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olgaluciabricenolopez/Documents/EMPRESAS EN LIQUIDACION/GUSTAVO TRUJILLO/CLIENTES DE GUSTAVO/DEPORTIVO CALI/PROYECTOS/"/>
    </mc:Choice>
  </mc:AlternateContent>
  <xr:revisionPtr revIDLastSave="0" documentId="13_ncr:1_{6BDBF17F-06E9-6947-AD7D-427ABFC86C5C}" xr6:coauthVersionLast="47" xr6:coauthVersionMax="47" xr10:uidLastSave="{00000000-0000-0000-0000-000000000000}"/>
  <bookViews>
    <workbookView xWindow="0" yWindow="500" windowWidth="28800" windowHeight="16520" tabRatio="926" activeTab="6" xr2:uid="{00000000-000D-0000-FFFF-FFFF00000000}"/>
  </bookViews>
  <sheets>
    <sheet name="Responsables" sheetId="127" state="hidden" r:id="rId1"/>
    <sheet name="12 INVERSIONES" sheetId="115" state="hidden" r:id="rId2"/>
    <sheet name="1310 CUENTAS ENTIDADES REGULADO" sheetId="132" state="hidden" r:id="rId3"/>
    <sheet name="1330  ANTICIPOS Y AVANCES" sheetId="84" state="hidden" r:id="rId4"/>
    <sheet name="1335 DEPOSITOS" sheetId="116" state="hidden" r:id="rId5"/>
    <sheet name="1399 DETERIORO CXC" sheetId="155" state="hidden" r:id="rId6"/>
    <sheet name="ULTIMO GRADUACION" sheetId="180" r:id="rId7"/>
    <sheet name="ULTIMO VOTOS " sheetId="181" r:id="rId8"/>
    <sheet name="2115 CORPORA FINAN" sheetId="89" state="hidden" r:id="rId9"/>
    <sheet name="219510 PARTICULARES EXTRANJEROS" sheetId="138" state="hidden" r:id="rId10"/>
    <sheet name="2355 DEUDAS CON ACCIONISTAS" sheetId="110" state="hidden" r:id="rId11"/>
    <sheet name="2368 RETENCION AGRICOLA" sheetId="56" state="hidden" r:id="rId12"/>
    <sheet name="2410 INDUSTRIA Y COMERCIO" sheetId="102" state="hidden" r:id="rId13"/>
    <sheet name="2465 IMPUESTO A LA EQUIDAD CREE" sheetId="123" state="hidden" r:id="rId14"/>
    <sheet name="2412 IMPUESTO INDUSTRIA Y CCIO" sheetId="163" state="hidden" r:id="rId15"/>
    <sheet name="2440 IMPTO ACT DEPORTIVAS" sheetId="154" state="hidden" r:id="rId16"/>
    <sheet name="2610 PASIVOS ESTIMADOS" sheetId="98" state="hidden" r:id="rId17"/>
    <sheet name="RESERVAS OBLIGATORIAS" sheetId="125" state="hidden" r:id="rId18"/>
  </sheets>
  <definedNames>
    <definedName name="_xlnm._FilterDatabase" localSheetId="0" hidden="1">Responsables!$A$8:$XFC$64</definedName>
    <definedName name="_xlnm._FilterDatabase" localSheetId="6" hidden="1">'ULTIMO GRADUACION'!$A$1603:$N$3052</definedName>
    <definedName name="_xlnm._FilterDatabase" localSheetId="7" hidden="1">'ULTIMO VOTOS '!$A$1227:$P$1299</definedName>
    <definedName name="_xlnm.Print_Area" localSheetId="2">'1310 CUENTAS ENTIDADES REGULADO'!$A$1:$I$23</definedName>
    <definedName name="_xlnm.Print_Area" localSheetId="9">'219510 PARTICULARES EXTRANJEROS'!$A$1:$I$21</definedName>
    <definedName name="_xlnm.Print_Area" localSheetId="13">#REF!</definedName>
    <definedName name="_xlnm.Print_Area" localSheetId="16">'2610 PASIVOS ESTIMADOS'!$B$1:$P$30</definedName>
    <definedName name="_xlnm.Print_Area" localSheetId="0">Responsables!$A$1:$E$64</definedName>
    <definedName name="_xlnm.Print_Area" localSheetId="6">'ULTIMO GRADUACION'!$B$7:$J$34</definedName>
    <definedName name="_xlnm.Print_Area">#REF!</definedName>
    <definedName name="_xlnm.Print_Titles" localSheetId="3">'1330  ANTICIPOS Y AVANCES'!$7:$8</definedName>
    <definedName name="_xlnm.Print_Titles" localSheetId="9">'219510 PARTICULARES EXTRANJEROS'!#REF!</definedName>
    <definedName name="_xlnm.Print_Titles" localSheetId="16">'2610 PASIVOS ESTIMADOS'!$8:$8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34" i="181" l="1"/>
  <c r="I4334" i="181"/>
  <c r="J4334" i="181"/>
  <c r="G4037" i="181"/>
  <c r="G4043" i="181"/>
  <c r="G2906" i="181"/>
  <c r="G2897" i="181"/>
  <c r="G2894" i="181"/>
  <c r="G2630" i="181"/>
  <c r="H1272" i="181"/>
  <c r="G1272" i="181"/>
  <c r="J4210" i="181"/>
  <c r="K4333" i="181"/>
  <c r="K4334" i="181" s="1"/>
  <c r="G4079" i="181"/>
  <c r="G2913" i="181"/>
  <c r="G2910" i="181"/>
  <c r="G4334" i="181"/>
  <c r="G4332" i="181"/>
  <c r="G4329" i="181"/>
  <c r="G4326" i="181"/>
  <c r="G4324" i="181"/>
  <c r="G4322" i="181"/>
  <c r="G4319" i="181"/>
  <c r="G4317" i="181"/>
  <c r="G4314" i="181"/>
  <c r="G4306" i="181"/>
  <c r="G4303" i="181"/>
  <c r="G4297" i="181"/>
  <c r="G4295" i="181"/>
  <c r="G4286" i="181"/>
  <c r="G4284" i="181"/>
  <c r="G4278" i="181"/>
  <c r="G4275" i="181"/>
  <c r="G4273" i="181"/>
  <c r="G4268" i="181"/>
  <c r="G4266" i="181"/>
  <c r="G4264" i="181"/>
  <c r="G4261" i="181"/>
  <c r="G4259" i="181"/>
  <c r="G4247" i="181"/>
  <c r="G4242" i="181"/>
  <c r="G4240" i="181"/>
  <c r="G4237" i="181"/>
  <c r="G4231" i="181"/>
  <c r="G4227" i="181"/>
  <c r="G4224" i="181"/>
  <c r="G4222" i="181"/>
  <c r="G4220" i="181"/>
  <c r="G4212" i="181"/>
  <c r="G4210" i="181"/>
  <c r="G4208" i="181"/>
  <c r="G4206" i="181"/>
  <c r="G4204" i="181"/>
  <c r="G4201" i="181"/>
  <c r="G4192" i="181"/>
  <c r="G4190" i="181"/>
  <c r="G4167" i="181"/>
  <c r="G4165" i="181"/>
  <c r="G4161" i="181"/>
  <c r="G4159" i="181"/>
  <c r="G4157" i="181"/>
  <c r="G4154" i="181"/>
  <c r="G4152" i="181"/>
  <c r="G4149" i="181"/>
  <c r="G4147" i="181"/>
  <c r="G4145" i="181"/>
  <c r="G4143" i="181"/>
  <c r="G4141" i="181"/>
  <c r="G4139" i="181"/>
  <c r="G4135" i="181"/>
  <c r="G4133" i="181"/>
  <c r="G4131" i="181"/>
  <c r="G4125" i="181"/>
  <c r="G4123" i="181"/>
  <c r="G4121" i="181"/>
  <c r="G4119" i="181"/>
  <c r="G4096" i="181"/>
  <c r="G4088" i="181"/>
  <c r="G4086" i="181"/>
  <c r="G4081" i="181"/>
  <c r="G4077" i="181"/>
  <c r="G4069" i="181"/>
  <c r="G4066" i="181"/>
  <c r="G4064" i="181"/>
  <c r="G4061" i="181"/>
  <c r="G4058" i="181"/>
  <c r="G4054" i="181"/>
  <c r="G4051" i="181"/>
  <c r="G4049" i="181"/>
  <c r="G4047" i="181"/>
  <c r="G4045" i="181"/>
  <c r="G4011" i="181"/>
  <c r="G4007" i="181"/>
  <c r="G4005" i="181"/>
  <c r="G4003" i="181"/>
  <c r="G4000" i="181"/>
  <c r="G3998" i="181"/>
  <c r="G3994" i="181"/>
  <c r="G3992" i="181"/>
  <c r="G3990" i="181"/>
  <c r="G3988" i="181"/>
  <c r="G3986" i="181"/>
  <c r="G3984" i="181"/>
  <c r="G3982" i="181"/>
  <c r="G3978" i="181"/>
  <c r="G3972" i="181"/>
  <c r="G3970" i="181"/>
  <c r="G3966" i="181"/>
  <c r="G3964" i="181"/>
  <c r="G3961" i="181"/>
  <c r="G3949" i="181"/>
  <c r="G3947" i="181"/>
  <c r="G3945" i="181"/>
  <c r="G3943" i="181"/>
  <c r="G3940" i="181"/>
  <c r="G3938" i="181"/>
  <c r="G3934" i="181"/>
  <c r="G3932" i="181"/>
  <c r="G3929" i="181"/>
  <c r="G3923" i="181"/>
  <c r="G3921" i="181"/>
  <c r="G3918" i="181"/>
  <c r="G3915" i="181"/>
  <c r="G3912" i="181"/>
  <c r="G3908" i="181"/>
  <c r="G3906" i="181"/>
  <c r="G3904" i="181"/>
  <c r="G3879" i="181"/>
  <c r="G3877" i="181"/>
  <c r="G3874" i="181"/>
  <c r="G3872" i="181"/>
  <c r="G3870" i="181"/>
  <c r="G3868" i="181"/>
  <c r="G3866" i="181"/>
  <c r="G3864" i="181"/>
  <c r="G3862" i="181"/>
  <c r="G3860" i="181"/>
  <c r="G3858" i="181"/>
  <c r="G3855" i="181"/>
  <c r="G3842" i="181"/>
  <c r="G3840" i="181"/>
  <c r="G3838" i="181"/>
  <c r="G3803" i="181"/>
  <c r="G3801" i="181"/>
  <c r="G3799" i="181"/>
  <c r="G3797" i="181"/>
  <c r="G3784" i="181"/>
  <c r="G3782" i="181"/>
  <c r="G3775" i="181"/>
  <c r="G3773" i="181"/>
  <c r="G3771" i="181"/>
  <c r="G3768" i="181"/>
  <c r="G3764" i="181"/>
  <c r="G3762" i="181"/>
  <c r="G3760" i="181"/>
  <c r="G3758" i="181"/>
  <c r="G3756" i="181"/>
  <c r="G3754" i="181"/>
  <c r="G3752" i="181"/>
  <c r="G3734" i="181"/>
  <c r="G3732" i="181"/>
  <c r="G3730" i="181"/>
  <c r="G3706" i="181"/>
  <c r="G3704" i="181"/>
  <c r="G3701" i="181"/>
  <c r="G3699" i="181"/>
  <c r="G3697" i="181"/>
  <c r="G3694" i="181"/>
  <c r="G3690" i="181"/>
  <c r="G3692" i="181" s="1"/>
  <c r="G3688" i="181"/>
  <c r="G3686" i="181"/>
  <c r="G3684" i="181"/>
  <c r="G3680" i="181"/>
  <c r="G3678" i="181"/>
  <c r="G3668" i="181"/>
  <c r="G3664" i="181"/>
  <c r="G3662" i="181"/>
  <c r="G3659" i="181"/>
  <c r="G3660" i="181" s="1"/>
  <c r="G3655" i="181"/>
  <c r="G3653" i="181"/>
  <c r="G3651" i="181"/>
  <c r="G3649" i="181"/>
  <c r="G3647" i="181"/>
  <c r="G3639" i="181"/>
  <c r="G3637" i="181"/>
  <c r="G3634" i="181"/>
  <c r="G3623" i="181"/>
  <c r="G3621" i="181"/>
  <c r="G3619" i="181"/>
  <c r="G3617" i="181"/>
  <c r="G3615" i="181"/>
  <c r="G3613" i="181"/>
  <c r="G3611" i="181"/>
  <c r="G3587" i="181"/>
  <c r="G3584" i="181"/>
  <c r="G3579" i="181"/>
  <c r="G3577" i="181"/>
  <c r="G3575" i="181"/>
  <c r="G3572" i="181"/>
  <c r="G3570" i="181"/>
  <c r="G3475" i="181"/>
  <c r="G3424" i="181"/>
  <c r="G3422" i="181"/>
  <c r="G3420" i="181"/>
  <c r="G3418" i="181"/>
  <c r="G3416" i="181"/>
  <c r="G3414" i="181"/>
  <c r="G3411" i="181"/>
  <c r="G3406" i="181"/>
  <c r="G3403" i="181"/>
  <c r="G3374" i="181"/>
  <c r="G3355" i="181"/>
  <c r="G3351" i="181"/>
  <c r="G3349" i="181"/>
  <c r="G3347" i="181"/>
  <c r="G3324" i="181"/>
  <c r="G3321" i="181"/>
  <c r="G3312" i="181"/>
  <c r="G3310" i="181"/>
  <c r="G3308" i="181"/>
  <c r="G3306" i="181"/>
  <c r="G3303" i="181"/>
  <c r="G3275" i="181"/>
  <c r="G3273" i="181"/>
  <c r="G3266" i="181"/>
  <c r="G3260" i="181"/>
  <c r="G3258" i="181"/>
  <c r="G3250" i="181"/>
  <c r="G3233" i="181"/>
  <c r="G3231" i="181"/>
  <c r="G3229" i="181"/>
  <c r="G3225" i="181"/>
  <c r="G3222" i="181"/>
  <c r="G3217" i="181"/>
  <c r="G3214" i="181"/>
  <c r="G3212" i="181"/>
  <c r="G3209" i="181"/>
  <c r="G3207" i="181"/>
  <c r="G3205" i="181"/>
  <c r="G3201" i="181"/>
  <c r="G3199" i="181"/>
  <c r="G3183" i="181"/>
  <c r="G3181" i="181"/>
  <c r="G3179" i="181"/>
  <c r="G3177" i="181"/>
  <c r="G3175" i="181"/>
  <c r="G3172" i="181"/>
  <c r="G3164" i="181"/>
  <c r="G3162" i="181"/>
  <c r="G3160" i="181"/>
  <c r="G3155" i="181"/>
  <c r="G3151" i="181"/>
  <c r="G3149" i="181"/>
  <c r="G3141" i="181"/>
  <c r="G3147" i="181" s="1"/>
  <c r="G3138" i="181"/>
  <c r="G3135" i="181"/>
  <c r="G3133" i="181"/>
  <c r="G3131" i="181"/>
  <c r="G3129" i="181"/>
  <c r="G3127" i="181"/>
  <c r="G3125" i="181"/>
  <c r="G3123" i="181"/>
  <c r="G3120" i="181"/>
  <c r="G3118" i="181"/>
  <c r="G3115" i="181"/>
  <c r="G3113" i="181"/>
  <c r="G3111" i="181"/>
  <c r="G3109" i="181"/>
  <c r="G3104" i="181"/>
  <c r="G3102" i="181"/>
  <c r="G3037" i="181"/>
  <c r="G3035" i="181"/>
  <c r="G3033" i="181"/>
  <c r="G3031" i="181"/>
  <c r="G3029" i="181"/>
  <c r="G3026" i="181"/>
  <c r="G3023" i="181"/>
  <c r="G3021" i="181"/>
  <c r="G3017" i="181"/>
  <c r="G3011" i="181"/>
  <c r="G3012" i="181" s="1"/>
  <c r="G3008" i="181"/>
  <c r="G3003" i="181"/>
  <c r="G3001" i="181"/>
  <c r="G2999" i="181"/>
  <c r="G2997" i="181"/>
  <c r="G2995" i="181"/>
  <c r="G2992" i="181"/>
  <c r="G2990" i="181"/>
  <c r="G2988" i="181"/>
  <c r="G2986" i="181"/>
  <c r="G2980" i="181"/>
  <c r="G2978" i="181"/>
  <c r="G2976" i="181"/>
  <c r="G2974" i="181"/>
  <c r="G2972" i="181"/>
  <c r="G2970" i="181"/>
  <c r="G2966" i="181"/>
  <c r="G2963" i="181"/>
  <c r="G2960" i="181"/>
  <c r="G2955" i="181"/>
  <c r="G2948" i="181"/>
  <c r="G2946" i="181"/>
  <c r="G2944" i="181"/>
  <c r="G2939" i="181"/>
  <c r="G2936" i="181"/>
  <c r="G2932" i="181"/>
  <c r="G2930" i="181"/>
  <c r="G2928" i="181"/>
  <c r="G2926" i="181"/>
  <c r="G2923" i="181"/>
  <c r="G2917" i="181"/>
  <c r="G2915" i="181"/>
  <c r="G2892" i="181"/>
  <c r="H1229" i="181"/>
  <c r="G1229" i="181"/>
  <c r="J1231" i="180"/>
  <c r="G1232" i="181"/>
  <c r="J1272" i="180"/>
  <c r="J1228" i="180"/>
  <c r="G1283" i="181"/>
  <c r="G2602" i="181"/>
  <c r="K3976" i="181"/>
  <c r="J2921" i="181"/>
  <c r="J2918" i="181"/>
  <c r="J2916" i="181"/>
  <c r="H2895" i="181"/>
  <c r="I2895" i="181"/>
  <c r="G2889" i="181"/>
  <c r="G2627" i="181"/>
  <c r="J1975" i="180"/>
  <c r="J1627" i="180"/>
  <c r="J1625" i="180"/>
  <c r="K2891" i="181"/>
  <c r="L2891" i="181" s="1"/>
  <c r="K2896" i="181"/>
  <c r="L2896" i="181" s="1"/>
  <c r="K2900" i="181"/>
  <c r="L2900" i="181" s="1"/>
  <c r="K2901" i="181"/>
  <c r="L2901" i="181" s="1"/>
  <c r="K2902" i="181"/>
  <c r="L2902" i="181" s="1"/>
  <c r="K2904" i="181"/>
  <c r="L2904" i="181" s="1"/>
  <c r="K2908" i="181"/>
  <c r="L2908" i="181" s="1"/>
  <c r="K2909" i="181"/>
  <c r="L2909" i="181" s="1"/>
  <c r="K2920" i="181"/>
  <c r="L2920" i="181" s="1"/>
  <c r="K2922" i="181"/>
  <c r="L2922" i="181" s="1"/>
  <c r="K2924" i="181"/>
  <c r="L2924" i="181" s="1"/>
  <c r="K2925" i="181"/>
  <c r="L2925" i="181" s="1"/>
  <c r="K2927" i="181"/>
  <c r="L2927" i="181" s="1"/>
  <c r="K2929" i="181"/>
  <c r="L2929" i="181" s="1"/>
  <c r="K2931" i="181"/>
  <c r="L2931" i="181" s="1"/>
  <c r="K2933" i="181"/>
  <c r="L2933" i="181" s="1"/>
  <c r="K2938" i="181"/>
  <c r="L2938" i="181" s="1"/>
  <c r="K2940" i="181"/>
  <c r="L2940" i="181" s="1"/>
  <c r="K2941" i="181"/>
  <c r="L2941" i="181" s="1"/>
  <c r="K2942" i="181"/>
  <c r="L2942" i="181" s="1"/>
  <c r="K2947" i="181"/>
  <c r="L2947" i="181" s="1"/>
  <c r="K2949" i="181"/>
  <c r="L2949" i="181" s="1"/>
  <c r="K2951" i="181"/>
  <c r="L2951" i="181" s="1"/>
  <c r="K2956" i="181"/>
  <c r="L2956" i="181" s="1"/>
  <c r="K2957" i="181"/>
  <c r="L2957" i="181" s="1"/>
  <c r="K2958" i="181"/>
  <c r="L2958" i="181" s="1"/>
  <c r="K2959" i="181"/>
  <c r="L2959" i="181" s="1"/>
  <c r="K2961" i="181"/>
  <c r="L2961" i="181" s="1"/>
  <c r="K2962" i="181"/>
  <c r="L2962" i="181" s="1"/>
  <c r="K2965" i="181"/>
  <c r="L2965" i="181" s="1"/>
  <c r="K2967" i="181"/>
  <c r="L2967" i="181" s="1"/>
  <c r="K2973" i="181"/>
  <c r="L2973" i="181" s="1"/>
  <c r="K2975" i="181"/>
  <c r="L2975" i="181" s="1"/>
  <c r="K2982" i="181"/>
  <c r="L2982" i="181" s="1"/>
  <c r="K2983" i="181"/>
  <c r="L2983" i="181" s="1"/>
  <c r="K2984" i="181"/>
  <c r="L2984" i="181" s="1"/>
  <c r="K2987" i="181"/>
  <c r="L2987" i="181" s="1"/>
  <c r="K2989" i="181"/>
  <c r="L2989" i="181" s="1"/>
  <c r="K2991" i="181"/>
  <c r="L2991" i="181" s="1"/>
  <c r="K2994" i="181"/>
  <c r="L2994" i="181" s="1"/>
  <c r="K2996" i="181"/>
  <c r="K2998" i="181"/>
  <c r="K3000" i="181"/>
  <c r="K3002" i="181"/>
  <c r="L3002" i="181" s="1"/>
  <c r="K3004" i="181"/>
  <c r="K3005" i="181"/>
  <c r="L3005" i="181" s="1"/>
  <c r="K3006" i="181"/>
  <c r="L3006" i="181" s="1"/>
  <c r="K3007" i="181"/>
  <c r="L3007" i="181" s="1"/>
  <c r="K3010" i="181"/>
  <c r="L3010" i="181" s="1"/>
  <c r="K3013" i="181"/>
  <c r="K3014" i="181"/>
  <c r="L3014" i="181" s="1"/>
  <c r="K3015" i="181"/>
  <c r="L3015" i="181" s="1"/>
  <c r="K3072" i="181"/>
  <c r="L3072" i="181" s="1"/>
  <c r="K3073" i="181"/>
  <c r="L3073" i="181" s="1"/>
  <c r="K3074" i="181"/>
  <c r="L3074" i="181" s="1"/>
  <c r="K3076" i="181"/>
  <c r="L3076" i="181" s="1"/>
  <c r="K3077" i="181"/>
  <c r="L3077" i="181" s="1"/>
  <c r="K3078" i="181"/>
  <c r="L3078" i="181" s="1"/>
  <c r="K3079" i="181"/>
  <c r="L3079" i="181" s="1"/>
  <c r="K3081" i="181"/>
  <c r="L3081" i="181" s="1"/>
  <c r="K3083" i="181"/>
  <c r="L3083" i="181" s="1"/>
  <c r="K3085" i="181"/>
  <c r="L3085" i="181" s="1"/>
  <c r="K3086" i="181"/>
  <c r="L3086" i="181" s="1"/>
  <c r="K3087" i="181"/>
  <c r="L3087" i="181" s="1"/>
  <c r="K3088" i="181"/>
  <c r="L3088" i="181" s="1"/>
  <c r="K3089" i="181"/>
  <c r="L3089" i="181" s="1"/>
  <c r="K3092" i="181"/>
  <c r="L3092" i="181" s="1"/>
  <c r="K3093" i="181"/>
  <c r="L3093" i="181" s="1"/>
  <c r="K3094" i="181"/>
  <c r="L3094" i="181" s="1"/>
  <c r="K3095" i="181"/>
  <c r="L3095" i="181" s="1"/>
  <c r="K3097" i="181"/>
  <c r="L3097" i="181" s="1"/>
  <c r="K3098" i="181"/>
  <c r="L3098" i="181" s="1"/>
  <c r="K3099" i="181"/>
  <c r="L3099" i="181" s="1"/>
  <c r="K3106" i="181"/>
  <c r="L3106" i="181" s="1"/>
  <c r="K3107" i="181"/>
  <c r="L3107" i="181" s="1"/>
  <c r="K3116" i="181"/>
  <c r="K3144" i="181"/>
  <c r="L3144" i="181" s="1"/>
  <c r="K3152" i="181"/>
  <c r="L3152" i="181" s="1"/>
  <c r="K3153" i="181"/>
  <c r="L3153" i="181" s="1"/>
  <c r="K3156" i="181"/>
  <c r="K3158" i="181"/>
  <c r="L3158" i="181" s="1"/>
  <c r="K3169" i="181"/>
  <c r="L3169" i="181" s="1"/>
  <c r="K3170" i="181"/>
  <c r="L3170" i="181" s="1"/>
  <c r="K3173" i="181"/>
  <c r="K3184" i="181"/>
  <c r="K3185" i="181"/>
  <c r="L3185" i="181" s="1"/>
  <c r="K3186" i="181"/>
  <c r="L3186" i="181" s="1"/>
  <c r="K3188" i="181"/>
  <c r="L3188" i="181" s="1"/>
  <c r="K3189" i="181"/>
  <c r="L3189" i="181" s="1"/>
  <c r="K3190" i="181"/>
  <c r="L3190" i="181" s="1"/>
  <c r="K3191" i="181"/>
  <c r="L3191" i="181" s="1"/>
  <c r="K3192" i="181"/>
  <c r="L3192" i="181" s="1"/>
  <c r="K3193" i="181"/>
  <c r="L3193" i="181" s="1"/>
  <c r="K3194" i="181"/>
  <c r="L3194" i="181" s="1"/>
  <c r="K3196" i="181"/>
  <c r="L3196" i="181" s="1"/>
  <c r="K3215" i="181"/>
  <c r="K3218" i="181"/>
  <c r="K3219" i="181"/>
  <c r="L3219" i="181" s="1"/>
  <c r="K3220" i="181"/>
  <c r="L3220" i="181" s="1"/>
  <c r="K3223" i="181"/>
  <c r="K3227" i="181"/>
  <c r="L3227" i="181" s="1"/>
  <c r="K3236" i="181"/>
  <c r="L3236" i="181" s="1"/>
  <c r="K3237" i="181"/>
  <c r="L3237" i="181" s="1"/>
  <c r="K3238" i="181"/>
  <c r="L3238" i="181" s="1"/>
  <c r="K3239" i="181"/>
  <c r="L3239" i="181" s="1"/>
  <c r="K3240" i="181"/>
  <c r="L3240" i="181" s="1"/>
  <c r="K3243" i="181"/>
  <c r="L3243" i="181" s="1"/>
  <c r="K3247" i="181"/>
  <c r="L3247" i="181" s="1"/>
  <c r="K3251" i="181"/>
  <c r="K3252" i="181"/>
  <c r="L3252" i="181" s="1"/>
  <c r="K3253" i="181"/>
  <c r="L3253" i="181" s="1"/>
  <c r="K3254" i="181"/>
  <c r="L3254" i="181" s="1"/>
  <c r="K3271" i="181"/>
  <c r="L3271" i="181" s="1"/>
  <c r="K3279" i="181"/>
  <c r="L3279" i="181" s="1"/>
  <c r="K3281" i="181"/>
  <c r="L3281" i="181" s="1"/>
  <c r="K3287" i="181"/>
  <c r="L3287" i="181" s="1"/>
  <c r="K3294" i="181"/>
  <c r="L3294" i="181" s="1"/>
  <c r="K3296" i="181"/>
  <c r="L3296" i="181" s="1"/>
  <c r="K3325" i="181"/>
  <c r="K3326" i="181"/>
  <c r="L3326" i="181" s="1"/>
  <c r="K3327" i="181"/>
  <c r="L3327" i="181" s="1"/>
  <c r="K3328" i="181"/>
  <c r="L3328" i="181" s="1"/>
  <c r="K3329" i="181"/>
  <c r="L3329" i="181" s="1"/>
  <c r="K3331" i="181"/>
  <c r="L3331" i="181" s="1"/>
  <c r="K3332" i="181"/>
  <c r="L3332" i="181" s="1"/>
  <c r="K3333" i="181"/>
  <c r="L3333" i="181" s="1"/>
  <c r="K3334" i="181"/>
  <c r="L3334" i="181" s="1"/>
  <c r="K3335" i="181"/>
  <c r="L3335" i="181" s="1"/>
  <c r="K3336" i="181"/>
  <c r="L3336" i="181" s="1"/>
  <c r="K3337" i="181"/>
  <c r="L3337" i="181" s="1"/>
  <c r="K3339" i="181"/>
  <c r="L3339" i="181" s="1"/>
  <c r="K3340" i="181"/>
  <c r="L3340" i="181" s="1"/>
  <c r="K3341" i="181"/>
  <c r="L3341" i="181" s="1"/>
  <c r="K3342" i="181"/>
  <c r="L3342" i="181" s="1"/>
  <c r="K3343" i="181"/>
  <c r="L3343" i="181" s="1"/>
  <c r="K3344" i="181"/>
  <c r="L3344" i="181" s="1"/>
  <c r="K3345" i="181"/>
  <c r="L3345" i="181" s="1"/>
  <c r="K3357" i="181"/>
  <c r="L3357" i="181" s="1"/>
  <c r="K3359" i="181"/>
  <c r="L3359" i="181" s="1"/>
  <c r="K3360" i="181"/>
  <c r="L3360" i="181" s="1"/>
  <c r="K3382" i="181"/>
  <c r="L3382" i="181" s="1"/>
  <c r="K3383" i="181"/>
  <c r="L3383" i="181" s="1"/>
  <c r="K3384" i="181"/>
  <c r="L3384" i="181" s="1"/>
  <c r="K3386" i="181"/>
  <c r="L3386" i="181" s="1"/>
  <c r="K3390" i="181"/>
  <c r="L3390" i="181" s="1"/>
  <c r="K3409" i="181"/>
  <c r="L3409" i="181" s="1"/>
  <c r="K3438" i="181"/>
  <c r="L3438" i="181" s="1"/>
  <c r="K3439" i="181"/>
  <c r="L3439" i="181" s="1"/>
  <c r="K3440" i="181"/>
  <c r="L3440" i="181" s="1"/>
  <c r="K3441" i="181"/>
  <c r="L3441" i="181" s="1"/>
  <c r="K3442" i="181"/>
  <c r="L3442" i="181" s="1"/>
  <c r="K3443" i="181"/>
  <c r="L3443" i="181" s="1"/>
  <c r="K3444" i="181"/>
  <c r="L3444" i="181" s="1"/>
  <c r="K3445" i="181"/>
  <c r="L3445" i="181" s="1"/>
  <c r="K3446" i="181"/>
  <c r="L3446" i="181" s="1"/>
  <c r="K3447" i="181"/>
  <c r="L3447" i="181" s="1"/>
  <c r="K3448" i="181"/>
  <c r="L3448" i="181" s="1"/>
  <c r="K3449" i="181"/>
  <c r="L3449" i="181" s="1"/>
  <c r="K3450" i="181"/>
  <c r="L3450" i="181" s="1"/>
  <c r="K3451" i="181"/>
  <c r="L3451" i="181" s="1"/>
  <c r="K3452" i="181"/>
  <c r="L3452" i="181" s="1"/>
  <c r="K3453" i="181"/>
  <c r="L3453" i="181" s="1"/>
  <c r="K3454" i="181"/>
  <c r="L3454" i="181" s="1"/>
  <c r="K3455" i="181"/>
  <c r="L3455" i="181" s="1"/>
  <c r="K3458" i="181"/>
  <c r="L3458" i="181" s="1"/>
  <c r="K3463" i="181"/>
  <c r="L3463" i="181" s="1"/>
  <c r="K3464" i="181"/>
  <c r="L3464" i="181" s="1"/>
  <c r="K3465" i="181"/>
  <c r="L3465" i="181" s="1"/>
  <c r="K3466" i="181"/>
  <c r="L3466" i="181" s="1"/>
  <c r="K3467" i="181"/>
  <c r="L3467" i="181" s="1"/>
  <c r="K3468" i="181"/>
  <c r="L3468" i="181" s="1"/>
  <c r="K3469" i="181"/>
  <c r="L3469" i="181" s="1"/>
  <c r="K3470" i="181"/>
  <c r="L3470" i="181" s="1"/>
  <c r="K3471" i="181"/>
  <c r="L3471" i="181" s="1"/>
  <c r="K3472" i="181"/>
  <c r="L3472" i="181" s="1"/>
  <c r="K3477" i="181"/>
  <c r="L3477" i="181" s="1"/>
  <c r="K3478" i="181"/>
  <c r="L3478" i="181" s="1"/>
  <c r="K3479" i="181"/>
  <c r="L3479" i="181" s="1"/>
  <c r="K3481" i="181"/>
  <c r="L3481" i="181" s="1"/>
  <c r="K3482" i="181"/>
  <c r="L3482" i="181" s="1"/>
  <c r="K3484" i="181"/>
  <c r="L3484" i="181" s="1"/>
  <c r="K3485" i="181"/>
  <c r="L3485" i="181" s="1"/>
  <c r="K3486" i="181"/>
  <c r="L3486" i="181" s="1"/>
  <c r="K3487" i="181"/>
  <c r="L3487" i="181" s="1"/>
  <c r="K3488" i="181"/>
  <c r="L3488" i="181" s="1"/>
  <c r="K3489" i="181"/>
  <c r="L3489" i="181" s="1"/>
  <c r="K3490" i="181"/>
  <c r="L3490" i="181" s="1"/>
  <c r="K3491" i="181"/>
  <c r="L3491" i="181" s="1"/>
  <c r="K3492" i="181"/>
  <c r="L3492" i="181" s="1"/>
  <c r="K3493" i="181"/>
  <c r="L3493" i="181" s="1"/>
  <c r="K3494" i="181"/>
  <c r="L3494" i="181" s="1"/>
  <c r="K3495" i="181"/>
  <c r="L3495" i="181" s="1"/>
  <c r="K3497" i="181"/>
  <c r="L3497" i="181" s="1"/>
  <c r="K3498" i="181"/>
  <c r="L3498" i="181" s="1"/>
  <c r="K3499" i="181"/>
  <c r="L3499" i="181" s="1"/>
  <c r="K3500" i="181"/>
  <c r="L3500" i="181" s="1"/>
  <c r="K3501" i="181"/>
  <c r="L3501" i="181" s="1"/>
  <c r="K3502" i="181"/>
  <c r="L3502" i="181" s="1"/>
  <c r="K3503" i="181"/>
  <c r="L3503" i="181" s="1"/>
  <c r="K3504" i="181"/>
  <c r="L3504" i="181" s="1"/>
  <c r="K3505" i="181"/>
  <c r="L3505" i="181" s="1"/>
  <c r="K3506" i="181"/>
  <c r="L3506" i="181" s="1"/>
  <c r="K3507" i="181"/>
  <c r="L3507" i="181" s="1"/>
  <c r="K3508" i="181"/>
  <c r="L3508" i="181" s="1"/>
  <c r="K3509" i="181"/>
  <c r="L3509" i="181" s="1"/>
  <c r="K3510" i="181"/>
  <c r="L3510" i="181" s="1"/>
  <c r="K3511" i="181"/>
  <c r="L3511" i="181" s="1"/>
  <c r="K3512" i="181"/>
  <c r="L3512" i="181" s="1"/>
  <c r="K3513" i="181"/>
  <c r="L3513" i="181" s="1"/>
  <c r="K3514" i="181"/>
  <c r="L3514" i="181" s="1"/>
  <c r="K3515" i="181"/>
  <c r="L3515" i="181" s="1"/>
  <c r="K3516" i="181"/>
  <c r="L3516" i="181" s="1"/>
  <c r="K3517" i="181"/>
  <c r="L3517" i="181" s="1"/>
  <c r="K3518" i="181"/>
  <c r="L3518" i="181" s="1"/>
  <c r="K3573" i="181"/>
  <c r="K3644" i="181"/>
  <c r="L3644" i="181" s="1"/>
  <c r="K3672" i="181"/>
  <c r="L3672" i="181" s="1"/>
  <c r="K3673" i="181"/>
  <c r="L3673" i="181" s="1"/>
  <c r="K3674" i="181"/>
  <c r="L3674" i="181" s="1"/>
  <c r="K3675" i="181"/>
  <c r="L3675" i="181" s="1"/>
  <c r="K3677" i="181"/>
  <c r="L3677" i="181" s="1"/>
  <c r="K3679" i="181"/>
  <c r="K3681" i="181"/>
  <c r="K3683" i="181"/>
  <c r="L3683" i="181" s="1"/>
  <c r="K3689" i="181"/>
  <c r="K3691" i="181"/>
  <c r="L3691" i="181" s="1"/>
  <c r="K3718" i="181"/>
  <c r="L3718" i="181" s="1"/>
  <c r="K3719" i="181"/>
  <c r="L3719" i="181" s="1"/>
  <c r="K3720" i="181"/>
  <c r="L3720" i="181" s="1"/>
  <c r="K3721" i="181"/>
  <c r="L3721" i="181" s="1"/>
  <c r="K3723" i="181"/>
  <c r="L3723" i="181" s="1"/>
  <c r="K3724" i="181"/>
  <c r="L3724" i="181" s="1"/>
  <c r="K3725" i="181"/>
  <c r="L3725" i="181" s="1"/>
  <c r="K3726" i="181"/>
  <c r="L3726" i="181" s="1"/>
  <c r="K3727" i="181"/>
  <c r="L3727" i="181" s="1"/>
  <c r="K3729" i="181"/>
  <c r="L3729" i="181" s="1"/>
  <c r="K3731" i="181"/>
  <c r="K3733" i="181"/>
  <c r="L3733" i="181" s="1"/>
  <c r="K3735" i="181"/>
  <c r="K3737" i="181"/>
  <c r="L3737" i="181" s="1"/>
  <c r="K3738" i="181"/>
  <c r="L3738" i="181" s="1"/>
  <c r="K3739" i="181"/>
  <c r="L3739" i="181" s="1"/>
  <c r="K3740" i="181"/>
  <c r="L3740" i="181" s="1"/>
  <c r="K3742" i="181"/>
  <c r="L3742" i="181" s="1"/>
  <c r="K3743" i="181"/>
  <c r="L3743" i="181" s="1"/>
  <c r="K3744" i="181"/>
  <c r="L3744" i="181" s="1"/>
  <c r="K3745" i="181"/>
  <c r="L3745" i="181" s="1"/>
  <c r="K3746" i="181"/>
  <c r="L3746" i="181" s="1"/>
  <c r="K3757" i="181"/>
  <c r="K3759" i="181"/>
  <c r="K3763" i="181"/>
  <c r="K3765" i="181"/>
  <c r="L3765" i="181" s="1"/>
  <c r="K3767" i="181"/>
  <c r="L3767" i="181" s="1"/>
  <c r="K3770" i="181"/>
  <c r="L3770" i="181" s="1"/>
  <c r="K3772" i="181"/>
  <c r="K3774" i="181"/>
  <c r="K3776" i="181"/>
  <c r="K3777" i="181"/>
  <c r="L3777" i="181" s="1"/>
  <c r="K3778" i="181"/>
  <c r="L3778" i="181" s="1"/>
  <c r="K3779" i="181"/>
  <c r="L3779" i="181" s="1"/>
  <c r="K3781" i="181"/>
  <c r="L3781" i="181" s="1"/>
  <c r="K3783" i="181"/>
  <c r="K3785" i="181"/>
  <c r="K3793" i="181"/>
  <c r="L3793" i="181" s="1"/>
  <c r="K3794" i="181"/>
  <c r="L3794" i="181" s="1"/>
  <c r="K3796" i="181"/>
  <c r="L3796" i="181" s="1"/>
  <c r="K3798" i="181"/>
  <c r="K3804" i="181"/>
  <c r="K3805" i="181"/>
  <c r="L3805" i="181" s="1"/>
  <c r="K3806" i="181"/>
  <c r="L3806" i="181" s="1"/>
  <c r="K3807" i="181"/>
  <c r="L3807" i="181" s="1"/>
  <c r="K3809" i="181"/>
  <c r="L3809" i="181" s="1"/>
  <c r="K3810" i="181"/>
  <c r="L3810" i="181" s="1"/>
  <c r="K3811" i="181"/>
  <c r="L3811" i="181" s="1"/>
  <c r="K3812" i="181"/>
  <c r="L3812" i="181" s="1"/>
  <c r="K3814" i="181"/>
  <c r="L3814" i="181" s="1"/>
  <c r="K3815" i="181"/>
  <c r="L3815" i="181" s="1"/>
  <c r="K3816" i="181"/>
  <c r="L3816" i="181" s="1"/>
  <c r="K3817" i="181"/>
  <c r="L3817" i="181" s="1"/>
  <c r="K3822" i="181"/>
  <c r="L3822" i="181" s="1"/>
  <c r="K3824" i="181"/>
  <c r="L3824" i="181" s="1"/>
  <c r="K3825" i="181"/>
  <c r="L3825" i="181" s="1"/>
  <c r="K3826" i="181"/>
  <c r="L3826" i="181" s="1"/>
  <c r="K3828" i="181"/>
  <c r="L3828" i="181" s="1"/>
  <c r="K3829" i="181"/>
  <c r="L3829" i="181" s="1"/>
  <c r="K3830" i="181"/>
  <c r="L3830" i="181" s="1"/>
  <c r="K3831" i="181"/>
  <c r="L3831" i="181" s="1"/>
  <c r="K3832" i="181"/>
  <c r="L3832" i="181" s="1"/>
  <c r="K3833" i="181"/>
  <c r="L3833" i="181" s="1"/>
  <c r="K3834" i="181"/>
  <c r="L3834" i="181" s="1"/>
  <c r="K3835" i="181"/>
  <c r="L3835" i="181" s="1"/>
  <c r="K3837" i="181"/>
  <c r="L3837" i="181" s="1"/>
  <c r="K3839" i="181"/>
  <c r="K3843" i="181"/>
  <c r="K3844" i="181"/>
  <c r="L3844" i="181" s="1"/>
  <c r="K3845" i="181"/>
  <c r="L3845" i="181" s="1"/>
  <c r="K3846" i="181"/>
  <c r="L3846" i="181" s="1"/>
  <c r="K3847" i="181"/>
  <c r="L3847" i="181" s="1"/>
  <c r="K3848" i="181"/>
  <c r="L3848" i="181" s="1"/>
  <c r="K3849" i="181"/>
  <c r="L3849" i="181" s="1"/>
  <c r="K3850" i="181"/>
  <c r="L3850" i="181" s="1"/>
  <c r="K3851" i="181"/>
  <c r="L3851" i="181" s="1"/>
  <c r="K3852" i="181"/>
  <c r="L3852" i="181" s="1"/>
  <c r="K3863" i="181"/>
  <c r="K3865" i="181"/>
  <c r="K3869" i="181"/>
  <c r="L3869" i="181" s="1"/>
  <c r="K3871" i="181"/>
  <c r="K3873" i="181"/>
  <c r="K3876" i="181"/>
  <c r="L3876" i="181" s="1"/>
  <c r="K3878" i="181"/>
  <c r="K3881" i="181"/>
  <c r="L3881" i="181" s="1"/>
  <c r="K3883" i="181"/>
  <c r="L3883" i="181" s="1"/>
  <c r="K3885" i="181"/>
  <c r="L3885" i="181" s="1"/>
  <c r="K3886" i="181"/>
  <c r="L3886" i="181" s="1"/>
  <c r="K3888" i="181"/>
  <c r="L3888" i="181" s="1"/>
  <c r="K3891" i="181"/>
  <c r="L3891" i="181" s="1"/>
  <c r="K3892" i="181"/>
  <c r="L3892" i="181" s="1"/>
  <c r="K3893" i="181"/>
  <c r="L3893" i="181" s="1"/>
  <c r="K3894" i="181"/>
  <c r="L3894" i="181" s="1"/>
  <c r="K3895" i="181"/>
  <c r="L3895" i="181" s="1"/>
  <c r="K3896" i="181"/>
  <c r="L3896" i="181" s="1"/>
  <c r="K3897" i="181"/>
  <c r="L3897" i="181" s="1"/>
  <c r="K3899" i="181"/>
  <c r="L3899" i="181" s="1"/>
  <c r="K3900" i="181"/>
  <c r="L3900" i="181" s="1"/>
  <c r="K3901" i="181"/>
  <c r="L3901" i="181" s="1"/>
  <c r="K3905" i="181"/>
  <c r="K3907" i="181"/>
  <c r="K3911" i="181"/>
  <c r="L3911" i="181" s="1"/>
  <c r="K3914" i="181"/>
  <c r="L3914" i="181" s="1"/>
  <c r="K3917" i="181"/>
  <c r="L3917" i="181" s="1"/>
  <c r="K3920" i="181"/>
  <c r="L3920" i="181" s="1"/>
  <c r="K3922" i="181"/>
  <c r="K3924" i="181"/>
  <c r="K3948" i="181"/>
  <c r="K3950" i="181"/>
  <c r="K3952" i="181"/>
  <c r="L3952" i="181" s="1"/>
  <c r="K3953" i="181"/>
  <c r="L3953" i="181" s="1"/>
  <c r="K3954" i="181"/>
  <c r="L3954" i="181" s="1"/>
  <c r="K3955" i="181"/>
  <c r="L3955" i="181" s="1"/>
  <c r="K3956" i="181"/>
  <c r="L3956" i="181" s="1"/>
  <c r="K3957" i="181"/>
  <c r="L3957" i="181" s="1"/>
  <c r="K3958" i="181"/>
  <c r="L3958" i="181" s="1"/>
  <c r="K3977" i="181"/>
  <c r="L3977" i="181" s="1"/>
  <c r="K3979" i="181"/>
  <c r="K3981" i="181"/>
  <c r="L3981" i="181" s="1"/>
  <c r="K3983" i="181"/>
  <c r="K3985" i="181"/>
  <c r="K3987" i="181"/>
  <c r="K3989" i="181"/>
  <c r="L3989" i="181" s="1"/>
  <c r="K3995" i="181"/>
  <c r="K3997" i="181"/>
  <c r="L3997" i="181" s="1"/>
  <c r="K3999" i="181"/>
  <c r="K4002" i="181"/>
  <c r="L4002" i="181" s="1"/>
  <c r="K4004" i="181"/>
  <c r="K4008" i="181"/>
  <c r="L4008" i="181" s="1"/>
  <c r="K4012" i="181"/>
  <c r="K4013" i="181"/>
  <c r="L4013" i="181" s="1"/>
  <c r="K4015" i="181"/>
  <c r="L4015" i="181" s="1"/>
  <c r="K4016" i="181"/>
  <c r="L4016" i="181" s="1"/>
  <c r="K4017" i="181"/>
  <c r="L4017" i="181" s="1"/>
  <c r="K4019" i="181"/>
  <c r="L4019" i="181" s="1"/>
  <c r="K4020" i="181"/>
  <c r="L4020" i="181" s="1"/>
  <c r="K4021" i="181"/>
  <c r="L4021" i="181" s="1"/>
  <c r="K4028" i="181"/>
  <c r="L4028" i="181" s="1"/>
  <c r="K4030" i="181"/>
  <c r="L4030" i="181" s="1"/>
  <c r="K4032" i="181"/>
  <c r="L4032" i="181" s="1"/>
  <c r="K4046" i="181"/>
  <c r="K4048" i="181"/>
  <c r="K4050" i="181"/>
  <c r="K4053" i="181"/>
  <c r="L4053" i="181" s="1"/>
  <c r="K4055" i="181"/>
  <c r="L4055" i="181" s="1"/>
  <c r="K4060" i="181"/>
  <c r="L4060" i="181" s="1"/>
  <c r="K4065" i="181"/>
  <c r="K4100" i="181"/>
  <c r="L4100" i="181" s="1"/>
  <c r="K4102" i="181"/>
  <c r="L4102" i="181" s="1"/>
  <c r="K4103" i="181"/>
  <c r="L4103" i="181" s="1"/>
  <c r="K4104" i="181"/>
  <c r="L4104" i="181" s="1"/>
  <c r="K4105" i="181"/>
  <c r="L4105" i="181" s="1"/>
  <c r="K4106" i="181"/>
  <c r="L4106" i="181" s="1"/>
  <c r="K4107" i="181"/>
  <c r="L4107" i="181" s="1"/>
  <c r="K4108" i="181"/>
  <c r="L4108" i="181" s="1"/>
  <c r="K4109" i="181"/>
  <c r="L4109" i="181" s="1"/>
  <c r="K4110" i="181"/>
  <c r="L4110" i="181" s="1"/>
  <c r="K4111" i="181"/>
  <c r="L4111" i="181" s="1"/>
  <c r="K4112" i="181"/>
  <c r="L4112" i="181" s="1"/>
  <c r="K4113" i="181"/>
  <c r="L4113" i="181" s="1"/>
  <c r="K4114" i="181"/>
  <c r="L4114" i="181" s="1"/>
  <c r="K4127" i="181"/>
  <c r="L4127" i="181" s="1"/>
  <c r="K4130" i="181"/>
  <c r="L4130" i="181" s="1"/>
  <c r="K4132" i="181"/>
  <c r="K4134" i="181"/>
  <c r="K4136" i="181"/>
  <c r="L4136" i="181" s="1"/>
  <c r="K4138" i="181"/>
  <c r="L4138" i="181" s="1"/>
  <c r="K4142" i="181"/>
  <c r="K4144" i="181"/>
  <c r="K4146" i="181"/>
  <c r="K4151" i="181"/>
  <c r="K4153" i="181"/>
  <c r="K4156" i="181"/>
  <c r="L4156" i="181" s="1"/>
  <c r="K4158" i="181"/>
  <c r="K4162" i="181"/>
  <c r="K4164" i="181"/>
  <c r="L4164" i="181" s="1"/>
  <c r="K4166" i="181"/>
  <c r="K4169" i="181"/>
  <c r="L4169" i="181" s="1"/>
  <c r="K4171" i="181"/>
  <c r="L4171" i="181" s="1"/>
  <c r="K4173" i="181"/>
  <c r="L4173" i="181" s="1"/>
  <c r="K4176" i="181"/>
  <c r="L4176" i="181" s="1"/>
  <c r="K4177" i="181"/>
  <c r="L4177" i="181" s="1"/>
  <c r="K4178" i="181"/>
  <c r="L4178" i="181" s="1"/>
  <c r="K4179" i="181"/>
  <c r="L4179" i="181" s="1"/>
  <c r="K4180" i="181"/>
  <c r="L4180" i="181" s="1"/>
  <c r="K4181" i="181"/>
  <c r="L4181" i="181" s="1"/>
  <c r="K4182" i="181"/>
  <c r="L4182" i="181" s="1"/>
  <c r="L4215" i="181"/>
  <c r="K4219" i="181"/>
  <c r="L4219" i="181" s="1"/>
  <c r="K4221" i="181"/>
  <c r="L4221" i="181" s="1"/>
  <c r="K4223" i="181"/>
  <c r="K4226" i="181"/>
  <c r="L4226" i="181" s="1"/>
  <c r="K4228" i="181"/>
  <c r="K4230" i="181"/>
  <c r="L4230" i="181" s="1"/>
  <c r="K4232" i="181"/>
  <c r="K4236" i="181"/>
  <c r="L4236" i="181" s="1"/>
  <c r="K4239" i="181"/>
  <c r="L4239" i="181" s="1"/>
  <c r="K4241" i="181"/>
  <c r="K4243" i="181"/>
  <c r="K4244" i="181"/>
  <c r="L4244" i="181" s="1"/>
  <c r="K4248" i="181"/>
  <c r="L4248" i="181" s="1"/>
  <c r="K4250" i="181"/>
  <c r="L4250" i="181" s="1"/>
  <c r="K4251" i="181"/>
  <c r="L4251" i="181" s="1"/>
  <c r="K4252" i="181"/>
  <c r="L4252" i="181" s="1"/>
  <c r="K4256" i="181"/>
  <c r="L4256" i="181" s="1"/>
  <c r="K4258" i="181"/>
  <c r="L4258" i="181" s="1"/>
  <c r="K4260" i="181"/>
  <c r="L4260" i="181" s="1"/>
  <c r="K4263" i="181"/>
  <c r="L4263" i="181" s="1"/>
  <c r="K4267" i="181"/>
  <c r="L4267" i="181" s="1"/>
  <c r="K4269" i="181"/>
  <c r="L4269" i="181" s="1"/>
  <c r="K4270" i="181"/>
  <c r="L4270" i="181" s="1"/>
  <c r="K4287" i="181"/>
  <c r="L4287" i="181" s="1"/>
  <c r="K4290" i="181"/>
  <c r="L4290" i="181" s="1"/>
  <c r="K4291" i="181"/>
  <c r="L4291" i="181" s="1"/>
  <c r="K4292" i="181"/>
  <c r="L4292" i="181" s="1"/>
  <c r="K4294" i="181"/>
  <c r="L4294" i="181" s="1"/>
  <c r="K4296" i="181"/>
  <c r="L4296" i="181" s="1"/>
  <c r="K4298" i="181"/>
  <c r="L4298" i="181" s="1"/>
  <c r="K4302" i="181"/>
  <c r="L4302" i="181" s="1"/>
  <c r="K4305" i="181"/>
  <c r="L4305" i="181" s="1"/>
  <c r="K4307" i="181"/>
  <c r="L4307" i="181" s="1"/>
  <c r="K4308" i="181"/>
  <c r="L4308" i="181" s="1"/>
  <c r="K4309" i="181"/>
  <c r="L4309" i="181" s="1"/>
  <c r="K4310" i="181"/>
  <c r="L4310" i="181" s="1"/>
  <c r="K4311" i="181"/>
  <c r="L4311" i="181" s="1"/>
  <c r="K4313" i="181"/>
  <c r="L4313" i="181" s="1"/>
  <c r="K4316" i="181"/>
  <c r="L4316" i="181" s="1"/>
  <c r="K4318" i="181"/>
  <c r="L4318" i="181" s="1"/>
  <c r="K4328" i="181"/>
  <c r="L4328" i="181" s="1"/>
  <c r="K4331" i="181"/>
  <c r="L4331" i="181" s="1"/>
  <c r="K2601" i="181"/>
  <c r="L2601" i="181" s="1"/>
  <c r="L2602" i="181" s="1"/>
  <c r="K4330" i="181"/>
  <c r="K4320" i="181"/>
  <c r="L4320" i="181" s="1"/>
  <c r="K4315" i="181"/>
  <c r="K4304" i="181"/>
  <c r="K4293" i="181"/>
  <c r="K4271" i="181"/>
  <c r="K4262" i="181"/>
  <c r="K4257" i="181"/>
  <c r="K4245" i="181"/>
  <c r="K4235" i="181"/>
  <c r="K4163" i="181"/>
  <c r="K4155" i="181"/>
  <c r="K4150" i="181"/>
  <c r="K4062" i="181"/>
  <c r="K4059" i="181"/>
  <c r="K4056" i="181"/>
  <c r="K4052" i="181"/>
  <c r="K4054" i="181" s="1"/>
  <c r="K3996" i="181"/>
  <c r="K3919" i="181"/>
  <c r="K3913" i="181"/>
  <c r="K3910" i="181"/>
  <c r="K3769" i="181"/>
  <c r="K3728" i="181"/>
  <c r="K3682" i="181"/>
  <c r="K3571" i="181"/>
  <c r="K3572" i="181" s="1"/>
  <c r="K3323" i="181"/>
  <c r="J3049" i="180"/>
  <c r="K3049" i="180"/>
  <c r="J3051" i="180"/>
  <c r="K3051" i="180"/>
  <c r="H1288" i="181"/>
  <c r="J1233" i="180"/>
  <c r="K1228" i="180"/>
  <c r="K4317" i="181" l="1"/>
  <c r="K4061" i="181"/>
  <c r="K3771" i="181"/>
  <c r="L4333" i="181"/>
  <c r="L4334" i="181" s="1"/>
  <c r="K4332" i="181"/>
  <c r="G4335" i="181"/>
  <c r="K3915" i="181"/>
  <c r="K4079" i="181"/>
  <c r="L4079" i="181" s="1"/>
  <c r="L2992" i="181"/>
  <c r="L2932" i="181"/>
  <c r="L4319" i="181"/>
  <c r="L2990" i="181"/>
  <c r="K4157" i="181"/>
  <c r="K4306" i="181"/>
  <c r="L3990" i="181"/>
  <c r="L2988" i="181"/>
  <c r="L2948" i="181"/>
  <c r="L2928" i="181"/>
  <c r="L3003" i="181"/>
  <c r="L2963" i="181"/>
  <c r="L2930" i="181"/>
  <c r="L4297" i="181"/>
  <c r="L4268" i="181"/>
  <c r="L2926" i="181"/>
  <c r="L3870" i="181"/>
  <c r="L2923" i="181"/>
  <c r="L3734" i="181"/>
  <c r="L4261" i="181"/>
  <c r="L2976" i="181"/>
  <c r="K4081" i="181"/>
  <c r="L4081" i="181" s="1"/>
  <c r="K4264" i="181"/>
  <c r="L4222" i="181"/>
  <c r="L2974" i="181"/>
  <c r="L2960" i="181"/>
  <c r="L4243" i="181"/>
  <c r="L4223" i="181"/>
  <c r="K4224" i="181"/>
  <c r="L4146" i="181"/>
  <c r="K4147" i="181"/>
  <c r="L4012" i="181"/>
  <c r="L3987" i="181"/>
  <c r="K3988" i="181"/>
  <c r="L3922" i="181"/>
  <c r="K3923" i="181"/>
  <c r="L3873" i="181"/>
  <c r="K3874" i="181"/>
  <c r="L3804" i="181"/>
  <c r="L3223" i="181"/>
  <c r="L3173" i="181"/>
  <c r="L3116" i="181"/>
  <c r="K2990" i="181"/>
  <c r="K3003" i="181"/>
  <c r="L4241" i="181"/>
  <c r="K4242" i="181"/>
  <c r="L4166" i="181"/>
  <c r="K4167" i="181"/>
  <c r="L4144" i="181"/>
  <c r="K4145" i="181"/>
  <c r="L3985" i="181"/>
  <c r="K3986" i="181"/>
  <c r="L3871" i="181"/>
  <c r="K3872" i="181"/>
  <c r="L3798" i="181"/>
  <c r="K3799" i="181"/>
  <c r="L3763" i="181"/>
  <c r="K3764" i="181"/>
  <c r="L3000" i="181"/>
  <c r="K3001" i="181"/>
  <c r="K2930" i="181"/>
  <c r="K2960" i="181"/>
  <c r="K4261" i="181"/>
  <c r="L4142" i="181"/>
  <c r="K4143" i="181"/>
  <c r="L4004" i="181"/>
  <c r="K4005" i="181"/>
  <c r="L3983" i="181"/>
  <c r="K3984" i="181"/>
  <c r="L3759" i="181"/>
  <c r="K3760" i="181"/>
  <c r="L3013" i="181"/>
  <c r="L2998" i="181"/>
  <c r="K2999" i="181"/>
  <c r="K2923" i="181"/>
  <c r="K2974" i="181"/>
  <c r="K4268" i="181"/>
  <c r="K3990" i="181"/>
  <c r="L4162" i="181"/>
  <c r="K4165" i="181"/>
  <c r="L4050" i="181"/>
  <c r="K4051" i="181"/>
  <c r="L3865" i="181"/>
  <c r="K3866" i="181"/>
  <c r="L3776" i="181"/>
  <c r="L3757" i="181"/>
  <c r="K3758" i="181"/>
  <c r="L3689" i="181"/>
  <c r="K3690" i="181"/>
  <c r="K3692" i="181" s="1"/>
  <c r="L3218" i="181"/>
  <c r="L2996" i="181"/>
  <c r="K2997" i="181"/>
  <c r="K2988" i="181"/>
  <c r="L4232" i="181"/>
  <c r="L4213" i="181"/>
  <c r="L4158" i="181"/>
  <c r="K4159" i="181"/>
  <c r="L4048" i="181"/>
  <c r="K4049" i="181"/>
  <c r="L3999" i="181"/>
  <c r="K4000" i="181"/>
  <c r="L3979" i="181"/>
  <c r="L3863" i="181"/>
  <c r="K3864" i="181"/>
  <c r="L3774" i="181"/>
  <c r="K3775" i="181"/>
  <c r="L3215" i="181"/>
  <c r="L3156" i="181"/>
  <c r="K2928" i="181"/>
  <c r="K4222" i="181"/>
  <c r="K3734" i="181"/>
  <c r="K3921" i="181"/>
  <c r="L4209" i="181"/>
  <c r="L4134" i="181"/>
  <c r="K4135" i="181"/>
  <c r="L4046" i="181"/>
  <c r="K4047" i="181"/>
  <c r="L3950" i="181"/>
  <c r="L3907" i="181"/>
  <c r="K3908" i="181"/>
  <c r="L3785" i="181"/>
  <c r="L3772" i="181"/>
  <c r="K3773" i="181"/>
  <c r="L3735" i="181"/>
  <c r="L3681" i="181"/>
  <c r="K3684" i="181"/>
  <c r="L3573" i="181"/>
  <c r="L3325" i="181"/>
  <c r="K2992" i="181"/>
  <c r="K3870" i="181"/>
  <c r="L4228" i="181"/>
  <c r="L4207" i="181"/>
  <c r="L4153" i="181"/>
  <c r="K4154" i="181"/>
  <c r="L4132" i="181"/>
  <c r="K4133" i="181"/>
  <c r="L3995" i="181"/>
  <c r="K3998" i="181"/>
  <c r="L3948" i="181"/>
  <c r="K3949" i="181"/>
  <c r="L3905" i="181"/>
  <c r="K3906" i="181"/>
  <c r="L3878" i="181"/>
  <c r="K3879" i="181"/>
  <c r="L3843" i="181"/>
  <c r="L3783" i="181"/>
  <c r="K3784" i="181"/>
  <c r="L3679" i="181"/>
  <c r="K3680" i="181"/>
  <c r="K2932" i="181"/>
  <c r="K2963" i="181"/>
  <c r="K4319" i="181"/>
  <c r="L4151" i="181"/>
  <c r="K4152" i="181"/>
  <c r="L4065" i="181"/>
  <c r="K4066" i="181"/>
  <c r="L3924" i="181"/>
  <c r="L3839" i="181"/>
  <c r="K3840" i="181"/>
  <c r="L3731" i="181"/>
  <c r="K3732" i="181"/>
  <c r="L3251" i="181"/>
  <c r="L3184" i="181"/>
  <c r="L3004" i="181"/>
  <c r="K3008" i="181"/>
  <c r="K2602" i="181"/>
  <c r="K2926" i="181"/>
  <c r="K2948" i="181"/>
  <c r="K2976" i="181"/>
  <c r="K4297" i="181"/>
  <c r="J1234" i="180"/>
  <c r="K2918" i="181"/>
  <c r="L2918" i="181" s="1"/>
  <c r="K2921" i="181"/>
  <c r="L2921" i="181" s="1"/>
  <c r="K2916" i="181"/>
  <c r="L4056" i="181"/>
  <c r="L3976" i="181"/>
  <c r="L3913" i="181"/>
  <c r="L4304" i="181"/>
  <c r="K4327" i="181"/>
  <c r="L3323" i="181"/>
  <c r="L4257" i="181"/>
  <c r="K3137" i="181"/>
  <c r="L3137" i="181" s="1"/>
  <c r="K3171" i="181"/>
  <c r="L3171" i="181" s="1"/>
  <c r="K3695" i="181"/>
  <c r="L3695" i="181" s="1"/>
  <c r="K3645" i="181"/>
  <c r="L3645" i="181" s="1"/>
  <c r="K3348" i="181"/>
  <c r="K4312" i="181"/>
  <c r="L4312" i="181" s="1"/>
  <c r="L4314" i="181" s="1"/>
  <c r="K3103" i="181"/>
  <c r="K3124" i="181"/>
  <c r="K3148" i="181"/>
  <c r="K3576" i="181"/>
  <c r="K2907" i="181"/>
  <c r="L4271" i="181"/>
  <c r="K3122" i="181"/>
  <c r="L3122" i="181" s="1"/>
  <c r="K3230" i="181"/>
  <c r="K3574" i="181"/>
  <c r="L3574" i="181" s="1"/>
  <c r="K3108" i="181"/>
  <c r="L3108" i="181" s="1"/>
  <c r="K3126" i="181"/>
  <c r="K3150" i="181"/>
  <c r="K3211" i="181"/>
  <c r="L3211" i="181" s="1"/>
  <c r="K3249" i="181"/>
  <c r="L3249" i="181" s="1"/>
  <c r="K3780" i="181"/>
  <c r="L3780" i="181" s="1"/>
  <c r="L4262" i="181"/>
  <c r="L4264" i="181" s="1"/>
  <c r="L4150" i="181"/>
  <c r="L4062" i="181"/>
  <c r="L3910" i="181"/>
  <c r="K3836" i="181"/>
  <c r="L3836" i="181" s="1"/>
  <c r="K3110" i="181"/>
  <c r="K3128" i="181"/>
  <c r="K3154" i="181"/>
  <c r="L3154" i="181" s="1"/>
  <c r="L3155" i="181" s="1"/>
  <c r="K3213" i="181"/>
  <c r="K3853" i="181"/>
  <c r="L3853" i="181" s="1"/>
  <c r="L4293" i="181"/>
  <c r="L4245" i="181"/>
  <c r="K3112" i="181"/>
  <c r="K3130" i="181"/>
  <c r="K3216" i="181"/>
  <c r="L3216" i="181" s="1"/>
  <c r="K3311" i="181"/>
  <c r="K3795" i="181"/>
  <c r="L3795" i="181" s="1"/>
  <c r="L4052" i="181"/>
  <c r="L4054" i="181" s="1"/>
  <c r="L3996" i="181"/>
  <c r="L3919" i="181"/>
  <c r="L3769" i="181"/>
  <c r="L3771" i="181" s="1"/>
  <c r="L3728" i="181"/>
  <c r="L3682" i="181"/>
  <c r="L3571" i="181"/>
  <c r="K3114" i="181"/>
  <c r="K3132" i="181"/>
  <c r="K3221" i="181"/>
  <c r="L3221" i="181" s="1"/>
  <c r="K3875" i="181"/>
  <c r="L4315" i="181"/>
  <c r="L4235" i="181"/>
  <c r="L4163" i="181"/>
  <c r="L4155" i="181"/>
  <c r="L4059" i="181"/>
  <c r="K3117" i="181"/>
  <c r="L3117" i="181" s="1"/>
  <c r="K3134" i="181"/>
  <c r="K3410" i="181"/>
  <c r="L3410" i="181" s="1"/>
  <c r="K3569" i="181"/>
  <c r="L3569" i="181" s="1"/>
  <c r="K3766" i="181"/>
  <c r="L3766" i="181" s="1"/>
  <c r="L4330" i="181"/>
  <c r="K3578" i="181"/>
  <c r="L4066" i="181" l="1"/>
  <c r="L4332" i="181"/>
  <c r="L3915" i="181"/>
  <c r="L3949" i="181"/>
  <c r="K3217" i="181"/>
  <c r="L4000" i="181"/>
  <c r="L3758" i="181"/>
  <c r="L3760" i="181"/>
  <c r="L4147" i="181"/>
  <c r="L3680" i="181"/>
  <c r="L4167" i="181"/>
  <c r="L3768" i="181"/>
  <c r="L4152" i="181"/>
  <c r="L3784" i="181"/>
  <c r="L3773" i="181"/>
  <c r="L4135" i="181"/>
  <c r="L3872" i="181"/>
  <c r="L4242" i="181"/>
  <c r="L3874" i="181"/>
  <c r="L3572" i="181"/>
  <c r="L4306" i="181"/>
  <c r="L3799" i="181"/>
  <c r="L4317" i="181"/>
  <c r="L3732" i="181"/>
  <c r="L4210" i="181"/>
  <c r="L4049" i="181"/>
  <c r="L2997" i="181"/>
  <c r="L3984" i="181"/>
  <c r="L4224" i="181"/>
  <c r="L4157" i="181"/>
  <c r="L3921" i="181"/>
  <c r="L3775" i="181"/>
  <c r="K3222" i="181"/>
  <c r="L3866" i="181"/>
  <c r="L3001" i="181"/>
  <c r="L3986" i="181"/>
  <c r="L3923" i="181"/>
  <c r="L4208" i="181"/>
  <c r="L3840" i="181"/>
  <c r="L3879" i="181"/>
  <c r="L4133" i="181"/>
  <c r="L3908" i="181"/>
  <c r="L4159" i="181"/>
  <c r="L3222" i="181"/>
  <c r="L4005" i="181"/>
  <c r="L4047" i="181"/>
  <c r="L3864" i="181"/>
  <c r="L4051" i="181"/>
  <c r="L2999" i="181"/>
  <c r="L3764" i="181"/>
  <c r="L4145" i="181"/>
  <c r="L3988" i="181"/>
  <c r="L4061" i="181"/>
  <c r="L3008" i="181"/>
  <c r="L3906" i="181"/>
  <c r="L4154" i="181"/>
  <c r="L3684" i="181"/>
  <c r="L3690" i="181"/>
  <c r="L4143" i="181"/>
  <c r="L3112" i="181"/>
  <c r="K3113" i="181"/>
  <c r="L3150" i="181"/>
  <c r="K3151" i="181"/>
  <c r="L3576" i="181"/>
  <c r="K3577" i="181"/>
  <c r="L3875" i="181"/>
  <c r="K3877" i="181"/>
  <c r="L3126" i="181"/>
  <c r="K3127" i="181"/>
  <c r="L3148" i="181"/>
  <c r="K3149" i="181"/>
  <c r="L2916" i="181"/>
  <c r="K2917" i="181"/>
  <c r="L3134" i="181"/>
  <c r="K3135" i="181"/>
  <c r="L3124" i="181"/>
  <c r="K3125" i="181"/>
  <c r="L3217" i="181"/>
  <c r="L3132" i="181"/>
  <c r="K3133" i="181"/>
  <c r="L3103" i="181"/>
  <c r="K3104" i="181"/>
  <c r="K4314" i="181"/>
  <c r="L3114" i="181"/>
  <c r="K3115" i="181"/>
  <c r="L3213" i="181"/>
  <c r="K3214" i="181"/>
  <c r="L3230" i="181"/>
  <c r="K3231" i="181"/>
  <c r="L4327" i="181"/>
  <c r="L3578" i="181"/>
  <c r="K3579" i="181"/>
  <c r="L3311" i="181"/>
  <c r="K3312" i="181"/>
  <c r="L3348" i="181"/>
  <c r="K3349" i="181"/>
  <c r="K3575" i="181"/>
  <c r="L4165" i="181"/>
  <c r="L3128" i="181"/>
  <c r="K3129" i="181"/>
  <c r="L3998" i="181"/>
  <c r="L3575" i="181"/>
  <c r="K3782" i="181"/>
  <c r="K3155" i="181"/>
  <c r="K3118" i="181"/>
  <c r="L3130" i="181"/>
  <c r="K3131" i="181"/>
  <c r="L3110" i="181"/>
  <c r="K3111" i="181"/>
  <c r="L2907" i="181"/>
  <c r="K2910" i="181"/>
  <c r="L3782" i="181"/>
  <c r="K3768" i="181"/>
  <c r="L3118" i="181"/>
  <c r="L3349" i="181" l="1"/>
  <c r="L2910" i="181"/>
  <c r="L3133" i="181"/>
  <c r="L3104" i="181"/>
  <c r="L3231" i="181"/>
  <c r="L3312" i="181"/>
  <c r="L3214" i="181"/>
  <c r="L3149" i="181"/>
  <c r="L3151" i="181"/>
  <c r="L3111" i="181"/>
  <c r="L3692" i="181"/>
  <c r="L3577" i="181"/>
  <c r="L3129" i="181"/>
  <c r="L3579" i="181"/>
  <c r="L3115" i="181"/>
  <c r="L3125" i="181"/>
  <c r="L3127" i="181"/>
  <c r="L3113" i="181"/>
  <c r="L3131" i="181"/>
  <c r="L2917" i="181"/>
  <c r="L4329" i="181"/>
  <c r="L3135" i="181"/>
  <c r="L3877" i="181"/>
  <c r="J1286" i="180" l="1"/>
  <c r="L1271" i="181"/>
  <c r="L1273" i="181"/>
  <c r="L1275" i="181"/>
  <c r="L1276" i="181"/>
  <c r="L1277" i="181"/>
  <c r="L1278" i="181"/>
  <c r="L1279" i="181"/>
  <c r="L1280" i="181"/>
  <c r="L1281" i="181"/>
  <c r="L1282" i="181"/>
  <c r="L1270" i="181"/>
  <c r="H1283" i="181"/>
  <c r="I1271" i="181"/>
  <c r="I1273" i="181"/>
  <c r="I1275" i="181"/>
  <c r="I1276" i="181"/>
  <c r="I1277" i="181"/>
  <c r="I1278" i="181"/>
  <c r="I1279" i="181"/>
  <c r="I1280" i="181"/>
  <c r="I1281" i="181"/>
  <c r="I1282" i="181"/>
  <c r="I1270" i="181"/>
  <c r="H1274" i="181"/>
  <c r="G1274" i="181"/>
  <c r="H1234" i="181"/>
  <c r="J1234" i="181"/>
  <c r="K1234" i="181"/>
  <c r="L1234" i="181"/>
  <c r="G1234" i="181"/>
  <c r="I1233" i="181"/>
  <c r="H1269" i="181"/>
  <c r="G1269" i="181"/>
  <c r="H1232" i="181"/>
  <c r="J1232" i="181"/>
  <c r="K1232" i="181"/>
  <c r="L1232" i="181"/>
  <c r="I1230" i="181"/>
  <c r="I1231" i="181"/>
  <c r="M1231" i="181" s="1"/>
  <c r="I1228" i="181"/>
  <c r="I1229" i="181" s="1"/>
  <c r="J4325" i="181"/>
  <c r="J4323" i="181"/>
  <c r="J4321" i="181"/>
  <c r="J4301" i="181"/>
  <c r="K4301" i="181" s="1"/>
  <c r="L4301" i="181" s="1"/>
  <c r="J4300" i="181"/>
  <c r="K4300" i="181" s="1"/>
  <c r="L4300" i="181" s="1"/>
  <c r="J4299" i="181"/>
  <c r="J4289" i="181"/>
  <c r="K4289" i="181" s="1"/>
  <c r="L4289" i="181" s="1"/>
  <c r="J4288" i="181"/>
  <c r="J4285" i="181"/>
  <c r="J4283" i="181"/>
  <c r="K4283" i="181" s="1"/>
  <c r="L4283" i="181" s="1"/>
  <c r="J4282" i="181"/>
  <c r="K4282" i="181" s="1"/>
  <c r="L4282" i="181" s="1"/>
  <c r="J4281" i="181"/>
  <c r="K4281" i="181" s="1"/>
  <c r="L4281" i="181" s="1"/>
  <c r="J4280" i="181"/>
  <c r="K4280" i="181" s="1"/>
  <c r="L4280" i="181" s="1"/>
  <c r="J4279" i="181"/>
  <c r="J4277" i="181"/>
  <c r="K4277" i="181" s="1"/>
  <c r="L4277" i="181" s="1"/>
  <c r="J4276" i="181"/>
  <c r="J4274" i="181"/>
  <c r="J4272" i="181"/>
  <c r="J4265" i="181"/>
  <c r="J4255" i="181"/>
  <c r="K4255" i="181" s="1"/>
  <c r="L4255" i="181" s="1"/>
  <c r="J4254" i="181"/>
  <c r="K4254" i="181" s="1"/>
  <c r="L4254" i="181" s="1"/>
  <c r="J4253" i="181"/>
  <c r="K4253" i="181" s="1"/>
  <c r="L4253" i="181" s="1"/>
  <c r="J4249" i="181"/>
  <c r="J4246" i="181"/>
  <c r="J4238" i="181"/>
  <c r="J4234" i="181"/>
  <c r="K4234" i="181" s="1"/>
  <c r="L4234" i="181" s="1"/>
  <c r="J4233" i="181"/>
  <c r="J4225" i="181"/>
  <c r="J4218" i="181"/>
  <c r="K4218" i="181" s="1"/>
  <c r="L4218" i="181" s="1"/>
  <c r="J4217" i="181"/>
  <c r="K4217" i="181" s="1"/>
  <c r="L4217" i="181" s="1"/>
  <c r="J4216" i="181"/>
  <c r="K4216" i="181" s="1"/>
  <c r="L4216" i="181" s="1"/>
  <c r="J4214" i="181"/>
  <c r="J4211" i="181"/>
  <c r="H4211" i="181"/>
  <c r="J4205" i="181"/>
  <c r="J4203" i="181"/>
  <c r="K4203" i="181" s="1"/>
  <c r="L4203" i="181" s="1"/>
  <c r="J4202" i="181"/>
  <c r="J4200" i="181"/>
  <c r="K4200" i="181" s="1"/>
  <c r="L4200" i="181" s="1"/>
  <c r="J4199" i="181"/>
  <c r="K4199" i="181" s="1"/>
  <c r="L4199" i="181" s="1"/>
  <c r="J4198" i="181"/>
  <c r="K4198" i="181" s="1"/>
  <c r="L4198" i="181" s="1"/>
  <c r="J4197" i="181"/>
  <c r="K4197" i="181" s="1"/>
  <c r="L4197" i="181" s="1"/>
  <c r="J4196" i="181"/>
  <c r="K4196" i="181" s="1"/>
  <c r="L4196" i="181" s="1"/>
  <c r="J4195" i="181"/>
  <c r="K4195" i="181" s="1"/>
  <c r="L4195" i="181" s="1"/>
  <c r="J4194" i="181"/>
  <c r="K4194" i="181" s="1"/>
  <c r="L4194" i="181" s="1"/>
  <c r="J4193" i="181"/>
  <c r="J4191" i="181"/>
  <c r="J4189" i="181"/>
  <c r="K4189" i="181" s="1"/>
  <c r="L4189" i="181" s="1"/>
  <c r="J4188" i="181"/>
  <c r="K4188" i="181" s="1"/>
  <c r="L4188" i="181" s="1"/>
  <c r="J4187" i="181"/>
  <c r="K4187" i="181" s="1"/>
  <c r="L4187" i="181" s="1"/>
  <c r="J4186" i="181"/>
  <c r="K4186" i="181" s="1"/>
  <c r="L4186" i="181" s="1"/>
  <c r="J4185" i="181"/>
  <c r="K4185" i="181" s="1"/>
  <c r="L4185" i="181" s="1"/>
  <c r="J4184" i="181"/>
  <c r="K4184" i="181" s="1"/>
  <c r="L4184" i="181" s="1"/>
  <c r="J4183" i="181"/>
  <c r="K4183" i="181" s="1"/>
  <c r="L4183" i="181" s="1"/>
  <c r="J4175" i="181"/>
  <c r="K4175" i="181" s="1"/>
  <c r="L4175" i="181" s="1"/>
  <c r="J4174" i="181"/>
  <c r="K4174" i="181" s="1"/>
  <c r="L4174" i="181" s="1"/>
  <c r="J4172" i="181"/>
  <c r="K4172" i="181" s="1"/>
  <c r="L4172" i="181" s="1"/>
  <c r="J4170" i="181"/>
  <c r="K4170" i="181" s="1"/>
  <c r="L4170" i="181" s="1"/>
  <c r="J4168" i="181"/>
  <c r="J4160" i="181"/>
  <c r="J4148" i="181"/>
  <c r="J4140" i="181"/>
  <c r="J4137" i="181"/>
  <c r="J4129" i="181"/>
  <c r="K4129" i="181" s="1"/>
  <c r="L4129" i="181" s="1"/>
  <c r="J4128" i="181"/>
  <c r="K4128" i="181" s="1"/>
  <c r="L4128" i="181" s="1"/>
  <c r="J4126" i="181"/>
  <c r="J4124" i="181"/>
  <c r="J4122" i="181"/>
  <c r="J4120" i="181"/>
  <c r="J4118" i="181"/>
  <c r="K4118" i="181" s="1"/>
  <c r="L4118" i="181" s="1"/>
  <c r="J4117" i="181"/>
  <c r="K4117" i="181" s="1"/>
  <c r="L4117" i="181" s="1"/>
  <c r="J4116" i="181"/>
  <c r="K4116" i="181" s="1"/>
  <c r="L4116" i="181" s="1"/>
  <c r="J4115" i="181"/>
  <c r="K4115" i="181" s="1"/>
  <c r="L4115" i="181" s="1"/>
  <c r="J4101" i="181"/>
  <c r="K4101" i="181" s="1"/>
  <c r="L4101" i="181" s="1"/>
  <c r="J4099" i="181"/>
  <c r="K4099" i="181" s="1"/>
  <c r="L4099" i="181" s="1"/>
  <c r="J4098" i="181"/>
  <c r="K4098" i="181" s="1"/>
  <c r="L4098" i="181" s="1"/>
  <c r="J4097" i="181"/>
  <c r="J4095" i="181"/>
  <c r="K4095" i="181" s="1"/>
  <c r="L4095" i="181" s="1"/>
  <c r="J4094" i="181"/>
  <c r="K4094" i="181" s="1"/>
  <c r="L4094" i="181" s="1"/>
  <c r="J4093" i="181"/>
  <c r="K4093" i="181" s="1"/>
  <c r="L4093" i="181" s="1"/>
  <c r="J4092" i="181"/>
  <c r="K4092" i="181" s="1"/>
  <c r="L4092" i="181" s="1"/>
  <c r="J4091" i="181"/>
  <c r="K4091" i="181" s="1"/>
  <c r="L4091" i="181" s="1"/>
  <c r="J4090" i="181"/>
  <c r="K4090" i="181" s="1"/>
  <c r="L4090" i="181" s="1"/>
  <c r="J4089" i="181"/>
  <c r="J4087" i="181"/>
  <c r="J4085" i="181"/>
  <c r="J4084" i="181"/>
  <c r="K4084" i="181" s="1"/>
  <c r="L4084" i="181" s="1"/>
  <c r="J4083" i="181"/>
  <c r="K4083" i="181" s="1"/>
  <c r="L4083" i="181" s="1"/>
  <c r="J4082" i="181"/>
  <c r="K4082" i="181" s="1"/>
  <c r="L4082" i="181" s="1"/>
  <c r="J4080" i="181"/>
  <c r="J4078" i="181"/>
  <c r="K4077" i="181"/>
  <c r="L4077" i="181" s="1"/>
  <c r="J4076" i="181"/>
  <c r="K4076" i="181" s="1"/>
  <c r="L4076" i="181" s="1"/>
  <c r="J4075" i="181"/>
  <c r="K4075" i="181" s="1"/>
  <c r="L4075" i="181" s="1"/>
  <c r="J4074" i="181"/>
  <c r="K4074" i="181" s="1"/>
  <c r="L4074" i="181" s="1"/>
  <c r="J4073" i="181"/>
  <c r="K4073" i="181" s="1"/>
  <c r="L4073" i="181" s="1"/>
  <c r="J4072" i="181"/>
  <c r="K4072" i="181" s="1"/>
  <c r="L4072" i="181" s="1"/>
  <c r="J4071" i="181"/>
  <c r="K4071" i="181" s="1"/>
  <c r="L4071" i="181" s="1"/>
  <c r="J4070" i="181"/>
  <c r="K4070" i="181" s="1"/>
  <c r="L4070" i="181" s="1"/>
  <c r="K4069" i="181"/>
  <c r="L4069" i="181" s="1"/>
  <c r="J4068" i="181"/>
  <c r="K4068" i="181" s="1"/>
  <c r="L4068" i="181" s="1"/>
  <c r="J4067" i="181"/>
  <c r="K4067" i="181" s="1"/>
  <c r="L4067" i="181" s="1"/>
  <c r="J4063" i="181"/>
  <c r="J4057" i="181"/>
  <c r="J4044" i="181"/>
  <c r="J4042" i="181"/>
  <c r="K4042" i="181" s="1"/>
  <c r="L4042" i="181" s="1"/>
  <c r="J4041" i="181"/>
  <c r="K4041" i="181" s="1"/>
  <c r="L4041" i="181" s="1"/>
  <c r="J4040" i="181"/>
  <c r="K4040" i="181" s="1"/>
  <c r="L4040" i="181" s="1"/>
  <c r="J4039" i="181"/>
  <c r="K4039" i="181" s="1"/>
  <c r="L4039" i="181" s="1"/>
  <c r="J4038" i="181"/>
  <c r="J4036" i="181"/>
  <c r="K4036" i="181" s="1"/>
  <c r="L4036" i="181" s="1"/>
  <c r="J4035" i="181"/>
  <c r="K4035" i="181" s="1"/>
  <c r="L4035" i="181" s="1"/>
  <c r="J4034" i="181"/>
  <c r="K4034" i="181" s="1"/>
  <c r="L4034" i="181" s="1"/>
  <c r="J4033" i="181"/>
  <c r="K4033" i="181" s="1"/>
  <c r="L4033" i="181" s="1"/>
  <c r="J4031" i="181"/>
  <c r="K4031" i="181" s="1"/>
  <c r="L4031" i="181" s="1"/>
  <c r="J4029" i="181"/>
  <c r="K4029" i="181" s="1"/>
  <c r="L4029" i="181" s="1"/>
  <c r="J4027" i="181"/>
  <c r="K4027" i="181" s="1"/>
  <c r="L4027" i="181" s="1"/>
  <c r="J4026" i="181"/>
  <c r="K4026" i="181" s="1"/>
  <c r="L4026" i="181" s="1"/>
  <c r="J4025" i="181"/>
  <c r="K4025" i="181" s="1"/>
  <c r="L4025" i="181" s="1"/>
  <c r="J4024" i="181"/>
  <c r="K4024" i="181" s="1"/>
  <c r="L4024" i="181" s="1"/>
  <c r="J4023" i="181"/>
  <c r="K4023" i="181" s="1"/>
  <c r="L4023" i="181" s="1"/>
  <c r="J4022" i="181"/>
  <c r="K4022" i="181" s="1"/>
  <c r="L4022" i="181" s="1"/>
  <c r="J4018" i="181"/>
  <c r="K4018" i="181" s="1"/>
  <c r="L4018" i="181" s="1"/>
  <c r="J4014" i="181"/>
  <c r="J4010" i="181"/>
  <c r="K4010" i="181" s="1"/>
  <c r="L4010" i="181" s="1"/>
  <c r="J4009" i="181"/>
  <c r="J4006" i="181"/>
  <c r="J4001" i="181"/>
  <c r="J3993" i="181"/>
  <c r="J3991" i="181"/>
  <c r="J3980" i="181"/>
  <c r="J3975" i="181"/>
  <c r="K3975" i="181" s="1"/>
  <c r="L3975" i="181" s="1"/>
  <c r="J3974" i="181"/>
  <c r="K3974" i="181" s="1"/>
  <c r="L3974" i="181" s="1"/>
  <c r="J3973" i="181"/>
  <c r="J3969" i="181"/>
  <c r="K3969" i="181" s="1"/>
  <c r="L3969" i="181" s="1"/>
  <c r="J3968" i="181"/>
  <c r="K3968" i="181" s="1"/>
  <c r="L3968" i="181" s="1"/>
  <c r="J3967" i="181"/>
  <c r="J3965" i="181"/>
  <c r="J3963" i="181"/>
  <c r="K3963" i="181" s="1"/>
  <c r="L3963" i="181" s="1"/>
  <c r="J3962" i="181"/>
  <c r="J3960" i="181"/>
  <c r="K3960" i="181" s="1"/>
  <c r="L3960" i="181" s="1"/>
  <c r="J3959" i="181"/>
  <c r="K3959" i="181" s="1"/>
  <c r="L3959" i="181" s="1"/>
  <c r="J3951" i="181"/>
  <c r="J3946" i="181"/>
  <c r="J3944" i="181"/>
  <c r="J3942" i="181"/>
  <c r="K3942" i="181" s="1"/>
  <c r="L3942" i="181" s="1"/>
  <c r="J3941" i="181"/>
  <c r="J3937" i="181"/>
  <c r="K3937" i="181" s="1"/>
  <c r="L3937" i="181" s="1"/>
  <c r="J3936" i="181"/>
  <c r="K3936" i="181" s="1"/>
  <c r="L3936" i="181" s="1"/>
  <c r="J3935" i="181"/>
  <c r="J3933" i="181"/>
  <c r="J3931" i="181"/>
  <c r="K3931" i="181" s="1"/>
  <c r="L3931" i="181" s="1"/>
  <c r="J3930" i="181"/>
  <c r="J3928" i="181"/>
  <c r="K3928" i="181" s="1"/>
  <c r="L3928" i="181" s="1"/>
  <c r="J3927" i="181"/>
  <c r="K3927" i="181" s="1"/>
  <c r="L3927" i="181" s="1"/>
  <c r="J3926" i="181"/>
  <c r="K3926" i="181" s="1"/>
  <c r="L3926" i="181" s="1"/>
  <c r="J3925" i="181"/>
  <c r="J3916" i="181"/>
  <c r="J3909" i="181"/>
  <c r="J3903" i="181"/>
  <c r="K3903" i="181" s="1"/>
  <c r="L3903" i="181" s="1"/>
  <c r="J3902" i="181"/>
  <c r="K3902" i="181" s="1"/>
  <c r="L3902" i="181" s="1"/>
  <c r="J3898" i="181"/>
  <c r="K3898" i="181" s="1"/>
  <c r="L3898" i="181" s="1"/>
  <c r="J3890" i="181"/>
  <c r="K3890" i="181" s="1"/>
  <c r="L3890" i="181" s="1"/>
  <c r="J3889" i="181"/>
  <c r="K3889" i="181" s="1"/>
  <c r="L3889" i="181" s="1"/>
  <c r="J3887" i="181"/>
  <c r="K3887" i="181" s="1"/>
  <c r="L3887" i="181" s="1"/>
  <c r="J3884" i="181"/>
  <c r="K3884" i="181" s="1"/>
  <c r="L3884" i="181" s="1"/>
  <c r="J3882" i="181"/>
  <c r="K3882" i="181" s="1"/>
  <c r="L3882" i="181" s="1"/>
  <c r="J3880" i="181"/>
  <c r="J3867" i="181"/>
  <c r="J3861" i="181"/>
  <c r="J3859" i="181"/>
  <c r="J3857" i="181"/>
  <c r="K3857" i="181" s="1"/>
  <c r="L3857" i="181" s="1"/>
  <c r="J3856" i="181"/>
  <c r="J3854" i="181"/>
  <c r="J3841" i="181"/>
  <c r="J3827" i="181"/>
  <c r="K3827" i="181" s="1"/>
  <c r="L3827" i="181" s="1"/>
  <c r="J3823" i="181"/>
  <c r="K3823" i="181" s="1"/>
  <c r="L3823" i="181" s="1"/>
  <c r="J3821" i="181"/>
  <c r="K3821" i="181" s="1"/>
  <c r="L3821" i="181" s="1"/>
  <c r="J3820" i="181"/>
  <c r="K3820" i="181" s="1"/>
  <c r="L3820" i="181" s="1"/>
  <c r="J3819" i="181"/>
  <c r="K3819" i="181" s="1"/>
  <c r="L3819" i="181" s="1"/>
  <c r="J3818" i="181"/>
  <c r="K3818" i="181" s="1"/>
  <c r="L3818" i="181" s="1"/>
  <c r="J3813" i="181"/>
  <c r="K3813" i="181" s="1"/>
  <c r="L3813" i="181" s="1"/>
  <c r="J3808" i="181"/>
  <c r="J3802" i="181"/>
  <c r="J3800" i="181"/>
  <c r="J3792" i="181"/>
  <c r="K3792" i="181" s="1"/>
  <c r="L3792" i="181" s="1"/>
  <c r="J3791" i="181"/>
  <c r="K3791" i="181" s="1"/>
  <c r="L3791" i="181" s="1"/>
  <c r="J3790" i="181"/>
  <c r="K3790" i="181" s="1"/>
  <c r="L3790" i="181" s="1"/>
  <c r="J3789" i="181"/>
  <c r="K3789" i="181" s="1"/>
  <c r="L3789" i="181" s="1"/>
  <c r="J3788" i="181"/>
  <c r="K3788" i="181" s="1"/>
  <c r="L3788" i="181" s="1"/>
  <c r="J3787" i="181"/>
  <c r="K3787" i="181" s="1"/>
  <c r="L3787" i="181" s="1"/>
  <c r="J3786" i="181"/>
  <c r="J3761" i="181"/>
  <c r="J3755" i="181"/>
  <c r="J3753" i="181"/>
  <c r="J3751" i="181"/>
  <c r="K3751" i="181" s="1"/>
  <c r="L3751" i="181" s="1"/>
  <c r="J3750" i="181"/>
  <c r="K3750" i="181" s="1"/>
  <c r="L3750" i="181" s="1"/>
  <c r="J3749" i="181"/>
  <c r="K3749" i="181" s="1"/>
  <c r="L3749" i="181" s="1"/>
  <c r="J3748" i="181"/>
  <c r="K3748" i="181" s="1"/>
  <c r="L3748" i="181" s="1"/>
  <c r="J3747" i="181"/>
  <c r="K3747" i="181" s="1"/>
  <c r="L3747" i="181" s="1"/>
  <c r="J3741" i="181"/>
  <c r="K3741" i="181" s="1"/>
  <c r="L3741" i="181" s="1"/>
  <c r="J3736" i="181"/>
  <c r="J3722" i="181"/>
  <c r="K3722" i="181" s="1"/>
  <c r="L3722" i="181" s="1"/>
  <c r="J3717" i="181"/>
  <c r="K3717" i="181" s="1"/>
  <c r="L3717" i="181" s="1"/>
  <c r="J3716" i="181"/>
  <c r="K3716" i="181" s="1"/>
  <c r="L3716" i="181" s="1"/>
  <c r="J3715" i="181"/>
  <c r="K3715" i="181" s="1"/>
  <c r="L3715" i="181" s="1"/>
  <c r="J3714" i="181"/>
  <c r="K3714" i="181" s="1"/>
  <c r="L3714" i="181" s="1"/>
  <c r="J3713" i="181"/>
  <c r="K3713" i="181" s="1"/>
  <c r="L3713" i="181" s="1"/>
  <c r="J3712" i="181"/>
  <c r="K3712" i="181" s="1"/>
  <c r="L3712" i="181" s="1"/>
  <c r="J3711" i="181"/>
  <c r="K3711" i="181" s="1"/>
  <c r="L3711" i="181" s="1"/>
  <c r="J3710" i="181"/>
  <c r="K3710" i="181" s="1"/>
  <c r="L3710" i="181" s="1"/>
  <c r="J3709" i="181"/>
  <c r="K3709" i="181" s="1"/>
  <c r="L3709" i="181" s="1"/>
  <c r="J3708" i="181"/>
  <c r="K3708" i="181" s="1"/>
  <c r="L3708" i="181" s="1"/>
  <c r="J3707" i="181"/>
  <c r="J3705" i="181"/>
  <c r="J3703" i="181"/>
  <c r="K3703" i="181" s="1"/>
  <c r="L3703" i="181" s="1"/>
  <c r="J3702" i="181"/>
  <c r="J3698" i="181"/>
  <c r="K3697" i="181"/>
  <c r="L3697" i="181" s="1"/>
  <c r="J3696" i="181"/>
  <c r="K3696" i="181" s="1"/>
  <c r="L3696" i="181" s="1"/>
  <c r="J3693" i="181"/>
  <c r="J3687" i="181"/>
  <c r="J3685" i="181"/>
  <c r="J3676" i="181"/>
  <c r="K3676" i="181" s="1"/>
  <c r="L3676" i="181" s="1"/>
  <c r="J3671" i="181"/>
  <c r="K3671" i="181" s="1"/>
  <c r="L3671" i="181" s="1"/>
  <c r="J3670" i="181"/>
  <c r="K3670" i="181" s="1"/>
  <c r="L3670" i="181" s="1"/>
  <c r="J3669" i="181"/>
  <c r="J3667" i="181"/>
  <c r="K3667" i="181" s="1"/>
  <c r="L3667" i="181" s="1"/>
  <c r="J3666" i="181"/>
  <c r="K3666" i="181" s="1"/>
  <c r="L3666" i="181" s="1"/>
  <c r="J3665" i="181"/>
  <c r="J3663" i="181"/>
  <c r="J3661" i="181"/>
  <c r="J3659" i="181"/>
  <c r="K3659" i="181" s="1"/>
  <c r="L3659" i="181" s="1"/>
  <c r="J3658" i="181"/>
  <c r="K3658" i="181" s="1"/>
  <c r="L3658" i="181" s="1"/>
  <c r="J3657" i="181"/>
  <c r="K3657" i="181" s="1"/>
  <c r="L3657" i="181" s="1"/>
  <c r="J3656" i="181"/>
  <c r="J3654" i="181"/>
  <c r="J3652" i="181"/>
  <c r="J3650" i="181"/>
  <c r="J3648" i="181"/>
  <c r="J3646" i="181"/>
  <c r="K3646" i="181" s="1"/>
  <c r="L3646" i="181" s="1"/>
  <c r="J3643" i="181"/>
  <c r="K3643" i="181" s="1"/>
  <c r="L3643" i="181" s="1"/>
  <c r="J3642" i="181"/>
  <c r="K3642" i="181" s="1"/>
  <c r="L3642" i="181" s="1"/>
  <c r="J3641" i="181"/>
  <c r="K3641" i="181" s="1"/>
  <c r="L3641" i="181" s="1"/>
  <c r="J3640" i="181"/>
  <c r="J3638" i="181"/>
  <c r="J3636" i="181"/>
  <c r="K3636" i="181" s="1"/>
  <c r="L3636" i="181" s="1"/>
  <c r="J3635" i="181"/>
  <c r="J3633" i="181"/>
  <c r="K3633" i="181" s="1"/>
  <c r="L3633" i="181" s="1"/>
  <c r="J3632" i="181"/>
  <c r="K3632" i="181" s="1"/>
  <c r="L3632" i="181" s="1"/>
  <c r="J3631" i="181"/>
  <c r="K3631" i="181" s="1"/>
  <c r="L3631" i="181" s="1"/>
  <c r="J3630" i="181"/>
  <c r="K3630" i="181" s="1"/>
  <c r="L3630" i="181" s="1"/>
  <c r="J3629" i="181"/>
  <c r="K3629" i="181" s="1"/>
  <c r="L3629" i="181" s="1"/>
  <c r="J3628" i="181"/>
  <c r="K3628" i="181" s="1"/>
  <c r="L3628" i="181" s="1"/>
  <c r="J3627" i="181"/>
  <c r="K3627" i="181" s="1"/>
  <c r="L3627" i="181" s="1"/>
  <c r="J3626" i="181"/>
  <c r="K3626" i="181" s="1"/>
  <c r="L3626" i="181" s="1"/>
  <c r="J3625" i="181"/>
  <c r="K3625" i="181" s="1"/>
  <c r="L3625" i="181" s="1"/>
  <c r="J3624" i="181"/>
  <c r="J3622" i="181"/>
  <c r="J3620" i="181"/>
  <c r="J3618" i="181"/>
  <c r="J3616" i="181"/>
  <c r="J3614" i="181"/>
  <c r="J3612" i="181"/>
  <c r="J3610" i="181"/>
  <c r="K3610" i="181" s="1"/>
  <c r="L3610" i="181" s="1"/>
  <c r="J3609" i="181"/>
  <c r="K3609" i="181" s="1"/>
  <c r="L3609" i="181" s="1"/>
  <c r="J3608" i="181"/>
  <c r="K3608" i="181" s="1"/>
  <c r="L3608" i="181" s="1"/>
  <c r="J3607" i="181"/>
  <c r="K3607" i="181" s="1"/>
  <c r="L3607" i="181" s="1"/>
  <c r="J3606" i="181"/>
  <c r="K3606" i="181" s="1"/>
  <c r="L3606" i="181" s="1"/>
  <c r="J3605" i="181"/>
  <c r="K3605" i="181" s="1"/>
  <c r="L3605" i="181" s="1"/>
  <c r="J3604" i="181"/>
  <c r="K3604" i="181" s="1"/>
  <c r="L3604" i="181" s="1"/>
  <c r="J3603" i="181"/>
  <c r="K3603" i="181" s="1"/>
  <c r="L3603" i="181" s="1"/>
  <c r="J3602" i="181"/>
  <c r="K3602" i="181" s="1"/>
  <c r="L3602" i="181" s="1"/>
  <c r="J3601" i="181"/>
  <c r="K3601" i="181" s="1"/>
  <c r="L3601" i="181" s="1"/>
  <c r="J3600" i="181"/>
  <c r="K3600" i="181" s="1"/>
  <c r="L3600" i="181" s="1"/>
  <c r="J3599" i="181"/>
  <c r="K3599" i="181" s="1"/>
  <c r="L3599" i="181" s="1"/>
  <c r="J3598" i="181"/>
  <c r="K3598" i="181" s="1"/>
  <c r="L3598" i="181" s="1"/>
  <c r="J3597" i="181"/>
  <c r="K3597" i="181" s="1"/>
  <c r="L3597" i="181" s="1"/>
  <c r="J3596" i="181"/>
  <c r="K3596" i="181" s="1"/>
  <c r="L3596" i="181" s="1"/>
  <c r="J3595" i="181"/>
  <c r="K3595" i="181" s="1"/>
  <c r="L3595" i="181" s="1"/>
  <c r="J3594" i="181"/>
  <c r="K3594" i="181" s="1"/>
  <c r="L3594" i="181" s="1"/>
  <c r="J3593" i="181"/>
  <c r="K3593" i="181" s="1"/>
  <c r="L3593" i="181" s="1"/>
  <c r="J3592" i="181"/>
  <c r="K3592" i="181" s="1"/>
  <c r="L3592" i="181" s="1"/>
  <c r="J3591" i="181"/>
  <c r="K3591" i="181" s="1"/>
  <c r="L3591" i="181" s="1"/>
  <c r="J3590" i="181"/>
  <c r="K3590" i="181" s="1"/>
  <c r="L3590" i="181" s="1"/>
  <c r="J3589" i="181"/>
  <c r="K3589" i="181" s="1"/>
  <c r="L3589" i="181" s="1"/>
  <c r="J3588" i="181"/>
  <c r="J3586" i="181"/>
  <c r="K3586" i="181" s="1"/>
  <c r="L3586" i="181" s="1"/>
  <c r="J3585" i="181"/>
  <c r="J3583" i="181"/>
  <c r="K3583" i="181" s="1"/>
  <c r="L3583" i="181" s="1"/>
  <c r="J3582" i="181"/>
  <c r="K3582" i="181" s="1"/>
  <c r="L3582" i="181" s="1"/>
  <c r="J3581" i="181"/>
  <c r="J3568" i="181"/>
  <c r="K3568" i="181" s="1"/>
  <c r="L3568" i="181" s="1"/>
  <c r="J3567" i="181"/>
  <c r="K3567" i="181" s="1"/>
  <c r="L3567" i="181" s="1"/>
  <c r="J3566" i="181"/>
  <c r="K3566" i="181" s="1"/>
  <c r="L3566" i="181" s="1"/>
  <c r="J3565" i="181"/>
  <c r="K3565" i="181" s="1"/>
  <c r="L3565" i="181" s="1"/>
  <c r="J3564" i="181"/>
  <c r="K3564" i="181" s="1"/>
  <c r="L3564" i="181" s="1"/>
  <c r="J3563" i="181"/>
  <c r="K3563" i="181" s="1"/>
  <c r="L3563" i="181" s="1"/>
  <c r="J3562" i="181"/>
  <c r="K3562" i="181" s="1"/>
  <c r="L3562" i="181" s="1"/>
  <c r="J3561" i="181"/>
  <c r="K3561" i="181" s="1"/>
  <c r="L3561" i="181" s="1"/>
  <c r="J3560" i="181"/>
  <c r="K3560" i="181" s="1"/>
  <c r="L3560" i="181" s="1"/>
  <c r="J3559" i="181"/>
  <c r="K3559" i="181" s="1"/>
  <c r="L3559" i="181" s="1"/>
  <c r="J3558" i="181"/>
  <c r="K3558" i="181" s="1"/>
  <c r="L3558" i="181" s="1"/>
  <c r="J3557" i="181"/>
  <c r="K3557" i="181" s="1"/>
  <c r="L3557" i="181" s="1"/>
  <c r="J3556" i="181"/>
  <c r="K3556" i="181" s="1"/>
  <c r="L3556" i="181" s="1"/>
  <c r="J3555" i="181"/>
  <c r="K3555" i="181" s="1"/>
  <c r="L3555" i="181" s="1"/>
  <c r="J3554" i="181"/>
  <c r="K3554" i="181" s="1"/>
  <c r="L3554" i="181" s="1"/>
  <c r="J3553" i="181"/>
  <c r="K3553" i="181" s="1"/>
  <c r="L3553" i="181" s="1"/>
  <c r="J3552" i="181"/>
  <c r="K3552" i="181" s="1"/>
  <c r="L3552" i="181" s="1"/>
  <c r="J3551" i="181"/>
  <c r="K3551" i="181" s="1"/>
  <c r="L3551" i="181" s="1"/>
  <c r="J3550" i="181"/>
  <c r="K3550" i="181" s="1"/>
  <c r="L3550" i="181" s="1"/>
  <c r="J3549" i="181"/>
  <c r="K3549" i="181" s="1"/>
  <c r="L3549" i="181" s="1"/>
  <c r="J3548" i="181"/>
  <c r="K3548" i="181" s="1"/>
  <c r="L3548" i="181" s="1"/>
  <c r="J3547" i="181"/>
  <c r="K3547" i="181" s="1"/>
  <c r="L3547" i="181" s="1"/>
  <c r="J3546" i="181"/>
  <c r="K3546" i="181" s="1"/>
  <c r="L3546" i="181" s="1"/>
  <c r="J3545" i="181"/>
  <c r="K3545" i="181" s="1"/>
  <c r="L3545" i="181" s="1"/>
  <c r="J3544" i="181"/>
  <c r="K3544" i="181" s="1"/>
  <c r="L3544" i="181" s="1"/>
  <c r="J3543" i="181"/>
  <c r="K3543" i="181" s="1"/>
  <c r="L3543" i="181" s="1"/>
  <c r="K3542" i="181"/>
  <c r="L3542" i="181" s="1"/>
  <c r="J3541" i="181"/>
  <c r="K3541" i="181" s="1"/>
  <c r="L3541" i="181" s="1"/>
  <c r="J3540" i="181"/>
  <c r="K3540" i="181" s="1"/>
  <c r="L3540" i="181" s="1"/>
  <c r="J3539" i="181"/>
  <c r="K3539" i="181" s="1"/>
  <c r="L3539" i="181" s="1"/>
  <c r="J3538" i="181"/>
  <c r="K3538" i="181" s="1"/>
  <c r="L3538" i="181" s="1"/>
  <c r="J3537" i="181"/>
  <c r="K3537" i="181" s="1"/>
  <c r="L3537" i="181" s="1"/>
  <c r="J3536" i="181"/>
  <c r="K3536" i="181" s="1"/>
  <c r="L3536" i="181" s="1"/>
  <c r="J3535" i="181"/>
  <c r="K3535" i="181" s="1"/>
  <c r="L3535" i="181" s="1"/>
  <c r="J3534" i="181"/>
  <c r="K3534" i="181" s="1"/>
  <c r="L3534" i="181" s="1"/>
  <c r="J3533" i="181"/>
  <c r="K3533" i="181" s="1"/>
  <c r="L3533" i="181" s="1"/>
  <c r="J3532" i="181"/>
  <c r="K3532" i="181" s="1"/>
  <c r="L3532" i="181" s="1"/>
  <c r="J3531" i="181"/>
  <c r="K3531" i="181" s="1"/>
  <c r="L3531" i="181" s="1"/>
  <c r="J3530" i="181"/>
  <c r="K3530" i="181" s="1"/>
  <c r="L3530" i="181" s="1"/>
  <c r="J3529" i="181"/>
  <c r="K3529" i="181" s="1"/>
  <c r="L3529" i="181" s="1"/>
  <c r="J3528" i="181"/>
  <c r="K3528" i="181" s="1"/>
  <c r="L3528" i="181" s="1"/>
  <c r="J3527" i="181"/>
  <c r="K3527" i="181" s="1"/>
  <c r="L3527" i="181" s="1"/>
  <c r="J3526" i="181"/>
  <c r="K3526" i="181" s="1"/>
  <c r="L3526" i="181" s="1"/>
  <c r="J3525" i="181"/>
  <c r="J3524" i="181"/>
  <c r="K3524" i="181" s="1"/>
  <c r="L3524" i="181" s="1"/>
  <c r="J3523" i="181"/>
  <c r="K3523" i="181" s="1"/>
  <c r="L3523" i="181" s="1"/>
  <c r="J3522" i="181"/>
  <c r="K3522" i="181" s="1"/>
  <c r="L3522" i="181" s="1"/>
  <c r="J3521" i="181"/>
  <c r="K3521" i="181" s="1"/>
  <c r="L3521" i="181" s="1"/>
  <c r="J3520" i="181"/>
  <c r="K3520" i="181" s="1"/>
  <c r="L3520" i="181" s="1"/>
  <c r="J3519" i="181"/>
  <c r="K3519" i="181" s="1"/>
  <c r="L3519" i="181" s="1"/>
  <c r="K3496" i="181"/>
  <c r="L3496" i="181" s="1"/>
  <c r="J3483" i="181"/>
  <c r="K3483" i="181" s="1"/>
  <c r="L3483" i="181" s="1"/>
  <c r="J3480" i="181"/>
  <c r="K3480" i="181" s="1"/>
  <c r="L3480" i="181" s="1"/>
  <c r="J3476" i="181"/>
  <c r="J3474" i="181"/>
  <c r="K3474" i="181" s="1"/>
  <c r="L3474" i="181" s="1"/>
  <c r="J3473" i="181"/>
  <c r="K3473" i="181" s="1"/>
  <c r="L3473" i="181" s="1"/>
  <c r="J3462" i="181"/>
  <c r="K3462" i="181" s="1"/>
  <c r="L3462" i="181" s="1"/>
  <c r="J3461" i="181"/>
  <c r="K3461" i="181" s="1"/>
  <c r="L3461" i="181" s="1"/>
  <c r="J3460" i="181"/>
  <c r="K3460" i="181" s="1"/>
  <c r="L3460" i="181" s="1"/>
  <c r="J3459" i="181"/>
  <c r="K3459" i="181" s="1"/>
  <c r="L3459" i="181" s="1"/>
  <c r="J3457" i="181"/>
  <c r="K3457" i="181" s="1"/>
  <c r="L3457" i="181" s="1"/>
  <c r="J3456" i="181"/>
  <c r="K3456" i="181" s="1"/>
  <c r="L3456" i="181" s="1"/>
  <c r="J3437" i="181"/>
  <c r="K3437" i="181" s="1"/>
  <c r="L3437" i="181" s="1"/>
  <c r="J3436" i="181"/>
  <c r="K3436" i="181" s="1"/>
  <c r="L3436" i="181" s="1"/>
  <c r="J3435" i="181"/>
  <c r="K3435" i="181" s="1"/>
  <c r="L3435" i="181" s="1"/>
  <c r="J3434" i="181"/>
  <c r="K3434" i="181" s="1"/>
  <c r="L3434" i="181" s="1"/>
  <c r="J3433" i="181"/>
  <c r="K3433" i="181" s="1"/>
  <c r="L3433" i="181" s="1"/>
  <c r="J3432" i="181"/>
  <c r="K3432" i="181" s="1"/>
  <c r="L3432" i="181" s="1"/>
  <c r="J3431" i="181"/>
  <c r="K3431" i="181" s="1"/>
  <c r="L3431" i="181" s="1"/>
  <c r="J3430" i="181"/>
  <c r="K3430" i="181" s="1"/>
  <c r="L3430" i="181" s="1"/>
  <c r="J3429" i="181"/>
  <c r="K3429" i="181" s="1"/>
  <c r="L3429" i="181" s="1"/>
  <c r="J3428" i="181"/>
  <c r="K3428" i="181" s="1"/>
  <c r="L3428" i="181" s="1"/>
  <c r="J3427" i="181"/>
  <c r="K3427" i="181" s="1"/>
  <c r="L3427" i="181" s="1"/>
  <c r="J3426" i="181"/>
  <c r="K3426" i="181" s="1"/>
  <c r="L3426" i="181" s="1"/>
  <c r="J3425" i="181"/>
  <c r="J3423" i="181"/>
  <c r="J3421" i="181"/>
  <c r="J3419" i="181"/>
  <c r="J3417" i="181"/>
  <c r="J3415" i="181"/>
  <c r="J3413" i="181"/>
  <c r="K3413" i="181" s="1"/>
  <c r="L3413" i="181" s="1"/>
  <c r="J3412" i="181"/>
  <c r="J3408" i="181"/>
  <c r="K3408" i="181" s="1"/>
  <c r="L3408" i="181" s="1"/>
  <c r="J3407" i="181"/>
  <c r="J3405" i="181"/>
  <c r="K3405" i="181" s="1"/>
  <c r="L3405" i="181" s="1"/>
  <c r="J3404" i="181"/>
  <c r="J3402" i="181"/>
  <c r="K3402" i="181" s="1"/>
  <c r="L3402" i="181" s="1"/>
  <c r="J3401" i="181"/>
  <c r="K3401" i="181" s="1"/>
  <c r="L3401" i="181" s="1"/>
  <c r="J3400" i="181"/>
  <c r="K3400" i="181" s="1"/>
  <c r="L3400" i="181" s="1"/>
  <c r="J3399" i="181"/>
  <c r="K3399" i="181" s="1"/>
  <c r="L3399" i="181" s="1"/>
  <c r="J3398" i="181"/>
  <c r="K3398" i="181" s="1"/>
  <c r="L3398" i="181" s="1"/>
  <c r="J3397" i="181"/>
  <c r="K3397" i="181" s="1"/>
  <c r="L3397" i="181" s="1"/>
  <c r="J3396" i="181"/>
  <c r="K3396" i="181" s="1"/>
  <c r="L3396" i="181" s="1"/>
  <c r="J3395" i="181"/>
  <c r="K3395" i="181" s="1"/>
  <c r="L3395" i="181" s="1"/>
  <c r="J3394" i="181"/>
  <c r="K3394" i="181" s="1"/>
  <c r="L3394" i="181" s="1"/>
  <c r="J3393" i="181"/>
  <c r="K3393" i="181" s="1"/>
  <c r="L3393" i="181" s="1"/>
  <c r="J3392" i="181"/>
  <c r="K3392" i="181" s="1"/>
  <c r="L3392" i="181" s="1"/>
  <c r="J3391" i="181"/>
  <c r="K3391" i="181" s="1"/>
  <c r="L3391" i="181" s="1"/>
  <c r="J3389" i="181"/>
  <c r="K3389" i="181" s="1"/>
  <c r="L3389" i="181" s="1"/>
  <c r="J3388" i="181"/>
  <c r="K3388" i="181" s="1"/>
  <c r="L3388" i="181" s="1"/>
  <c r="J3387" i="181"/>
  <c r="K3387" i="181" s="1"/>
  <c r="L3387" i="181" s="1"/>
  <c r="J3385" i="181"/>
  <c r="K3385" i="181" s="1"/>
  <c r="L3385" i="181" s="1"/>
  <c r="J3381" i="181"/>
  <c r="K3381" i="181" s="1"/>
  <c r="L3381" i="181" s="1"/>
  <c r="J3380" i="181"/>
  <c r="K3380" i="181" s="1"/>
  <c r="L3380" i="181" s="1"/>
  <c r="J3379" i="181"/>
  <c r="K3379" i="181" s="1"/>
  <c r="L3379" i="181" s="1"/>
  <c r="J3378" i="181"/>
  <c r="K3378" i="181" s="1"/>
  <c r="L3378" i="181" s="1"/>
  <c r="J3377" i="181"/>
  <c r="K3377" i="181" s="1"/>
  <c r="L3377" i="181" s="1"/>
  <c r="J3376" i="181"/>
  <c r="K3376" i="181" s="1"/>
  <c r="L3376" i="181" s="1"/>
  <c r="J3375" i="181"/>
  <c r="J3373" i="181"/>
  <c r="K3373" i="181" s="1"/>
  <c r="L3373" i="181" s="1"/>
  <c r="J3372" i="181"/>
  <c r="K3372" i="181" s="1"/>
  <c r="L3372" i="181" s="1"/>
  <c r="J3371" i="181"/>
  <c r="K3371" i="181" s="1"/>
  <c r="L3371" i="181" s="1"/>
  <c r="J3370" i="181"/>
  <c r="K3370" i="181" s="1"/>
  <c r="L3370" i="181" s="1"/>
  <c r="J3369" i="181"/>
  <c r="K3369" i="181" s="1"/>
  <c r="L3369" i="181" s="1"/>
  <c r="J3368" i="181"/>
  <c r="K3368" i="181" s="1"/>
  <c r="L3368" i="181" s="1"/>
  <c r="J3367" i="181"/>
  <c r="K3367" i="181" s="1"/>
  <c r="L3367" i="181" s="1"/>
  <c r="J3366" i="181"/>
  <c r="K3366" i="181" s="1"/>
  <c r="L3366" i="181" s="1"/>
  <c r="J3365" i="181"/>
  <c r="K3365" i="181" s="1"/>
  <c r="L3365" i="181" s="1"/>
  <c r="J3364" i="181"/>
  <c r="K3364" i="181" s="1"/>
  <c r="L3364" i="181" s="1"/>
  <c r="J3363" i="181"/>
  <c r="K3363" i="181" s="1"/>
  <c r="L3363" i="181" s="1"/>
  <c r="J3362" i="181"/>
  <c r="K3362" i="181" s="1"/>
  <c r="L3362" i="181" s="1"/>
  <c r="J3361" i="181"/>
  <c r="K3361" i="181" s="1"/>
  <c r="L3361" i="181" s="1"/>
  <c r="J3358" i="181"/>
  <c r="K3358" i="181" s="1"/>
  <c r="L3358" i="181" s="1"/>
  <c r="J3356" i="181"/>
  <c r="J3354" i="181"/>
  <c r="K3354" i="181" s="1"/>
  <c r="L3354" i="181" s="1"/>
  <c r="J3353" i="181"/>
  <c r="K3353" i="181" s="1"/>
  <c r="L3353" i="181" s="1"/>
  <c r="J3352" i="181"/>
  <c r="J3350" i="181"/>
  <c r="J3346" i="181"/>
  <c r="K3346" i="181" s="1"/>
  <c r="L3346" i="181" s="1"/>
  <c r="J3338" i="181"/>
  <c r="K3338" i="181" s="1"/>
  <c r="L3338" i="181" s="1"/>
  <c r="J3330" i="181"/>
  <c r="J3322" i="181"/>
  <c r="J3320" i="181"/>
  <c r="K3320" i="181" s="1"/>
  <c r="L3320" i="181" s="1"/>
  <c r="J3319" i="181"/>
  <c r="K3319" i="181" s="1"/>
  <c r="L3319" i="181" s="1"/>
  <c r="J3318" i="181"/>
  <c r="K3318" i="181" s="1"/>
  <c r="L3318" i="181" s="1"/>
  <c r="J3317" i="181"/>
  <c r="K3317" i="181" s="1"/>
  <c r="L3317" i="181" s="1"/>
  <c r="J3316" i="181"/>
  <c r="K3316" i="181" s="1"/>
  <c r="L3316" i="181" s="1"/>
  <c r="J3315" i="181"/>
  <c r="K3315" i="181" s="1"/>
  <c r="L3315" i="181" s="1"/>
  <c r="J3314" i="181"/>
  <c r="K3314" i="181" s="1"/>
  <c r="L3314" i="181" s="1"/>
  <c r="J3313" i="181"/>
  <c r="J3309" i="181"/>
  <c r="J3307" i="181"/>
  <c r="J3305" i="181"/>
  <c r="K3305" i="181" s="1"/>
  <c r="L3305" i="181" s="1"/>
  <c r="J3304" i="181"/>
  <c r="K3302" i="181"/>
  <c r="L3302" i="181" s="1"/>
  <c r="J3301" i="181"/>
  <c r="K3301" i="181" s="1"/>
  <c r="L3301" i="181" s="1"/>
  <c r="J3300" i="181"/>
  <c r="K3300" i="181" s="1"/>
  <c r="L3300" i="181" s="1"/>
  <c r="J3299" i="181"/>
  <c r="K3299" i="181" s="1"/>
  <c r="L3299" i="181" s="1"/>
  <c r="J3298" i="181"/>
  <c r="K3298" i="181" s="1"/>
  <c r="L3298" i="181" s="1"/>
  <c r="J3297" i="181"/>
  <c r="K3297" i="181" s="1"/>
  <c r="L3297" i="181" s="1"/>
  <c r="J3295" i="181"/>
  <c r="K3295" i="181" s="1"/>
  <c r="L3295" i="181" s="1"/>
  <c r="J3293" i="181"/>
  <c r="K3293" i="181" s="1"/>
  <c r="L3293" i="181" s="1"/>
  <c r="J3292" i="181"/>
  <c r="K3292" i="181" s="1"/>
  <c r="L3292" i="181" s="1"/>
  <c r="J3291" i="181"/>
  <c r="K3291" i="181" s="1"/>
  <c r="L3291" i="181" s="1"/>
  <c r="K3290" i="181"/>
  <c r="L3290" i="181" s="1"/>
  <c r="J3289" i="181"/>
  <c r="K3289" i="181" s="1"/>
  <c r="L3289" i="181" s="1"/>
  <c r="J3288" i="181"/>
  <c r="K3288" i="181" s="1"/>
  <c r="L3288" i="181" s="1"/>
  <c r="J3286" i="181"/>
  <c r="K3286" i="181" s="1"/>
  <c r="L3286" i="181" s="1"/>
  <c r="J3285" i="181"/>
  <c r="K3285" i="181" s="1"/>
  <c r="L3285" i="181" s="1"/>
  <c r="J3284" i="181"/>
  <c r="K3284" i="181" s="1"/>
  <c r="L3284" i="181" s="1"/>
  <c r="J3283" i="181"/>
  <c r="K3283" i="181" s="1"/>
  <c r="L3283" i="181" s="1"/>
  <c r="J3282" i="181"/>
  <c r="K3282" i="181" s="1"/>
  <c r="L3282" i="181" s="1"/>
  <c r="J3280" i="181"/>
  <c r="K3280" i="181" s="1"/>
  <c r="L3280" i="181" s="1"/>
  <c r="J3278" i="181"/>
  <c r="K3278" i="181" s="1"/>
  <c r="L3278" i="181" s="1"/>
  <c r="J3277" i="181"/>
  <c r="K3277" i="181" s="1"/>
  <c r="L3277" i="181" s="1"/>
  <c r="J3276" i="181"/>
  <c r="J3274" i="181"/>
  <c r="J3272" i="181"/>
  <c r="K3272" i="181" s="1"/>
  <c r="L3272" i="181" s="1"/>
  <c r="J3270" i="181"/>
  <c r="K3270" i="181" s="1"/>
  <c r="L3270" i="181" s="1"/>
  <c r="J3269" i="181"/>
  <c r="K3269" i="181" s="1"/>
  <c r="L3269" i="181" s="1"/>
  <c r="J3268" i="181"/>
  <c r="K3268" i="181" s="1"/>
  <c r="L3268" i="181" s="1"/>
  <c r="J3267" i="181"/>
  <c r="J3265" i="181"/>
  <c r="K3265" i="181" s="1"/>
  <c r="L3265" i="181" s="1"/>
  <c r="J3264" i="181"/>
  <c r="K3264" i="181" s="1"/>
  <c r="L3264" i="181" s="1"/>
  <c r="J3263" i="181"/>
  <c r="K3263" i="181" s="1"/>
  <c r="L3263" i="181" s="1"/>
  <c r="J3262" i="181"/>
  <c r="K3262" i="181" s="1"/>
  <c r="L3262" i="181" s="1"/>
  <c r="J3261" i="181"/>
  <c r="J3259" i="181"/>
  <c r="J3257" i="181"/>
  <c r="K3257" i="181" s="1"/>
  <c r="L3257" i="181" s="1"/>
  <c r="J3256" i="181"/>
  <c r="K3256" i="181" s="1"/>
  <c r="L3256" i="181" s="1"/>
  <c r="J3255" i="181"/>
  <c r="J3248" i="181"/>
  <c r="K3248" i="181" s="1"/>
  <c r="L3248" i="181" s="1"/>
  <c r="J3246" i="181"/>
  <c r="K3246" i="181" s="1"/>
  <c r="L3246" i="181" s="1"/>
  <c r="J3245" i="181"/>
  <c r="K3245" i="181" s="1"/>
  <c r="L3245" i="181" s="1"/>
  <c r="J3244" i="181"/>
  <c r="K3244" i="181" s="1"/>
  <c r="L3244" i="181" s="1"/>
  <c r="J3242" i="181"/>
  <c r="K3242" i="181" s="1"/>
  <c r="L3242" i="181" s="1"/>
  <c r="J3241" i="181"/>
  <c r="K3241" i="181" s="1"/>
  <c r="L3241" i="181" s="1"/>
  <c r="J3235" i="181"/>
  <c r="K3235" i="181" s="1"/>
  <c r="L3235" i="181" s="1"/>
  <c r="J3234" i="181"/>
  <c r="J3232" i="181"/>
  <c r="J3228" i="181"/>
  <c r="K3228" i="181" s="1"/>
  <c r="L3228" i="181" s="1"/>
  <c r="J3226" i="181"/>
  <c r="J3224" i="181"/>
  <c r="J3210" i="181"/>
  <c r="J3208" i="181"/>
  <c r="J3206" i="181"/>
  <c r="J3204" i="181"/>
  <c r="K3204" i="181" s="1"/>
  <c r="L3204" i="181" s="1"/>
  <c r="J3203" i="181"/>
  <c r="K3203" i="181" s="1"/>
  <c r="L3203" i="181" s="1"/>
  <c r="J3202" i="181"/>
  <c r="J3200" i="181"/>
  <c r="J3198" i="181"/>
  <c r="K3198" i="181" s="1"/>
  <c r="L3198" i="181" s="1"/>
  <c r="J3197" i="181"/>
  <c r="K3197" i="181" s="1"/>
  <c r="L3197" i="181" s="1"/>
  <c r="J3195" i="181"/>
  <c r="K3195" i="181" s="1"/>
  <c r="L3195" i="181" s="1"/>
  <c r="J3187" i="181"/>
  <c r="J3182" i="181"/>
  <c r="J3180" i="181"/>
  <c r="J3178" i="181"/>
  <c r="J3176" i="181"/>
  <c r="J3174" i="181"/>
  <c r="J3168" i="181"/>
  <c r="K3168" i="181" s="1"/>
  <c r="L3168" i="181" s="1"/>
  <c r="J3167" i="181"/>
  <c r="K3167" i="181" s="1"/>
  <c r="L3167" i="181" s="1"/>
  <c r="J3166" i="181"/>
  <c r="K3166" i="181" s="1"/>
  <c r="L3166" i="181" s="1"/>
  <c r="J3165" i="181"/>
  <c r="J3163" i="181"/>
  <c r="J3161" i="181"/>
  <c r="J3159" i="181"/>
  <c r="K3159" i="181" s="1"/>
  <c r="L3159" i="181" s="1"/>
  <c r="J3157" i="181"/>
  <c r="J3146" i="181"/>
  <c r="K3146" i="181" s="1"/>
  <c r="L3146" i="181" s="1"/>
  <c r="J3145" i="181"/>
  <c r="K3145" i="181" s="1"/>
  <c r="L3145" i="181" s="1"/>
  <c r="J3143" i="181"/>
  <c r="K3143" i="181" s="1"/>
  <c r="L3143" i="181" s="1"/>
  <c r="J3142" i="181"/>
  <c r="K3142" i="181" s="1"/>
  <c r="L3142" i="181" s="1"/>
  <c r="J3141" i="181"/>
  <c r="K3141" i="181" s="1"/>
  <c r="L3141" i="181" s="1"/>
  <c r="J3140" i="181"/>
  <c r="K3140" i="181" s="1"/>
  <c r="L3140" i="181" s="1"/>
  <c r="J3139" i="181"/>
  <c r="J3136" i="181"/>
  <c r="J3121" i="181"/>
  <c r="J3119" i="181"/>
  <c r="J3105" i="181"/>
  <c r="J3101" i="181"/>
  <c r="K3101" i="181" s="1"/>
  <c r="L3101" i="181" s="1"/>
  <c r="J3100" i="181"/>
  <c r="K3100" i="181" s="1"/>
  <c r="L3100" i="181" s="1"/>
  <c r="J3096" i="181"/>
  <c r="K3096" i="181" s="1"/>
  <c r="L3096" i="181" s="1"/>
  <c r="J3091" i="181"/>
  <c r="K3091" i="181" s="1"/>
  <c r="L3091" i="181" s="1"/>
  <c r="J3090" i="181"/>
  <c r="K3090" i="181" s="1"/>
  <c r="L3090" i="181" s="1"/>
  <c r="J3084" i="181"/>
  <c r="K3084" i="181" s="1"/>
  <c r="L3084" i="181" s="1"/>
  <c r="J3082" i="181"/>
  <c r="K3082" i="181" s="1"/>
  <c r="L3082" i="181" s="1"/>
  <c r="J3080" i="181"/>
  <c r="K3080" i="181" s="1"/>
  <c r="L3080" i="181" s="1"/>
  <c r="J3075" i="181"/>
  <c r="K3075" i="181" s="1"/>
  <c r="L3075" i="181" s="1"/>
  <c r="J3071" i="181"/>
  <c r="K3071" i="181" s="1"/>
  <c r="L3071" i="181" s="1"/>
  <c r="J3070" i="181"/>
  <c r="K3070" i="181" s="1"/>
  <c r="L3070" i="181" s="1"/>
  <c r="J3069" i="181"/>
  <c r="K3069" i="181" s="1"/>
  <c r="L3069" i="181" s="1"/>
  <c r="J3068" i="181"/>
  <c r="K3068" i="181" s="1"/>
  <c r="L3068" i="181" s="1"/>
  <c r="J3067" i="181"/>
  <c r="K3067" i="181" s="1"/>
  <c r="L3067" i="181" s="1"/>
  <c r="J3066" i="181"/>
  <c r="K3066" i="181" s="1"/>
  <c r="L3066" i="181" s="1"/>
  <c r="J3065" i="181"/>
  <c r="K3065" i="181" s="1"/>
  <c r="L3065" i="181" s="1"/>
  <c r="J3064" i="181"/>
  <c r="K3064" i="181" s="1"/>
  <c r="L3064" i="181" s="1"/>
  <c r="J3063" i="181"/>
  <c r="K3063" i="181" s="1"/>
  <c r="L3063" i="181" s="1"/>
  <c r="J3062" i="181"/>
  <c r="K3062" i="181" s="1"/>
  <c r="L3062" i="181" s="1"/>
  <c r="J3061" i="181"/>
  <c r="K3061" i="181" s="1"/>
  <c r="L3061" i="181" s="1"/>
  <c r="J3060" i="181"/>
  <c r="K3060" i="181" s="1"/>
  <c r="L3060" i="181" s="1"/>
  <c r="J3059" i="181"/>
  <c r="K3059" i="181" s="1"/>
  <c r="L3059" i="181" s="1"/>
  <c r="J3058" i="181"/>
  <c r="K3058" i="181" s="1"/>
  <c r="L3058" i="181" s="1"/>
  <c r="J3057" i="181"/>
  <c r="K3057" i="181" s="1"/>
  <c r="L3057" i="181" s="1"/>
  <c r="J3056" i="181"/>
  <c r="K3056" i="181" s="1"/>
  <c r="L3056" i="181" s="1"/>
  <c r="J3055" i="181"/>
  <c r="K3055" i="181" s="1"/>
  <c r="L3055" i="181" s="1"/>
  <c r="J3054" i="181"/>
  <c r="K3054" i="181" s="1"/>
  <c r="L3054" i="181" s="1"/>
  <c r="J3053" i="181"/>
  <c r="K3053" i="181" s="1"/>
  <c r="L3053" i="181" s="1"/>
  <c r="J3052" i="181"/>
  <c r="K3052" i="181" s="1"/>
  <c r="L3052" i="181" s="1"/>
  <c r="J3051" i="181"/>
  <c r="K3051" i="181" s="1"/>
  <c r="L3051" i="181" s="1"/>
  <c r="J3050" i="181"/>
  <c r="K3050" i="181" s="1"/>
  <c r="L3050" i="181" s="1"/>
  <c r="J3049" i="181"/>
  <c r="K3049" i="181" s="1"/>
  <c r="L3049" i="181" s="1"/>
  <c r="J3048" i="181"/>
  <c r="K3048" i="181" s="1"/>
  <c r="L3048" i="181" s="1"/>
  <c r="J3047" i="181"/>
  <c r="K3047" i="181" s="1"/>
  <c r="L3047" i="181" s="1"/>
  <c r="J3046" i="181"/>
  <c r="K3046" i="181" s="1"/>
  <c r="L3046" i="181" s="1"/>
  <c r="K3045" i="181"/>
  <c r="L3045" i="181" s="1"/>
  <c r="K3044" i="181"/>
  <c r="L3044" i="181" s="1"/>
  <c r="K3043" i="181"/>
  <c r="L3043" i="181" s="1"/>
  <c r="K3042" i="181"/>
  <c r="L3042" i="181" s="1"/>
  <c r="K3040" i="181"/>
  <c r="L3040" i="181" s="1"/>
  <c r="K3039" i="181"/>
  <c r="L3039" i="181" s="1"/>
  <c r="J3038" i="181"/>
  <c r="J3036" i="181"/>
  <c r="J3034" i="181"/>
  <c r="J3032" i="181"/>
  <c r="J3030" i="181"/>
  <c r="J3028" i="181"/>
  <c r="K3028" i="181" s="1"/>
  <c r="L3028" i="181" s="1"/>
  <c r="J3027" i="181"/>
  <c r="J3025" i="181"/>
  <c r="K3025" i="181" s="1"/>
  <c r="L3025" i="181" s="1"/>
  <c r="J3024" i="181"/>
  <c r="J3022" i="181"/>
  <c r="J3020" i="181"/>
  <c r="K3020" i="181" s="1"/>
  <c r="L3020" i="181" s="1"/>
  <c r="J3019" i="181"/>
  <c r="K3019" i="181" s="1"/>
  <c r="L3019" i="181" s="1"/>
  <c r="J3018" i="181"/>
  <c r="J3016" i="181"/>
  <c r="J3009" i="181"/>
  <c r="J2993" i="181"/>
  <c r="J2985" i="181"/>
  <c r="K2985" i="181" s="1"/>
  <c r="L2985" i="181" s="1"/>
  <c r="J2981" i="181"/>
  <c r="J2979" i="181"/>
  <c r="J2977" i="181"/>
  <c r="J2971" i="181"/>
  <c r="J2969" i="181"/>
  <c r="K2969" i="181" s="1"/>
  <c r="L2969" i="181" s="1"/>
  <c r="J2968" i="181"/>
  <c r="J2964" i="181"/>
  <c r="J2954" i="181"/>
  <c r="K2954" i="181" s="1"/>
  <c r="L2954" i="181" s="1"/>
  <c r="J2953" i="181"/>
  <c r="K2953" i="181" s="1"/>
  <c r="L2953" i="181" s="1"/>
  <c r="J2952" i="181"/>
  <c r="K2952" i="181" s="1"/>
  <c r="L2952" i="181" s="1"/>
  <c r="J2950" i="181"/>
  <c r="J2943" i="181"/>
  <c r="J2937" i="181"/>
  <c r="J2935" i="181"/>
  <c r="K2935" i="181" s="1"/>
  <c r="L2935" i="181" s="1"/>
  <c r="J2934" i="181"/>
  <c r="J2919" i="181"/>
  <c r="K2919" i="181" s="1"/>
  <c r="L2919" i="181" s="1"/>
  <c r="J2914" i="181"/>
  <c r="J2912" i="181"/>
  <c r="K2912" i="181" s="1"/>
  <c r="L2912" i="181" s="1"/>
  <c r="J2911" i="181"/>
  <c r="J2905" i="181"/>
  <c r="K2905" i="181" s="1"/>
  <c r="L2905" i="181" s="1"/>
  <c r="J2903" i="181"/>
  <c r="K2903" i="181" s="1"/>
  <c r="L2903" i="181" s="1"/>
  <c r="J2899" i="181"/>
  <c r="K2899" i="181" s="1"/>
  <c r="L2899" i="181" s="1"/>
  <c r="J2898" i="181"/>
  <c r="J2893" i="181"/>
  <c r="J2890" i="181"/>
  <c r="J2888" i="181"/>
  <c r="K2888" i="181" s="1"/>
  <c r="L2888" i="181" s="1"/>
  <c r="J2887" i="181"/>
  <c r="K2887" i="181" s="1"/>
  <c r="L2887" i="181" s="1"/>
  <c r="J2886" i="181"/>
  <c r="K2886" i="181" s="1"/>
  <c r="L2886" i="181" s="1"/>
  <c r="J2885" i="181"/>
  <c r="K2885" i="181" s="1"/>
  <c r="L2885" i="181" s="1"/>
  <c r="J2884" i="181"/>
  <c r="K2884" i="181" s="1"/>
  <c r="L2884" i="181" s="1"/>
  <c r="J2883" i="181"/>
  <c r="K2883" i="181" s="1"/>
  <c r="L2883" i="181" s="1"/>
  <c r="J2882" i="181"/>
  <c r="K2882" i="181" s="1"/>
  <c r="L2882" i="181" s="1"/>
  <c r="J2881" i="181"/>
  <c r="K2881" i="181" s="1"/>
  <c r="L2881" i="181" s="1"/>
  <c r="J2880" i="181"/>
  <c r="K2880" i="181" s="1"/>
  <c r="L2880" i="181" s="1"/>
  <c r="J2879" i="181"/>
  <c r="K2879" i="181" s="1"/>
  <c r="L2879" i="181" s="1"/>
  <c r="J2878" i="181"/>
  <c r="K2878" i="181" s="1"/>
  <c r="L2878" i="181" s="1"/>
  <c r="J2877" i="181"/>
  <c r="K2877" i="181" s="1"/>
  <c r="L2877" i="181" s="1"/>
  <c r="J2876" i="181"/>
  <c r="K2876" i="181" s="1"/>
  <c r="L2876" i="181" s="1"/>
  <c r="J2875" i="181"/>
  <c r="K2875" i="181" s="1"/>
  <c r="L2875" i="181" s="1"/>
  <c r="J2874" i="181"/>
  <c r="K2874" i="181" s="1"/>
  <c r="L2874" i="181" s="1"/>
  <c r="J2873" i="181"/>
  <c r="K2873" i="181" s="1"/>
  <c r="L2873" i="181" s="1"/>
  <c r="J2872" i="181"/>
  <c r="K2872" i="181" s="1"/>
  <c r="L2872" i="181" s="1"/>
  <c r="J2871" i="181"/>
  <c r="K2871" i="181" s="1"/>
  <c r="L2871" i="181" s="1"/>
  <c r="J2870" i="181"/>
  <c r="K2870" i="181" s="1"/>
  <c r="L2870" i="181" s="1"/>
  <c r="J2869" i="181"/>
  <c r="K2869" i="181" s="1"/>
  <c r="L2869" i="181" s="1"/>
  <c r="J2868" i="181"/>
  <c r="K2868" i="181" s="1"/>
  <c r="L2868" i="181" s="1"/>
  <c r="J2867" i="181"/>
  <c r="K2867" i="181" s="1"/>
  <c r="L2867" i="181" s="1"/>
  <c r="J2866" i="181"/>
  <c r="K2866" i="181" s="1"/>
  <c r="L2866" i="181" s="1"/>
  <c r="J2865" i="181"/>
  <c r="K2865" i="181" s="1"/>
  <c r="L2865" i="181" s="1"/>
  <c r="J2864" i="181"/>
  <c r="K2864" i="181" s="1"/>
  <c r="L2864" i="181" s="1"/>
  <c r="J2863" i="181"/>
  <c r="K2863" i="181" s="1"/>
  <c r="L2863" i="181" s="1"/>
  <c r="J2862" i="181"/>
  <c r="K2862" i="181" s="1"/>
  <c r="L2862" i="181" s="1"/>
  <c r="J2861" i="181"/>
  <c r="K2861" i="181" s="1"/>
  <c r="L2861" i="181" s="1"/>
  <c r="J2860" i="181"/>
  <c r="K2860" i="181" s="1"/>
  <c r="L2860" i="181" s="1"/>
  <c r="J2859" i="181"/>
  <c r="K2859" i="181" s="1"/>
  <c r="L2859" i="181" s="1"/>
  <c r="J2858" i="181"/>
  <c r="K2858" i="181" s="1"/>
  <c r="L2858" i="181" s="1"/>
  <c r="J2857" i="181"/>
  <c r="K2857" i="181" s="1"/>
  <c r="L2857" i="181" s="1"/>
  <c r="J2856" i="181"/>
  <c r="K2856" i="181" s="1"/>
  <c r="L2856" i="181" s="1"/>
  <c r="J2855" i="181"/>
  <c r="K2855" i="181" s="1"/>
  <c r="L2855" i="181" s="1"/>
  <c r="J2854" i="181"/>
  <c r="K2854" i="181" s="1"/>
  <c r="L2854" i="181" s="1"/>
  <c r="J2853" i="181"/>
  <c r="K2853" i="181" s="1"/>
  <c r="L2853" i="181" s="1"/>
  <c r="J2852" i="181"/>
  <c r="K2852" i="181" s="1"/>
  <c r="L2852" i="181" s="1"/>
  <c r="J2851" i="181"/>
  <c r="K2851" i="181" s="1"/>
  <c r="L2851" i="181" s="1"/>
  <c r="J2850" i="181"/>
  <c r="K2850" i="181" s="1"/>
  <c r="L2850" i="181" s="1"/>
  <c r="J2849" i="181"/>
  <c r="K2849" i="181" s="1"/>
  <c r="L2849" i="181" s="1"/>
  <c r="J2848" i="181"/>
  <c r="K2848" i="181" s="1"/>
  <c r="L2848" i="181" s="1"/>
  <c r="J2847" i="181"/>
  <c r="K2847" i="181" s="1"/>
  <c r="L2847" i="181" s="1"/>
  <c r="J2846" i="181"/>
  <c r="K2846" i="181" s="1"/>
  <c r="L2846" i="181" s="1"/>
  <c r="J2845" i="181"/>
  <c r="K2845" i="181" s="1"/>
  <c r="L2845" i="181" s="1"/>
  <c r="J2844" i="181"/>
  <c r="K2844" i="181" s="1"/>
  <c r="L2844" i="181" s="1"/>
  <c r="J2843" i="181"/>
  <c r="K2843" i="181" s="1"/>
  <c r="L2843" i="181" s="1"/>
  <c r="J2842" i="181"/>
  <c r="K2842" i="181" s="1"/>
  <c r="L2842" i="181" s="1"/>
  <c r="J2841" i="181"/>
  <c r="K2841" i="181" s="1"/>
  <c r="L2841" i="181" s="1"/>
  <c r="J2840" i="181"/>
  <c r="K2840" i="181" s="1"/>
  <c r="L2840" i="181" s="1"/>
  <c r="J2839" i="181"/>
  <c r="K2839" i="181" s="1"/>
  <c r="L2839" i="181" s="1"/>
  <c r="J2838" i="181"/>
  <c r="K2838" i="181" s="1"/>
  <c r="L2838" i="181" s="1"/>
  <c r="J2837" i="181"/>
  <c r="K2837" i="181" s="1"/>
  <c r="L2837" i="181" s="1"/>
  <c r="J2836" i="181"/>
  <c r="K2836" i="181" s="1"/>
  <c r="L2836" i="181" s="1"/>
  <c r="J2835" i="181"/>
  <c r="K2835" i="181" s="1"/>
  <c r="L2835" i="181" s="1"/>
  <c r="J2834" i="181"/>
  <c r="K2834" i="181" s="1"/>
  <c r="L2834" i="181" s="1"/>
  <c r="J2833" i="181"/>
  <c r="K2833" i="181" s="1"/>
  <c r="L2833" i="181" s="1"/>
  <c r="J2832" i="181"/>
  <c r="K2832" i="181" s="1"/>
  <c r="L2832" i="181" s="1"/>
  <c r="J2831" i="181"/>
  <c r="K2831" i="181" s="1"/>
  <c r="L2831" i="181" s="1"/>
  <c r="J2830" i="181"/>
  <c r="K2830" i="181" s="1"/>
  <c r="L2830" i="181" s="1"/>
  <c r="J2829" i="181"/>
  <c r="K2829" i="181" s="1"/>
  <c r="L2829" i="181" s="1"/>
  <c r="J2828" i="181"/>
  <c r="K2828" i="181" s="1"/>
  <c r="L2828" i="181" s="1"/>
  <c r="J2827" i="181"/>
  <c r="K2827" i="181" s="1"/>
  <c r="L2827" i="181" s="1"/>
  <c r="J2826" i="181"/>
  <c r="K2826" i="181" s="1"/>
  <c r="L2826" i="181" s="1"/>
  <c r="J2825" i="181"/>
  <c r="K2825" i="181" s="1"/>
  <c r="L2825" i="181" s="1"/>
  <c r="J2824" i="181"/>
  <c r="K2824" i="181" s="1"/>
  <c r="L2824" i="181" s="1"/>
  <c r="J2823" i="181"/>
  <c r="K2823" i="181" s="1"/>
  <c r="L2823" i="181" s="1"/>
  <c r="J2822" i="181"/>
  <c r="K2822" i="181" s="1"/>
  <c r="L2822" i="181" s="1"/>
  <c r="J2821" i="181"/>
  <c r="K2821" i="181" s="1"/>
  <c r="L2821" i="181" s="1"/>
  <c r="J2820" i="181"/>
  <c r="K2820" i="181" s="1"/>
  <c r="L2820" i="181" s="1"/>
  <c r="J2819" i="181"/>
  <c r="K2819" i="181" s="1"/>
  <c r="L2819" i="181" s="1"/>
  <c r="J2818" i="181"/>
  <c r="K2818" i="181" s="1"/>
  <c r="L2818" i="181" s="1"/>
  <c r="J2817" i="181"/>
  <c r="K2817" i="181" s="1"/>
  <c r="L2817" i="181" s="1"/>
  <c r="J2816" i="181"/>
  <c r="K2816" i="181" s="1"/>
  <c r="L2816" i="181" s="1"/>
  <c r="J2815" i="181"/>
  <c r="K2815" i="181" s="1"/>
  <c r="L2815" i="181" s="1"/>
  <c r="J2814" i="181"/>
  <c r="K2814" i="181" s="1"/>
  <c r="L2814" i="181" s="1"/>
  <c r="J2813" i="181"/>
  <c r="K2813" i="181" s="1"/>
  <c r="L2813" i="181" s="1"/>
  <c r="J2812" i="181"/>
  <c r="K2812" i="181" s="1"/>
  <c r="L2812" i="181" s="1"/>
  <c r="J2811" i="181"/>
  <c r="K2811" i="181" s="1"/>
  <c r="L2811" i="181" s="1"/>
  <c r="J2810" i="181"/>
  <c r="K2810" i="181" s="1"/>
  <c r="L2810" i="181" s="1"/>
  <c r="J2809" i="181"/>
  <c r="K2809" i="181" s="1"/>
  <c r="L2809" i="181" s="1"/>
  <c r="J2808" i="181"/>
  <c r="K2808" i="181" s="1"/>
  <c r="L2808" i="181" s="1"/>
  <c r="J2807" i="181"/>
  <c r="K2807" i="181" s="1"/>
  <c r="L2807" i="181" s="1"/>
  <c r="J2806" i="181"/>
  <c r="K2806" i="181" s="1"/>
  <c r="L2806" i="181" s="1"/>
  <c r="J2805" i="181"/>
  <c r="K2805" i="181" s="1"/>
  <c r="L2805" i="181" s="1"/>
  <c r="J2804" i="181"/>
  <c r="K2804" i="181" s="1"/>
  <c r="L2804" i="181" s="1"/>
  <c r="J2803" i="181"/>
  <c r="K2803" i="181" s="1"/>
  <c r="L2803" i="181" s="1"/>
  <c r="J2802" i="181"/>
  <c r="K2802" i="181" s="1"/>
  <c r="L2802" i="181" s="1"/>
  <c r="J2801" i="181"/>
  <c r="K2801" i="181" s="1"/>
  <c r="L2801" i="181" s="1"/>
  <c r="J2800" i="181"/>
  <c r="K2800" i="181" s="1"/>
  <c r="L2800" i="181" s="1"/>
  <c r="J2799" i="181"/>
  <c r="K2799" i="181" s="1"/>
  <c r="L2799" i="181" s="1"/>
  <c r="J2798" i="181"/>
  <c r="K2798" i="181" s="1"/>
  <c r="L2798" i="181" s="1"/>
  <c r="J2797" i="181"/>
  <c r="K2797" i="181" s="1"/>
  <c r="L2797" i="181" s="1"/>
  <c r="J2796" i="181"/>
  <c r="K2796" i="181" s="1"/>
  <c r="L2796" i="181" s="1"/>
  <c r="J2795" i="181"/>
  <c r="K2795" i="181" s="1"/>
  <c r="L2795" i="181" s="1"/>
  <c r="J2794" i="181"/>
  <c r="K2794" i="181" s="1"/>
  <c r="L2794" i="181" s="1"/>
  <c r="J2793" i="181"/>
  <c r="K2793" i="181" s="1"/>
  <c r="L2793" i="181" s="1"/>
  <c r="J2792" i="181"/>
  <c r="K2792" i="181" s="1"/>
  <c r="L2792" i="181" s="1"/>
  <c r="J2791" i="181"/>
  <c r="K2791" i="181" s="1"/>
  <c r="L2791" i="181" s="1"/>
  <c r="J2790" i="181"/>
  <c r="K2790" i="181" s="1"/>
  <c r="L2790" i="181" s="1"/>
  <c r="J2789" i="181"/>
  <c r="K2789" i="181" s="1"/>
  <c r="L2789" i="181" s="1"/>
  <c r="J2788" i="181"/>
  <c r="K2788" i="181" s="1"/>
  <c r="L2788" i="181" s="1"/>
  <c r="J2787" i="181"/>
  <c r="K2787" i="181" s="1"/>
  <c r="L2787" i="181" s="1"/>
  <c r="J2786" i="181"/>
  <c r="K2786" i="181" s="1"/>
  <c r="L2786" i="181" s="1"/>
  <c r="J2785" i="181"/>
  <c r="K2785" i="181" s="1"/>
  <c r="L2785" i="181" s="1"/>
  <c r="J2784" i="181"/>
  <c r="K2784" i="181" s="1"/>
  <c r="L2784" i="181" s="1"/>
  <c r="J2783" i="181"/>
  <c r="K2783" i="181" s="1"/>
  <c r="L2783" i="181" s="1"/>
  <c r="J2782" i="181"/>
  <c r="K2782" i="181" s="1"/>
  <c r="L2782" i="181" s="1"/>
  <c r="J2781" i="181"/>
  <c r="K2781" i="181" s="1"/>
  <c r="L2781" i="181" s="1"/>
  <c r="J2780" i="181"/>
  <c r="K2780" i="181" s="1"/>
  <c r="L2780" i="181" s="1"/>
  <c r="J2779" i="181"/>
  <c r="K2779" i="181" s="1"/>
  <c r="L2779" i="181" s="1"/>
  <c r="J2778" i="181"/>
  <c r="K2778" i="181" s="1"/>
  <c r="L2778" i="181" s="1"/>
  <c r="J2777" i="181"/>
  <c r="K2777" i="181" s="1"/>
  <c r="L2777" i="181" s="1"/>
  <c r="J2776" i="181"/>
  <c r="K2776" i="181" s="1"/>
  <c r="L2776" i="181" s="1"/>
  <c r="J2775" i="181"/>
  <c r="K2775" i="181" s="1"/>
  <c r="L2775" i="181" s="1"/>
  <c r="J2774" i="181"/>
  <c r="K2774" i="181" s="1"/>
  <c r="L2774" i="181" s="1"/>
  <c r="J2773" i="181"/>
  <c r="K2773" i="181" s="1"/>
  <c r="L2773" i="181" s="1"/>
  <c r="J2772" i="181"/>
  <c r="K2772" i="181" s="1"/>
  <c r="L2772" i="181" s="1"/>
  <c r="J2771" i="181"/>
  <c r="K2771" i="181" s="1"/>
  <c r="L2771" i="181" s="1"/>
  <c r="J2770" i="181"/>
  <c r="K2770" i="181" s="1"/>
  <c r="L2770" i="181" s="1"/>
  <c r="J2769" i="181"/>
  <c r="K2769" i="181" s="1"/>
  <c r="L2769" i="181" s="1"/>
  <c r="J2768" i="181"/>
  <c r="K2768" i="181" s="1"/>
  <c r="L2768" i="181" s="1"/>
  <c r="J2767" i="181"/>
  <c r="K2767" i="181" s="1"/>
  <c r="L2767" i="181" s="1"/>
  <c r="J2766" i="181"/>
  <c r="K2766" i="181" s="1"/>
  <c r="L2766" i="181" s="1"/>
  <c r="J2765" i="181"/>
  <c r="K2765" i="181" s="1"/>
  <c r="L2765" i="181" s="1"/>
  <c r="J2764" i="181"/>
  <c r="K2764" i="181" s="1"/>
  <c r="L2764" i="181" s="1"/>
  <c r="J2763" i="181"/>
  <c r="K2763" i="181" s="1"/>
  <c r="L2763" i="181" s="1"/>
  <c r="J2762" i="181"/>
  <c r="K2762" i="181" s="1"/>
  <c r="L2762" i="181" s="1"/>
  <c r="J2761" i="181"/>
  <c r="K2761" i="181" s="1"/>
  <c r="L2761" i="181" s="1"/>
  <c r="J2760" i="181"/>
  <c r="K2760" i="181" s="1"/>
  <c r="L2760" i="181" s="1"/>
  <c r="J2759" i="181"/>
  <c r="K2759" i="181" s="1"/>
  <c r="L2759" i="181" s="1"/>
  <c r="K2758" i="181"/>
  <c r="L2758" i="181" s="1"/>
  <c r="K2757" i="181"/>
  <c r="L2757" i="181" s="1"/>
  <c r="K2756" i="181"/>
  <c r="L2756" i="181" s="1"/>
  <c r="K2755" i="181"/>
  <c r="L2755" i="181" s="1"/>
  <c r="K2754" i="181"/>
  <c r="L2754" i="181" s="1"/>
  <c r="K2753" i="181"/>
  <c r="L2753" i="181" s="1"/>
  <c r="K2752" i="181"/>
  <c r="L2752" i="181" s="1"/>
  <c r="J2751" i="181"/>
  <c r="K2751" i="181" s="1"/>
  <c r="L2751" i="181" s="1"/>
  <c r="J2750" i="181"/>
  <c r="K2750" i="181" s="1"/>
  <c r="L2750" i="181" s="1"/>
  <c r="J2749" i="181"/>
  <c r="K2749" i="181" s="1"/>
  <c r="L2749" i="181" s="1"/>
  <c r="J2748" i="181"/>
  <c r="K2748" i="181" s="1"/>
  <c r="L2748" i="181" s="1"/>
  <c r="J2747" i="181"/>
  <c r="K2747" i="181" s="1"/>
  <c r="L2747" i="181" s="1"/>
  <c r="J2746" i="181"/>
  <c r="K2746" i="181" s="1"/>
  <c r="L2746" i="181" s="1"/>
  <c r="J2745" i="181"/>
  <c r="K2745" i="181" s="1"/>
  <c r="L2745" i="181" s="1"/>
  <c r="J2744" i="181"/>
  <c r="K2744" i="181" s="1"/>
  <c r="L2744" i="181" s="1"/>
  <c r="J2743" i="181"/>
  <c r="K2743" i="181" s="1"/>
  <c r="L2743" i="181" s="1"/>
  <c r="J2742" i="181"/>
  <c r="K2742" i="181" s="1"/>
  <c r="L2742" i="181" s="1"/>
  <c r="J2741" i="181"/>
  <c r="K2741" i="181" s="1"/>
  <c r="L2741" i="181" s="1"/>
  <c r="J2740" i="181"/>
  <c r="K2740" i="181" s="1"/>
  <c r="L2740" i="181" s="1"/>
  <c r="J2739" i="181"/>
  <c r="K2739" i="181" s="1"/>
  <c r="L2739" i="181" s="1"/>
  <c r="J2738" i="181"/>
  <c r="K2738" i="181" s="1"/>
  <c r="L2738" i="181" s="1"/>
  <c r="J2737" i="181"/>
  <c r="K2737" i="181" s="1"/>
  <c r="L2737" i="181" s="1"/>
  <c r="J2736" i="181"/>
  <c r="K2736" i="181" s="1"/>
  <c r="L2736" i="181" s="1"/>
  <c r="J2735" i="181"/>
  <c r="K2735" i="181" s="1"/>
  <c r="L2735" i="181" s="1"/>
  <c r="J2734" i="181"/>
  <c r="K2734" i="181" s="1"/>
  <c r="L2734" i="181" s="1"/>
  <c r="J2733" i="181"/>
  <c r="K2733" i="181" s="1"/>
  <c r="L2733" i="181" s="1"/>
  <c r="J2732" i="181"/>
  <c r="K2732" i="181" s="1"/>
  <c r="L2732" i="181" s="1"/>
  <c r="J2731" i="181"/>
  <c r="K2731" i="181" s="1"/>
  <c r="L2731" i="181" s="1"/>
  <c r="J2730" i="181"/>
  <c r="K2730" i="181" s="1"/>
  <c r="L2730" i="181" s="1"/>
  <c r="J2729" i="181"/>
  <c r="K2729" i="181" s="1"/>
  <c r="L2729" i="181" s="1"/>
  <c r="J2728" i="181"/>
  <c r="K2728" i="181" s="1"/>
  <c r="L2728" i="181" s="1"/>
  <c r="J2727" i="181"/>
  <c r="K2727" i="181" s="1"/>
  <c r="L2727" i="181" s="1"/>
  <c r="J2726" i="181"/>
  <c r="K2726" i="181" s="1"/>
  <c r="L2726" i="181" s="1"/>
  <c r="J2725" i="181"/>
  <c r="K2725" i="181" s="1"/>
  <c r="L2725" i="181" s="1"/>
  <c r="J2724" i="181"/>
  <c r="K2724" i="181" s="1"/>
  <c r="L2724" i="181" s="1"/>
  <c r="J2723" i="181"/>
  <c r="K2723" i="181" s="1"/>
  <c r="L2723" i="181" s="1"/>
  <c r="J2722" i="181"/>
  <c r="K2722" i="181" s="1"/>
  <c r="L2722" i="181" s="1"/>
  <c r="J2721" i="181"/>
  <c r="K2721" i="181" s="1"/>
  <c r="L2721" i="181" s="1"/>
  <c r="J2720" i="181"/>
  <c r="K2720" i="181" s="1"/>
  <c r="L2720" i="181" s="1"/>
  <c r="J2719" i="181"/>
  <c r="K2719" i="181" s="1"/>
  <c r="L2719" i="181" s="1"/>
  <c r="J2718" i="181"/>
  <c r="K2718" i="181" s="1"/>
  <c r="L2718" i="181" s="1"/>
  <c r="J2717" i="181"/>
  <c r="K2717" i="181" s="1"/>
  <c r="L2717" i="181" s="1"/>
  <c r="J2716" i="181"/>
  <c r="K2716" i="181" s="1"/>
  <c r="L2716" i="181" s="1"/>
  <c r="J2715" i="181"/>
  <c r="K2715" i="181" s="1"/>
  <c r="L2715" i="181" s="1"/>
  <c r="J2714" i="181"/>
  <c r="K2714" i="181" s="1"/>
  <c r="L2714" i="181" s="1"/>
  <c r="J2713" i="181"/>
  <c r="K2713" i="181" s="1"/>
  <c r="L2713" i="181" s="1"/>
  <c r="J2712" i="181"/>
  <c r="K2712" i="181" s="1"/>
  <c r="L2712" i="181" s="1"/>
  <c r="J2711" i="181"/>
  <c r="K2711" i="181" s="1"/>
  <c r="L2711" i="181" s="1"/>
  <c r="J2710" i="181"/>
  <c r="K2710" i="181" s="1"/>
  <c r="L2710" i="181" s="1"/>
  <c r="J2709" i="181"/>
  <c r="K2709" i="181" s="1"/>
  <c r="L2709" i="181" s="1"/>
  <c r="J2708" i="181"/>
  <c r="K2708" i="181" s="1"/>
  <c r="L2708" i="181" s="1"/>
  <c r="J2707" i="181"/>
  <c r="K2707" i="181" s="1"/>
  <c r="L2707" i="181" s="1"/>
  <c r="J2706" i="181"/>
  <c r="K2706" i="181" s="1"/>
  <c r="L2706" i="181" s="1"/>
  <c r="J2705" i="181"/>
  <c r="K2705" i="181" s="1"/>
  <c r="L2705" i="181" s="1"/>
  <c r="J2704" i="181"/>
  <c r="K2704" i="181" s="1"/>
  <c r="L2704" i="181" s="1"/>
  <c r="J2703" i="181"/>
  <c r="K2703" i="181" s="1"/>
  <c r="L2703" i="181" s="1"/>
  <c r="J2702" i="181"/>
  <c r="K2702" i="181" s="1"/>
  <c r="L2702" i="181" s="1"/>
  <c r="J2701" i="181"/>
  <c r="K2701" i="181" s="1"/>
  <c r="L2701" i="181" s="1"/>
  <c r="J2700" i="181"/>
  <c r="K2700" i="181" s="1"/>
  <c r="L2700" i="181" s="1"/>
  <c r="J2699" i="181"/>
  <c r="K2699" i="181" s="1"/>
  <c r="L2699" i="181" s="1"/>
  <c r="J2698" i="181"/>
  <c r="K2698" i="181" s="1"/>
  <c r="L2698" i="181" s="1"/>
  <c r="J2697" i="181"/>
  <c r="K2697" i="181" s="1"/>
  <c r="L2697" i="181" s="1"/>
  <c r="J2696" i="181"/>
  <c r="K2696" i="181" s="1"/>
  <c r="L2696" i="181" s="1"/>
  <c r="J2695" i="181"/>
  <c r="K2695" i="181" s="1"/>
  <c r="L2695" i="181" s="1"/>
  <c r="J2694" i="181"/>
  <c r="K2694" i="181" s="1"/>
  <c r="L2694" i="181" s="1"/>
  <c r="J2693" i="181"/>
  <c r="K2693" i="181" s="1"/>
  <c r="L2693" i="181" s="1"/>
  <c r="J2692" i="181"/>
  <c r="K2692" i="181" s="1"/>
  <c r="L2692" i="181" s="1"/>
  <c r="J2691" i="181"/>
  <c r="K2691" i="181" s="1"/>
  <c r="L2691" i="181" s="1"/>
  <c r="J2690" i="181"/>
  <c r="K2690" i="181" s="1"/>
  <c r="L2690" i="181" s="1"/>
  <c r="J2689" i="181"/>
  <c r="K2689" i="181" s="1"/>
  <c r="L2689" i="181" s="1"/>
  <c r="J2688" i="181"/>
  <c r="K2688" i="181" s="1"/>
  <c r="L2688" i="181" s="1"/>
  <c r="J2687" i="181"/>
  <c r="K2687" i="181" s="1"/>
  <c r="L2687" i="181" s="1"/>
  <c r="J2686" i="181"/>
  <c r="K2686" i="181" s="1"/>
  <c r="L2686" i="181" s="1"/>
  <c r="J2685" i="181"/>
  <c r="K2685" i="181" s="1"/>
  <c r="L2685" i="181" s="1"/>
  <c r="J2684" i="181"/>
  <c r="K2684" i="181" s="1"/>
  <c r="L2684" i="181" s="1"/>
  <c r="J2683" i="181"/>
  <c r="K2683" i="181" s="1"/>
  <c r="L2683" i="181" s="1"/>
  <c r="J2682" i="181"/>
  <c r="K2682" i="181" s="1"/>
  <c r="L2682" i="181" s="1"/>
  <c r="J2681" i="181"/>
  <c r="K2681" i="181" s="1"/>
  <c r="L2681" i="181" s="1"/>
  <c r="J2680" i="181"/>
  <c r="K2680" i="181" s="1"/>
  <c r="L2680" i="181" s="1"/>
  <c r="J2679" i="181"/>
  <c r="K2679" i="181" s="1"/>
  <c r="L2679" i="181" s="1"/>
  <c r="J2678" i="181"/>
  <c r="K2678" i="181" s="1"/>
  <c r="L2678" i="181" s="1"/>
  <c r="J2677" i="181"/>
  <c r="K2677" i="181" s="1"/>
  <c r="L2677" i="181" s="1"/>
  <c r="J2676" i="181"/>
  <c r="K2676" i="181" s="1"/>
  <c r="L2676" i="181" s="1"/>
  <c r="J2675" i="181"/>
  <c r="K2675" i="181" s="1"/>
  <c r="L2675" i="181" s="1"/>
  <c r="J2674" i="181"/>
  <c r="K2674" i="181" s="1"/>
  <c r="L2674" i="181" s="1"/>
  <c r="J2673" i="181"/>
  <c r="K2673" i="181" s="1"/>
  <c r="L2673" i="181" s="1"/>
  <c r="J2672" i="181"/>
  <c r="K2672" i="181" s="1"/>
  <c r="L2672" i="181" s="1"/>
  <c r="J2671" i="181"/>
  <c r="K2671" i="181" s="1"/>
  <c r="L2671" i="181" s="1"/>
  <c r="J2670" i="181"/>
  <c r="K2670" i="181" s="1"/>
  <c r="L2670" i="181" s="1"/>
  <c r="J2669" i="181"/>
  <c r="K2669" i="181" s="1"/>
  <c r="L2669" i="181" s="1"/>
  <c r="J2668" i="181"/>
  <c r="K2668" i="181" s="1"/>
  <c r="L2668" i="181" s="1"/>
  <c r="J2667" i="181"/>
  <c r="K2667" i="181" s="1"/>
  <c r="L2667" i="181" s="1"/>
  <c r="J2666" i="181"/>
  <c r="K2666" i="181" s="1"/>
  <c r="L2666" i="181" s="1"/>
  <c r="J2665" i="181"/>
  <c r="K2665" i="181" s="1"/>
  <c r="L2665" i="181" s="1"/>
  <c r="J2664" i="181"/>
  <c r="K2664" i="181" s="1"/>
  <c r="L2664" i="181" s="1"/>
  <c r="J2663" i="181"/>
  <c r="K2663" i="181" s="1"/>
  <c r="L2663" i="181" s="1"/>
  <c r="J2662" i="181"/>
  <c r="K2662" i="181" s="1"/>
  <c r="L2662" i="181" s="1"/>
  <c r="J2661" i="181"/>
  <c r="K2661" i="181" s="1"/>
  <c r="L2661" i="181" s="1"/>
  <c r="J2660" i="181"/>
  <c r="K2660" i="181" s="1"/>
  <c r="L2660" i="181" s="1"/>
  <c r="J2659" i="181"/>
  <c r="K2659" i="181" s="1"/>
  <c r="L2659" i="181" s="1"/>
  <c r="J2658" i="181"/>
  <c r="K2658" i="181" s="1"/>
  <c r="L2658" i="181" s="1"/>
  <c r="J2657" i="181"/>
  <c r="K2657" i="181" s="1"/>
  <c r="L2657" i="181" s="1"/>
  <c r="J2656" i="181"/>
  <c r="K2656" i="181" s="1"/>
  <c r="L2656" i="181" s="1"/>
  <c r="J2655" i="181"/>
  <c r="K2655" i="181" s="1"/>
  <c r="L2655" i="181" s="1"/>
  <c r="J2654" i="181"/>
  <c r="K2654" i="181" s="1"/>
  <c r="L2654" i="181" s="1"/>
  <c r="J2653" i="181"/>
  <c r="K2653" i="181" s="1"/>
  <c r="L2653" i="181" s="1"/>
  <c r="J2652" i="181"/>
  <c r="K2652" i="181" s="1"/>
  <c r="L2652" i="181" s="1"/>
  <c r="J2651" i="181"/>
  <c r="K2651" i="181" s="1"/>
  <c r="L2651" i="181" s="1"/>
  <c r="J2650" i="181"/>
  <c r="K2650" i="181" s="1"/>
  <c r="L2650" i="181" s="1"/>
  <c r="J2649" i="181"/>
  <c r="K2649" i="181" s="1"/>
  <c r="L2649" i="181" s="1"/>
  <c r="J2648" i="181"/>
  <c r="K2648" i="181" s="1"/>
  <c r="L2648" i="181" s="1"/>
  <c r="J2647" i="181"/>
  <c r="K2647" i="181" s="1"/>
  <c r="L2647" i="181" s="1"/>
  <c r="J2646" i="181"/>
  <c r="K2646" i="181" s="1"/>
  <c r="L2646" i="181" s="1"/>
  <c r="J2645" i="181"/>
  <c r="K2645" i="181" s="1"/>
  <c r="L2645" i="181" s="1"/>
  <c r="J2644" i="181"/>
  <c r="K2644" i="181" s="1"/>
  <c r="L2644" i="181" s="1"/>
  <c r="J2643" i="181"/>
  <c r="K2643" i="181" s="1"/>
  <c r="L2643" i="181" s="1"/>
  <c r="J2642" i="181"/>
  <c r="K2642" i="181" s="1"/>
  <c r="L2642" i="181" s="1"/>
  <c r="J2641" i="181"/>
  <c r="K2641" i="181" s="1"/>
  <c r="L2641" i="181" s="1"/>
  <c r="J2640" i="181"/>
  <c r="K2640" i="181" s="1"/>
  <c r="L2640" i="181" s="1"/>
  <c r="J2639" i="181"/>
  <c r="K2639" i="181" s="1"/>
  <c r="L2639" i="181" s="1"/>
  <c r="J2638" i="181"/>
  <c r="K2638" i="181" s="1"/>
  <c r="L2638" i="181" s="1"/>
  <c r="J2637" i="181"/>
  <c r="K2637" i="181" s="1"/>
  <c r="L2637" i="181" s="1"/>
  <c r="J2636" i="181"/>
  <c r="K2636" i="181" s="1"/>
  <c r="L2636" i="181" s="1"/>
  <c r="J2635" i="181"/>
  <c r="K2635" i="181" s="1"/>
  <c r="L2635" i="181" s="1"/>
  <c r="J2634" i="181"/>
  <c r="K2634" i="181" s="1"/>
  <c r="L2634" i="181" s="1"/>
  <c r="J2633" i="181"/>
  <c r="K2633" i="181" s="1"/>
  <c r="L2633" i="181" s="1"/>
  <c r="J2632" i="181"/>
  <c r="K2632" i="181" s="1"/>
  <c r="L2632" i="181" s="1"/>
  <c r="J2631" i="181"/>
  <c r="J2629" i="181"/>
  <c r="K2629" i="181" s="1"/>
  <c r="L2629" i="181" s="1"/>
  <c r="J2628" i="181"/>
  <c r="J2626" i="181"/>
  <c r="K2626" i="181" s="1"/>
  <c r="L2626" i="181" s="1"/>
  <c r="J2625" i="181"/>
  <c r="K2625" i="181" s="1"/>
  <c r="L2625" i="181" s="1"/>
  <c r="J2624" i="181"/>
  <c r="K2624" i="181" s="1"/>
  <c r="L2624" i="181" s="1"/>
  <c r="J2623" i="181"/>
  <c r="K2623" i="181" s="1"/>
  <c r="L2623" i="181" s="1"/>
  <c r="J2622" i="181"/>
  <c r="K2622" i="181" s="1"/>
  <c r="L2622" i="181" s="1"/>
  <c r="J2621" i="181"/>
  <c r="K2621" i="181" s="1"/>
  <c r="L2621" i="181" s="1"/>
  <c r="J2620" i="181"/>
  <c r="K2620" i="181" s="1"/>
  <c r="L2620" i="181" s="1"/>
  <c r="J2619" i="181"/>
  <c r="K2619" i="181" s="1"/>
  <c r="L2619" i="181" s="1"/>
  <c r="J2618" i="181"/>
  <c r="K2618" i="181" s="1"/>
  <c r="L2618" i="181" s="1"/>
  <c r="J2617" i="181"/>
  <c r="K2617" i="181" s="1"/>
  <c r="L2617" i="181" s="1"/>
  <c r="J2616" i="181"/>
  <c r="K2616" i="181" s="1"/>
  <c r="L2616" i="181" s="1"/>
  <c r="J2615" i="181"/>
  <c r="K2615" i="181" s="1"/>
  <c r="L2615" i="181" s="1"/>
  <c r="J2614" i="181"/>
  <c r="K2614" i="181" s="1"/>
  <c r="L2614" i="181" s="1"/>
  <c r="J2613" i="181"/>
  <c r="K2613" i="181" s="1"/>
  <c r="L2613" i="181" s="1"/>
  <c r="J2612" i="181"/>
  <c r="K2612" i="181" s="1"/>
  <c r="L2612" i="181" s="1"/>
  <c r="J2611" i="181"/>
  <c r="K2611" i="181" s="1"/>
  <c r="L2611" i="181" s="1"/>
  <c r="J2610" i="181"/>
  <c r="K2610" i="181" s="1"/>
  <c r="L2610" i="181" s="1"/>
  <c r="J2609" i="181"/>
  <c r="K2609" i="181" s="1"/>
  <c r="L2609" i="181" s="1"/>
  <c r="J2608" i="181"/>
  <c r="K2608" i="181" s="1"/>
  <c r="L2608" i="181" s="1"/>
  <c r="K2607" i="181"/>
  <c r="L2607" i="181" s="1"/>
  <c r="K2606" i="181"/>
  <c r="L2606" i="181" s="1"/>
  <c r="J2605" i="181"/>
  <c r="K2605" i="181" s="1"/>
  <c r="L2605" i="181" s="1"/>
  <c r="J2604" i="181"/>
  <c r="K2603" i="181"/>
  <c r="F2596" i="181"/>
  <c r="J2595" i="181"/>
  <c r="J2594" i="181"/>
  <c r="J2593" i="181"/>
  <c r="J2592" i="181"/>
  <c r="J2591" i="181"/>
  <c r="J2590" i="181"/>
  <c r="J2589" i="181"/>
  <c r="J2588" i="181"/>
  <c r="J2587" i="181"/>
  <c r="J2586" i="181"/>
  <c r="J2585" i="181"/>
  <c r="J2584" i="181"/>
  <c r="J2583" i="181"/>
  <c r="J2582" i="181"/>
  <c r="J2581" i="181"/>
  <c r="J2580" i="181"/>
  <c r="J2579" i="181"/>
  <c r="J2578" i="181"/>
  <c r="J2577" i="181"/>
  <c r="J2576" i="181"/>
  <c r="J2575" i="181"/>
  <c r="J2574" i="181"/>
  <c r="J2573" i="181"/>
  <c r="J2572" i="181"/>
  <c r="J2571" i="181"/>
  <c r="J2570" i="181"/>
  <c r="J2569" i="181"/>
  <c r="J2568" i="181"/>
  <c r="J2567" i="181"/>
  <c r="J2566" i="181"/>
  <c r="J2565" i="181"/>
  <c r="J2564" i="181"/>
  <c r="J2563" i="181"/>
  <c r="J2562" i="181"/>
  <c r="J2561" i="181"/>
  <c r="J2560" i="181"/>
  <c r="J2559" i="181"/>
  <c r="J2558" i="181"/>
  <c r="J2557" i="181"/>
  <c r="J2556" i="181"/>
  <c r="J2555" i="181"/>
  <c r="J2554" i="181"/>
  <c r="J2553" i="181"/>
  <c r="J2552" i="181"/>
  <c r="J2551" i="181"/>
  <c r="J2550" i="181"/>
  <c r="J2549" i="181"/>
  <c r="J2548" i="181"/>
  <c r="J2547" i="181"/>
  <c r="J2546" i="181"/>
  <c r="J2545" i="181"/>
  <c r="J2544" i="181"/>
  <c r="J2543" i="181"/>
  <c r="J2542" i="181"/>
  <c r="J2541" i="181"/>
  <c r="J2540" i="181"/>
  <c r="J2539" i="181"/>
  <c r="J2538" i="181"/>
  <c r="J2537" i="181"/>
  <c r="J2536" i="181"/>
  <c r="J2535" i="181"/>
  <c r="J2534" i="181"/>
  <c r="J2533" i="181"/>
  <c r="J2532" i="181"/>
  <c r="J2531" i="181"/>
  <c r="J2530" i="181"/>
  <c r="J2529" i="181"/>
  <c r="J2528" i="181"/>
  <c r="J2527" i="181"/>
  <c r="J2526" i="181"/>
  <c r="J2525" i="181"/>
  <c r="J2524" i="181"/>
  <c r="J2523" i="181"/>
  <c r="J2522" i="181"/>
  <c r="J2521" i="181"/>
  <c r="J2520" i="181"/>
  <c r="J2519" i="181"/>
  <c r="J2518" i="181"/>
  <c r="J2517" i="181"/>
  <c r="J2516" i="181"/>
  <c r="J2515" i="181"/>
  <c r="J2514" i="181"/>
  <c r="J2513" i="181"/>
  <c r="J2512" i="181"/>
  <c r="J2511" i="181"/>
  <c r="J2510" i="181"/>
  <c r="J2509" i="181"/>
  <c r="J2508" i="181"/>
  <c r="J2507" i="181"/>
  <c r="J2506" i="181"/>
  <c r="J2505" i="181"/>
  <c r="J2504" i="181"/>
  <c r="J2503" i="181"/>
  <c r="J2502" i="181"/>
  <c r="J2501" i="181"/>
  <c r="J2500" i="181"/>
  <c r="J2499" i="181"/>
  <c r="J2498" i="181"/>
  <c r="J2497" i="181"/>
  <c r="J2496" i="181"/>
  <c r="J2495" i="181"/>
  <c r="J2494" i="181"/>
  <c r="J2493" i="181"/>
  <c r="J2492" i="181"/>
  <c r="J2491" i="181"/>
  <c r="J2490" i="181"/>
  <c r="J2489" i="181"/>
  <c r="J2488" i="181"/>
  <c r="J2487" i="181"/>
  <c r="J2486" i="181"/>
  <c r="J2485" i="181"/>
  <c r="J2484" i="181"/>
  <c r="J2483" i="181"/>
  <c r="J2482" i="181"/>
  <c r="J2481" i="181"/>
  <c r="J2480" i="181"/>
  <c r="J2479" i="181"/>
  <c r="J2478" i="181"/>
  <c r="J2477" i="181"/>
  <c r="J2476" i="181"/>
  <c r="J2475" i="181"/>
  <c r="J2474" i="181"/>
  <c r="J2473" i="181"/>
  <c r="J2472" i="181"/>
  <c r="J2471" i="181"/>
  <c r="J2470" i="181"/>
  <c r="J2469" i="181"/>
  <c r="J2468" i="181"/>
  <c r="J2467" i="181"/>
  <c r="J2466" i="181"/>
  <c r="J2465" i="181"/>
  <c r="J2464" i="181"/>
  <c r="J2463" i="181"/>
  <c r="J2462" i="181"/>
  <c r="J2461" i="181"/>
  <c r="J2460" i="181"/>
  <c r="J2459" i="181"/>
  <c r="J2458" i="181"/>
  <c r="J2457" i="181"/>
  <c r="J2456" i="181"/>
  <c r="J2455" i="181"/>
  <c r="J2454" i="181"/>
  <c r="J2453" i="181"/>
  <c r="J2452" i="181"/>
  <c r="J2451" i="181"/>
  <c r="J2450" i="181"/>
  <c r="J2449" i="181"/>
  <c r="J2448" i="181"/>
  <c r="J2447" i="181"/>
  <c r="J2446" i="181"/>
  <c r="J2445" i="181"/>
  <c r="J2444" i="181"/>
  <c r="J2443" i="181"/>
  <c r="J2442" i="181"/>
  <c r="J2441" i="181"/>
  <c r="J2440" i="181"/>
  <c r="J2439" i="181"/>
  <c r="J2438" i="181"/>
  <c r="J2437" i="181"/>
  <c r="J2436" i="181"/>
  <c r="J2435" i="181"/>
  <c r="J2434" i="181"/>
  <c r="J2433" i="181"/>
  <c r="J2432" i="181"/>
  <c r="J2431" i="181"/>
  <c r="J2430" i="181"/>
  <c r="J2429" i="181"/>
  <c r="J2428" i="181"/>
  <c r="J2427" i="181"/>
  <c r="J2426" i="181"/>
  <c r="J2425" i="181"/>
  <c r="J2424" i="181"/>
  <c r="J2423" i="181"/>
  <c r="J2422" i="181"/>
  <c r="J2421" i="181"/>
  <c r="J2420" i="181"/>
  <c r="J2419" i="181"/>
  <c r="J2418" i="181"/>
  <c r="J2417" i="181"/>
  <c r="J2416" i="181"/>
  <c r="J2415" i="181"/>
  <c r="J2414" i="181"/>
  <c r="J2413" i="181"/>
  <c r="J2412" i="181"/>
  <c r="J2411" i="181"/>
  <c r="J2410" i="181"/>
  <c r="J2409" i="181"/>
  <c r="J2408" i="181"/>
  <c r="J2407" i="181"/>
  <c r="J2406" i="181"/>
  <c r="J2405" i="181"/>
  <c r="J2404" i="181"/>
  <c r="J2403" i="181"/>
  <c r="J2402" i="181"/>
  <c r="J2401" i="181"/>
  <c r="J2400" i="181"/>
  <c r="J2399" i="181"/>
  <c r="J2398" i="181"/>
  <c r="J2397" i="181"/>
  <c r="J2396" i="181"/>
  <c r="J2395" i="181"/>
  <c r="J2394" i="181"/>
  <c r="J2393" i="181"/>
  <c r="J2392" i="181"/>
  <c r="J2391" i="181"/>
  <c r="J2390" i="181"/>
  <c r="J2389" i="181"/>
  <c r="J2388" i="181"/>
  <c r="J2387" i="181"/>
  <c r="J2386" i="181"/>
  <c r="J2385" i="181"/>
  <c r="J2384" i="181"/>
  <c r="J2383" i="181"/>
  <c r="J2382" i="181"/>
  <c r="J2381" i="181"/>
  <c r="J2380" i="181"/>
  <c r="J2379" i="181"/>
  <c r="J2378" i="181"/>
  <c r="J2377" i="181"/>
  <c r="J2376" i="181"/>
  <c r="J2375" i="181"/>
  <c r="J2374" i="181"/>
  <c r="J2373" i="181"/>
  <c r="J2372" i="181"/>
  <c r="J2371" i="181"/>
  <c r="J2370" i="181"/>
  <c r="J2369" i="181"/>
  <c r="J2368" i="181"/>
  <c r="J2367" i="181"/>
  <c r="J2366" i="181"/>
  <c r="J2365" i="181"/>
  <c r="J2364" i="181"/>
  <c r="J2363" i="181"/>
  <c r="J2362" i="181"/>
  <c r="J2361" i="181"/>
  <c r="J2360" i="181"/>
  <c r="J2359" i="181"/>
  <c r="J2358" i="181"/>
  <c r="J2357" i="181"/>
  <c r="J2356" i="181"/>
  <c r="J2355" i="181"/>
  <c r="J2354" i="181"/>
  <c r="J2353" i="181"/>
  <c r="J2352" i="181"/>
  <c r="J2351" i="181"/>
  <c r="J2350" i="181"/>
  <c r="J2349" i="181"/>
  <c r="J2348" i="181"/>
  <c r="J2347" i="181"/>
  <c r="J2346" i="181"/>
  <c r="J2345" i="181"/>
  <c r="J2344" i="181"/>
  <c r="J2343" i="181"/>
  <c r="J2342" i="181"/>
  <c r="J2341" i="181"/>
  <c r="J2340" i="181"/>
  <c r="J2339" i="181"/>
  <c r="J2338" i="181"/>
  <c r="J2337" i="181"/>
  <c r="J2336" i="181"/>
  <c r="J2335" i="181"/>
  <c r="J2334" i="181"/>
  <c r="J2333" i="181"/>
  <c r="J2332" i="181"/>
  <c r="J2331" i="181"/>
  <c r="J2330" i="181"/>
  <c r="J2329" i="181"/>
  <c r="J2328" i="181"/>
  <c r="J2327" i="181"/>
  <c r="J2326" i="181"/>
  <c r="J2325" i="181"/>
  <c r="J2324" i="181"/>
  <c r="J2323" i="181"/>
  <c r="J2322" i="181"/>
  <c r="J2321" i="181"/>
  <c r="J2320" i="181"/>
  <c r="J2319" i="181"/>
  <c r="J2318" i="181"/>
  <c r="J2317" i="181"/>
  <c r="J2316" i="181"/>
  <c r="J2315" i="181"/>
  <c r="J2314" i="181"/>
  <c r="J2313" i="181"/>
  <c r="J2312" i="181"/>
  <c r="J2311" i="181"/>
  <c r="J2310" i="181"/>
  <c r="J2309" i="181"/>
  <c r="J2308" i="181"/>
  <c r="J2307" i="181"/>
  <c r="J2306" i="181"/>
  <c r="J2305" i="181"/>
  <c r="J2304" i="181"/>
  <c r="J2303" i="181"/>
  <c r="J2302" i="181"/>
  <c r="J2301" i="181"/>
  <c r="J2300" i="181"/>
  <c r="J2299" i="181"/>
  <c r="J2298" i="181"/>
  <c r="J2297" i="181"/>
  <c r="J2296" i="181"/>
  <c r="J2295" i="181"/>
  <c r="J2294" i="181"/>
  <c r="J2293" i="181"/>
  <c r="J2292" i="181"/>
  <c r="J2291" i="181"/>
  <c r="J2290" i="181"/>
  <c r="J2289" i="181"/>
  <c r="J2288" i="181"/>
  <c r="J2287" i="181"/>
  <c r="J2286" i="181"/>
  <c r="J2285" i="181"/>
  <c r="J2284" i="181"/>
  <c r="J2283" i="181"/>
  <c r="J2282" i="181"/>
  <c r="J2281" i="181"/>
  <c r="J2280" i="181"/>
  <c r="J2279" i="181"/>
  <c r="J2278" i="181"/>
  <c r="J2277" i="181"/>
  <c r="J2276" i="181"/>
  <c r="J2275" i="181"/>
  <c r="J2274" i="181"/>
  <c r="J2273" i="181"/>
  <c r="J2272" i="181"/>
  <c r="J2271" i="181"/>
  <c r="J2270" i="181"/>
  <c r="J2269" i="181"/>
  <c r="J2268" i="181"/>
  <c r="J2267" i="181"/>
  <c r="J2266" i="181"/>
  <c r="J2265" i="181"/>
  <c r="J2264" i="181"/>
  <c r="J2263" i="181"/>
  <c r="J2262" i="181"/>
  <c r="J2261" i="181"/>
  <c r="J2260" i="181"/>
  <c r="J2259" i="181"/>
  <c r="J2258" i="181"/>
  <c r="J2257" i="181"/>
  <c r="J2256" i="181"/>
  <c r="J2255" i="181"/>
  <c r="J2254" i="181"/>
  <c r="J2253" i="181"/>
  <c r="J2252" i="181"/>
  <c r="J2251" i="181"/>
  <c r="J2250" i="181"/>
  <c r="J2249" i="181"/>
  <c r="J2248" i="181"/>
  <c r="J2247" i="181"/>
  <c r="J2246" i="181"/>
  <c r="J2245" i="181"/>
  <c r="J2244" i="181"/>
  <c r="J2243" i="181"/>
  <c r="J2242" i="181"/>
  <c r="J2241" i="181"/>
  <c r="J2240" i="181"/>
  <c r="J2239" i="181"/>
  <c r="J2238" i="181"/>
  <c r="J2237" i="181"/>
  <c r="J2236" i="181"/>
  <c r="J2235" i="181"/>
  <c r="J2234" i="181"/>
  <c r="J2233" i="181"/>
  <c r="J2232" i="181"/>
  <c r="J2231" i="181"/>
  <c r="J2230" i="181"/>
  <c r="J2229" i="181"/>
  <c r="J2228" i="181"/>
  <c r="J2227" i="181"/>
  <c r="J2226" i="181"/>
  <c r="J2225" i="181"/>
  <c r="J2224" i="181"/>
  <c r="J2223" i="181"/>
  <c r="J2222" i="181"/>
  <c r="J2221" i="181"/>
  <c r="J2220" i="181"/>
  <c r="J2219" i="181"/>
  <c r="J2218" i="181"/>
  <c r="J2217" i="181"/>
  <c r="J2216" i="181"/>
  <c r="J2215" i="181"/>
  <c r="J2214" i="181"/>
  <c r="J2213" i="181"/>
  <c r="J2212" i="181"/>
  <c r="J2211" i="181"/>
  <c r="J2210" i="181"/>
  <c r="J2209" i="181"/>
  <c r="J2208" i="181"/>
  <c r="J2207" i="181"/>
  <c r="J2206" i="181"/>
  <c r="J2205" i="181"/>
  <c r="J2204" i="181"/>
  <c r="J2203" i="181"/>
  <c r="J2202" i="181"/>
  <c r="J2201" i="181"/>
  <c r="J2200" i="181"/>
  <c r="J2199" i="181"/>
  <c r="J2198" i="181"/>
  <c r="J2197" i="181"/>
  <c r="J2196" i="181"/>
  <c r="J2195" i="181"/>
  <c r="J2194" i="181"/>
  <c r="J2193" i="181"/>
  <c r="J2192" i="181"/>
  <c r="J2191" i="181"/>
  <c r="J2190" i="181"/>
  <c r="J2189" i="181"/>
  <c r="J2188" i="181"/>
  <c r="J2187" i="181"/>
  <c r="J2186" i="181"/>
  <c r="J2185" i="181"/>
  <c r="J2184" i="181"/>
  <c r="J2183" i="181"/>
  <c r="J2182" i="181"/>
  <c r="J2181" i="181"/>
  <c r="J2180" i="181"/>
  <c r="J2179" i="181"/>
  <c r="J2178" i="181"/>
  <c r="J2177" i="181"/>
  <c r="J2176" i="181"/>
  <c r="J2175" i="181"/>
  <c r="J2174" i="181"/>
  <c r="J2173" i="181"/>
  <c r="J2172" i="181"/>
  <c r="J2171" i="181"/>
  <c r="J2170" i="181"/>
  <c r="J2169" i="181"/>
  <c r="J2168" i="181"/>
  <c r="J2167" i="181"/>
  <c r="J2166" i="181"/>
  <c r="J2165" i="181"/>
  <c r="J2164" i="181"/>
  <c r="J2163" i="181"/>
  <c r="J2162" i="181"/>
  <c r="J2161" i="181"/>
  <c r="J2160" i="181"/>
  <c r="J2159" i="181"/>
  <c r="J2158" i="181"/>
  <c r="J2157" i="181"/>
  <c r="J2156" i="181"/>
  <c r="J2155" i="181"/>
  <c r="J2154" i="181"/>
  <c r="J2153" i="181"/>
  <c r="J2152" i="181"/>
  <c r="J2151" i="181"/>
  <c r="J2150" i="181"/>
  <c r="J2149" i="181"/>
  <c r="J2148" i="181"/>
  <c r="J2147" i="181"/>
  <c r="J2146" i="181"/>
  <c r="J2145" i="181"/>
  <c r="J2144" i="181"/>
  <c r="J2143" i="181"/>
  <c r="J2142" i="181"/>
  <c r="J2141" i="181"/>
  <c r="J2140" i="181"/>
  <c r="J2139" i="181"/>
  <c r="J2138" i="181"/>
  <c r="J2137" i="181"/>
  <c r="J2136" i="181"/>
  <c r="J2135" i="181"/>
  <c r="J2134" i="181"/>
  <c r="J2133" i="181"/>
  <c r="J2132" i="181"/>
  <c r="J2131" i="181"/>
  <c r="J2130" i="181"/>
  <c r="J2129" i="181"/>
  <c r="J2128" i="181"/>
  <c r="J2127" i="181"/>
  <c r="J2126" i="181"/>
  <c r="J2125" i="181"/>
  <c r="J2124" i="181"/>
  <c r="J2123" i="181"/>
  <c r="J2122" i="181"/>
  <c r="J2121" i="181"/>
  <c r="J2120" i="181"/>
  <c r="J2119" i="181"/>
  <c r="J2118" i="181"/>
  <c r="J2117" i="181"/>
  <c r="J2116" i="181"/>
  <c r="J2115" i="181"/>
  <c r="J2114" i="181"/>
  <c r="J2113" i="181"/>
  <c r="J2112" i="181"/>
  <c r="J2111" i="181"/>
  <c r="J2110" i="181"/>
  <c r="J2109" i="181"/>
  <c r="J2108" i="181"/>
  <c r="J2107" i="181"/>
  <c r="J2106" i="181"/>
  <c r="J2105" i="181"/>
  <c r="J2104" i="181"/>
  <c r="J2103" i="181"/>
  <c r="J2102" i="181"/>
  <c r="J2101" i="181"/>
  <c r="J2100" i="181"/>
  <c r="J2099" i="181"/>
  <c r="J2098" i="181"/>
  <c r="J2097" i="181"/>
  <c r="J2096" i="181"/>
  <c r="J2095" i="181"/>
  <c r="J2094" i="181"/>
  <c r="J2093" i="181"/>
  <c r="J2092" i="181"/>
  <c r="J2091" i="181"/>
  <c r="J2090" i="181"/>
  <c r="J2089" i="181"/>
  <c r="J2088" i="181"/>
  <c r="J2087" i="181"/>
  <c r="J2086" i="181"/>
  <c r="J2085" i="181"/>
  <c r="J2084" i="181"/>
  <c r="J2083" i="181"/>
  <c r="J2082" i="181"/>
  <c r="J2081" i="181"/>
  <c r="J2080" i="181"/>
  <c r="J2079" i="181"/>
  <c r="J2078" i="181"/>
  <c r="J2077" i="181"/>
  <c r="J2076" i="181"/>
  <c r="J2075" i="181"/>
  <c r="J2074" i="181"/>
  <c r="J2073" i="181"/>
  <c r="J2072" i="181"/>
  <c r="J2071" i="181"/>
  <c r="J2070" i="181"/>
  <c r="J2069" i="181"/>
  <c r="J2068" i="181"/>
  <c r="J2067" i="181"/>
  <c r="J2066" i="181"/>
  <c r="J2065" i="181"/>
  <c r="J2064" i="181"/>
  <c r="J2063" i="181"/>
  <c r="J2062" i="181"/>
  <c r="J2061" i="181"/>
  <c r="J2060" i="181"/>
  <c r="J2059" i="181"/>
  <c r="J2058" i="181"/>
  <c r="J2057" i="181"/>
  <c r="J2056" i="181"/>
  <c r="J2055" i="181"/>
  <c r="J2054" i="181"/>
  <c r="J2053" i="181"/>
  <c r="J2052" i="181"/>
  <c r="J2051" i="181"/>
  <c r="J2050" i="181"/>
  <c r="J2049" i="181"/>
  <c r="J2048" i="181"/>
  <c r="J2047" i="181"/>
  <c r="J2046" i="181"/>
  <c r="J2045" i="181"/>
  <c r="J2044" i="181"/>
  <c r="J2043" i="181"/>
  <c r="J2042" i="181"/>
  <c r="J2041" i="181"/>
  <c r="J2040" i="181"/>
  <c r="J2039" i="181"/>
  <c r="J2038" i="181"/>
  <c r="J2037" i="181"/>
  <c r="J2036" i="181"/>
  <c r="J2035" i="181"/>
  <c r="J2034" i="181"/>
  <c r="J2033" i="181"/>
  <c r="J2032" i="181"/>
  <c r="J2031" i="181"/>
  <c r="J2030" i="181"/>
  <c r="J2029" i="181"/>
  <c r="J2028" i="181"/>
  <c r="J2027" i="181"/>
  <c r="J2026" i="181"/>
  <c r="J2025" i="181"/>
  <c r="J2024" i="181"/>
  <c r="J2023" i="181"/>
  <c r="J2022" i="181"/>
  <c r="J2021" i="181"/>
  <c r="J2020" i="181"/>
  <c r="J2019" i="181"/>
  <c r="J2018" i="181"/>
  <c r="J2017" i="181"/>
  <c r="J2016" i="181"/>
  <c r="J2015" i="181"/>
  <c r="J2014" i="181"/>
  <c r="J2013" i="181"/>
  <c r="J2012" i="181"/>
  <c r="J2011" i="181"/>
  <c r="J2010" i="181"/>
  <c r="J2009" i="181"/>
  <c r="J2008" i="181"/>
  <c r="J2007" i="181"/>
  <c r="J2006" i="181"/>
  <c r="J2005" i="181"/>
  <c r="J2004" i="181"/>
  <c r="J2003" i="181"/>
  <c r="J2002" i="181"/>
  <c r="J2001" i="181"/>
  <c r="J2000" i="181"/>
  <c r="J1999" i="181"/>
  <c r="J1998" i="181"/>
  <c r="J1997" i="181"/>
  <c r="J1996" i="181"/>
  <c r="J1995" i="181"/>
  <c r="J1994" i="181"/>
  <c r="J1993" i="181"/>
  <c r="J1992" i="181"/>
  <c r="J1991" i="181"/>
  <c r="J1990" i="181"/>
  <c r="J1989" i="181"/>
  <c r="J1988" i="181"/>
  <c r="J1987" i="181"/>
  <c r="J1986" i="181"/>
  <c r="J1985" i="181"/>
  <c r="J1984" i="181"/>
  <c r="J1983" i="181"/>
  <c r="J1982" i="181"/>
  <c r="J1981" i="181"/>
  <c r="J1980" i="181"/>
  <c r="J1979" i="181"/>
  <c r="J1978" i="181"/>
  <c r="J1977" i="181"/>
  <c r="J1976" i="181"/>
  <c r="J1975" i="181"/>
  <c r="J1974" i="181"/>
  <c r="J1973" i="181"/>
  <c r="J1972" i="181"/>
  <c r="J1971" i="181"/>
  <c r="J1970" i="181"/>
  <c r="J1969" i="181"/>
  <c r="J1968" i="181"/>
  <c r="J1967" i="181"/>
  <c r="J1966" i="181"/>
  <c r="J1965" i="181"/>
  <c r="J1964" i="181"/>
  <c r="J1963" i="181"/>
  <c r="J1962" i="181"/>
  <c r="J1961" i="181"/>
  <c r="J1960" i="181"/>
  <c r="J1959" i="181"/>
  <c r="J1958" i="181"/>
  <c r="J1957" i="181"/>
  <c r="J1956" i="181"/>
  <c r="J1955" i="181"/>
  <c r="J1954" i="181"/>
  <c r="J1953" i="181"/>
  <c r="J1952" i="181"/>
  <c r="J1951" i="181"/>
  <c r="J1950" i="181"/>
  <c r="J1949" i="181"/>
  <c r="J1948" i="181"/>
  <c r="J1947" i="181"/>
  <c r="J1946" i="181"/>
  <c r="J1945" i="181"/>
  <c r="J1944" i="181"/>
  <c r="J1943" i="181"/>
  <c r="J1942" i="181"/>
  <c r="J1941" i="181"/>
  <c r="J1940" i="181"/>
  <c r="J1939" i="181"/>
  <c r="J1938" i="181"/>
  <c r="J1937" i="181"/>
  <c r="J1936" i="181"/>
  <c r="J1935" i="181"/>
  <c r="J1934" i="181"/>
  <c r="J1933" i="181"/>
  <c r="J1932" i="181"/>
  <c r="J1931" i="181"/>
  <c r="J1930" i="181"/>
  <c r="J1929" i="181"/>
  <c r="J1928" i="181"/>
  <c r="J1927" i="181"/>
  <c r="J1926" i="181"/>
  <c r="J1925" i="181"/>
  <c r="J1924" i="181"/>
  <c r="J1923" i="181"/>
  <c r="J1922" i="181"/>
  <c r="J1921" i="181"/>
  <c r="J1920" i="181"/>
  <c r="J1919" i="181"/>
  <c r="J1918" i="181"/>
  <c r="J1917" i="181"/>
  <c r="J1916" i="181"/>
  <c r="J1915" i="181"/>
  <c r="J1914" i="181"/>
  <c r="J1913" i="181"/>
  <c r="J1912" i="181"/>
  <c r="J1911" i="181"/>
  <c r="J1910" i="181"/>
  <c r="J1909" i="181"/>
  <c r="J1908" i="181"/>
  <c r="J1907" i="181"/>
  <c r="J1906" i="181"/>
  <c r="J1905" i="181"/>
  <c r="J1904" i="181"/>
  <c r="J1903" i="181"/>
  <c r="J1902" i="181"/>
  <c r="J1901" i="181"/>
  <c r="J1900" i="181"/>
  <c r="J1899" i="181"/>
  <c r="J1898" i="181"/>
  <c r="J1897" i="181"/>
  <c r="J1896" i="181"/>
  <c r="J1895" i="181"/>
  <c r="J1894" i="181"/>
  <c r="J1893" i="181"/>
  <c r="J1892" i="181"/>
  <c r="J1891" i="181"/>
  <c r="J1890" i="181"/>
  <c r="J1889" i="181"/>
  <c r="J1888" i="181"/>
  <c r="J1887" i="181"/>
  <c r="J1886" i="181"/>
  <c r="J1885" i="181"/>
  <c r="J1884" i="181"/>
  <c r="J1883" i="181"/>
  <c r="J1882" i="181"/>
  <c r="J1881" i="181"/>
  <c r="J1880" i="181"/>
  <c r="J1879" i="181"/>
  <c r="J1878" i="181"/>
  <c r="J1877" i="181"/>
  <c r="J1876" i="181"/>
  <c r="J1875" i="181"/>
  <c r="J1874" i="181"/>
  <c r="J1873" i="181"/>
  <c r="J1872" i="181"/>
  <c r="J1871" i="181"/>
  <c r="J1870" i="181"/>
  <c r="J1869" i="181"/>
  <c r="J1868" i="181"/>
  <c r="J1867" i="181"/>
  <c r="J1866" i="181"/>
  <c r="J1865" i="181"/>
  <c r="J1864" i="181"/>
  <c r="J1863" i="181"/>
  <c r="J1862" i="181"/>
  <c r="J1861" i="181"/>
  <c r="J1860" i="181"/>
  <c r="J1859" i="181"/>
  <c r="J1858" i="181"/>
  <c r="J1857" i="181"/>
  <c r="J1856" i="181"/>
  <c r="J1855" i="181"/>
  <c r="J1854" i="181"/>
  <c r="J1853" i="181"/>
  <c r="J1852" i="181"/>
  <c r="J1851" i="181"/>
  <c r="J1850" i="181"/>
  <c r="J1849" i="181"/>
  <c r="J1848" i="181"/>
  <c r="J1847" i="181"/>
  <c r="J1846" i="181"/>
  <c r="J1845" i="181"/>
  <c r="J1844" i="181"/>
  <c r="J1843" i="181"/>
  <c r="J1842" i="181"/>
  <c r="J1841" i="181"/>
  <c r="J1840" i="181"/>
  <c r="J1839" i="181"/>
  <c r="J1838" i="181"/>
  <c r="J1837" i="181"/>
  <c r="J1836" i="181"/>
  <c r="J1835" i="181"/>
  <c r="J1834" i="181"/>
  <c r="J1833" i="181"/>
  <c r="J1832" i="181"/>
  <c r="J1831" i="181"/>
  <c r="J1830" i="181"/>
  <c r="J1829" i="181"/>
  <c r="J1828" i="181"/>
  <c r="J1827" i="181"/>
  <c r="J1826" i="181"/>
  <c r="J1825" i="181"/>
  <c r="J1824" i="181"/>
  <c r="J1823" i="181"/>
  <c r="J1822" i="181"/>
  <c r="J1821" i="181"/>
  <c r="J1820" i="181"/>
  <c r="J1819" i="181"/>
  <c r="J1818" i="181"/>
  <c r="J1817" i="181"/>
  <c r="J1816" i="181"/>
  <c r="J1815" i="181"/>
  <c r="J1814" i="181"/>
  <c r="J1813" i="181"/>
  <c r="J1812" i="181"/>
  <c r="J1811" i="181"/>
  <c r="J1810" i="181"/>
  <c r="J1809" i="181"/>
  <c r="J1808" i="181"/>
  <c r="J1807" i="181"/>
  <c r="J1806" i="181"/>
  <c r="J1805" i="181"/>
  <c r="J1804" i="181"/>
  <c r="J1803" i="181"/>
  <c r="J1802" i="181"/>
  <c r="J1801" i="181"/>
  <c r="J1800" i="181"/>
  <c r="J1799" i="181"/>
  <c r="J1798" i="181"/>
  <c r="J1797" i="181"/>
  <c r="J1796" i="181"/>
  <c r="J1795" i="181"/>
  <c r="J1794" i="181"/>
  <c r="J1793" i="181"/>
  <c r="J1792" i="181"/>
  <c r="J1791" i="181"/>
  <c r="J1790" i="181"/>
  <c r="J1789" i="181"/>
  <c r="J1788" i="181"/>
  <c r="J1787" i="181"/>
  <c r="J1786" i="181"/>
  <c r="J1785" i="181"/>
  <c r="J1784" i="181"/>
  <c r="J1783" i="181"/>
  <c r="J1782" i="181"/>
  <c r="J1781" i="181"/>
  <c r="J1780" i="181"/>
  <c r="J1779" i="181"/>
  <c r="J1778" i="181"/>
  <c r="J1777" i="181"/>
  <c r="J1776" i="181"/>
  <c r="J1775" i="181"/>
  <c r="J1774" i="181"/>
  <c r="J1773" i="181"/>
  <c r="J1772" i="181"/>
  <c r="J1771" i="181"/>
  <c r="J1770" i="181"/>
  <c r="J1769" i="181"/>
  <c r="J1768" i="181"/>
  <c r="J1767" i="181"/>
  <c r="J1766" i="181"/>
  <c r="J1765" i="181"/>
  <c r="J1764" i="181"/>
  <c r="J1763" i="181"/>
  <c r="J1762" i="181"/>
  <c r="J1761" i="181"/>
  <c r="J1760" i="181"/>
  <c r="J1759" i="181"/>
  <c r="J1758" i="181"/>
  <c r="J1757" i="181"/>
  <c r="J1756" i="181"/>
  <c r="J1755" i="181"/>
  <c r="J1754" i="181"/>
  <c r="J1753" i="181"/>
  <c r="J1752" i="181"/>
  <c r="J1751" i="181"/>
  <c r="J1750" i="181"/>
  <c r="J1749" i="181"/>
  <c r="J1748" i="181"/>
  <c r="J1747" i="181"/>
  <c r="J1746" i="181"/>
  <c r="J1745" i="181"/>
  <c r="J1744" i="181"/>
  <c r="J1743" i="181"/>
  <c r="J1742" i="181"/>
  <c r="J1741" i="181"/>
  <c r="J1740" i="181"/>
  <c r="J1739" i="181"/>
  <c r="J1738" i="181"/>
  <c r="J1737" i="181"/>
  <c r="J1736" i="181"/>
  <c r="J1735" i="181"/>
  <c r="J1734" i="181"/>
  <c r="J1733" i="181"/>
  <c r="J1732" i="181"/>
  <c r="J1731" i="181"/>
  <c r="J1730" i="181"/>
  <c r="J1729" i="181"/>
  <c r="J1728" i="181"/>
  <c r="J1727" i="181"/>
  <c r="J1726" i="181"/>
  <c r="J1725" i="181"/>
  <c r="J1724" i="181"/>
  <c r="J1723" i="181"/>
  <c r="J1722" i="181"/>
  <c r="J1721" i="181"/>
  <c r="J1720" i="181"/>
  <c r="J1719" i="181"/>
  <c r="J1718" i="181"/>
  <c r="J1717" i="181"/>
  <c r="J1716" i="181"/>
  <c r="J1715" i="181"/>
  <c r="J1714" i="181"/>
  <c r="J1713" i="181"/>
  <c r="J1712" i="181"/>
  <c r="J1711" i="181"/>
  <c r="J1710" i="181"/>
  <c r="J1709" i="181"/>
  <c r="J1708" i="181"/>
  <c r="J1707" i="181"/>
  <c r="J1706" i="181"/>
  <c r="J1705" i="181"/>
  <c r="J1704" i="181"/>
  <c r="J1703" i="181"/>
  <c r="J1702" i="181"/>
  <c r="J1701" i="181"/>
  <c r="J1700" i="181"/>
  <c r="J1699" i="181"/>
  <c r="J1698" i="181"/>
  <c r="J1697" i="181"/>
  <c r="J1696" i="181"/>
  <c r="J1695" i="181"/>
  <c r="J1694" i="181"/>
  <c r="J1693" i="181"/>
  <c r="J1692" i="181"/>
  <c r="J1691" i="181"/>
  <c r="J1690" i="181"/>
  <c r="J1689" i="181"/>
  <c r="J1688" i="181"/>
  <c r="J1687" i="181"/>
  <c r="J1686" i="181"/>
  <c r="J1685" i="181"/>
  <c r="J1684" i="181"/>
  <c r="J1683" i="181"/>
  <c r="J1682" i="181"/>
  <c r="J1681" i="181"/>
  <c r="J1680" i="181"/>
  <c r="J1679" i="181"/>
  <c r="J1678" i="181"/>
  <c r="J1677" i="181"/>
  <c r="J1676" i="181"/>
  <c r="J1675" i="181"/>
  <c r="J1674" i="181"/>
  <c r="J1673" i="181"/>
  <c r="J1672" i="181"/>
  <c r="J1671" i="181"/>
  <c r="J1670" i="181"/>
  <c r="J1669" i="181"/>
  <c r="J1668" i="181"/>
  <c r="J1667" i="181"/>
  <c r="J1666" i="181"/>
  <c r="J1665" i="181"/>
  <c r="J1664" i="181"/>
  <c r="J1663" i="181"/>
  <c r="J1662" i="181"/>
  <c r="J1661" i="181"/>
  <c r="J1660" i="181"/>
  <c r="J1659" i="181"/>
  <c r="J1658" i="181"/>
  <c r="J1657" i="181"/>
  <c r="J1656" i="181"/>
  <c r="J1655" i="181"/>
  <c r="J1654" i="181"/>
  <c r="J1653" i="181"/>
  <c r="J1652" i="181"/>
  <c r="J1651" i="181"/>
  <c r="J1650" i="181"/>
  <c r="J1649" i="181"/>
  <c r="J1648" i="181"/>
  <c r="J1647" i="181"/>
  <c r="J1646" i="181"/>
  <c r="J1645" i="181"/>
  <c r="J1644" i="181"/>
  <c r="J1643" i="181"/>
  <c r="J1642" i="181"/>
  <c r="J1641" i="181"/>
  <c r="J1640" i="181"/>
  <c r="J1639" i="181"/>
  <c r="J1638" i="181"/>
  <c r="J1637" i="181"/>
  <c r="J1636" i="181"/>
  <c r="J1635" i="181"/>
  <c r="J1634" i="181"/>
  <c r="J1633" i="181"/>
  <c r="J1632" i="181"/>
  <c r="J1631" i="181"/>
  <c r="J1630" i="181"/>
  <c r="J1629" i="181"/>
  <c r="J1628" i="181"/>
  <c r="J1627" i="181"/>
  <c r="J1626" i="181"/>
  <c r="J1625" i="181"/>
  <c r="J1624" i="181"/>
  <c r="J1623" i="181"/>
  <c r="J1622" i="181"/>
  <c r="J1621" i="181"/>
  <c r="J1620" i="181"/>
  <c r="J1619" i="181"/>
  <c r="J1618" i="181"/>
  <c r="J1617" i="181"/>
  <c r="J1616" i="181"/>
  <c r="J1615" i="181"/>
  <c r="J1614" i="181"/>
  <c r="J1613" i="181"/>
  <c r="J1612" i="181"/>
  <c r="J1611" i="181"/>
  <c r="J1610" i="181"/>
  <c r="J1609" i="181"/>
  <c r="J1608" i="181"/>
  <c r="J1607" i="181"/>
  <c r="J1606" i="181"/>
  <c r="J1605" i="181"/>
  <c r="J1604" i="181"/>
  <c r="J1603" i="181"/>
  <c r="J1602" i="181"/>
  <c r="J1601" i="181"/>
  <c r="J1600" i="181"/>
  <c r="J1599" i="181"/>
  <c r="J1598" i="181"/>
  <c r="J1597" i="181"/>
  <c r="J1596" i="181"/>
  <c r="J1595" i="181"/>
  <c r="J1594" i="181"/>
  <c r="J1593" i="181"/>
  <c r="J1592" i="181"/>
  <c r="J1591" i="181"/>
  <c r="J1590" i="181"/>
  <c r="J1589" i="181"/>
  <c r="J1588" i="181"/>
  <c r="J1587" i="181"/>
  <c r="J1586" i="181"/>
  <c r="J1585" i="181"/>
  <c r="J1584" i="181"/>
  <c r="J1583" i="181"/>
  <c r="J1582" i="181"/>
  <c r="J1581" i="181"/>
  <c r="J1580" i="181"/>
  <c r="J1579" i="181"/>
  <c r="J1578" i="181"/>
  <c r="J1577" i="181"/>
  <c r="J1576" i="181"/>
  <c r="J1575" i="181"/>
  <c r="J1574" i="181"/>
  <c r="J1573" i="181"/>
  <c r="J1572" i="181"/>
  <c r="J1571" i="181"/>
  <c r="J1570" i="181"/>
  <c r="J1569" i="181"/>
  <c r="J1568" i="181"/>
  <c r="J1567" i="181"/>
  <c r="J1566" i="181"/>
  <c r="J1565" i="181"/>
  <c r="J1564" i="181"/>
  <c r="J1563" i="181"/>
  <c r="J1562" i="181"/>
  <c r="J1561" i="181"/>
  <c r="J1560" i="181"/>
  <c r="J1559" i="181"/>
  <c r="J1558" i="181"/>
  <c r="J1557" i="181"/>
  <c r="J1556" i="181"/>
  <c r="J1555" i="181"/>
  <c r="J1554" i="181"/>
  <c r="J1553" i="181"/>
  <c r="J1552" i="181"/>
  <c r="J1551" i="181"/>
  <c r="J1550" i="181"/>
  <c r="J1549" i="181"/>
  <c r="J1548" i="181"/>
  <c r="J1547" i="181"/>
  <c r="J1546" i="181"/>
  <c r="J1545" i="181"/>
  <c r="J1544" i="181"/>
  <c r="J1543" i="181"/>
  <c r="J1542" i="181"/>
  <c r="J1541" i="181"/>
  <c r="J1540" i="181"/>
  <c r="J1539" i="181"/>
  <c r="J1538" i="181"/>
  <c r="J1537" i="181"/>
  <c r="J1536" i="181"/>
  <c r="J1535" i="181"/>
  <c r="J1534" i="181"/>
  <c r="J1533" i="181"/>
  <c r="J1532" i="181"/>
  <c r="J1531" i="181"/>
  <c r="J1530" i="181"/>
  <c r="J1529" i="181"/>
  <c r="J1528" i="181"/>
  <c r="J1527" i="181"/>
  <c r="J1526" i="181"/>
  <c r="J1525" i="181"/>
  <c r="J1524" i="181"/>
  <c r="J1523" i="181"/>
  <c r="J1522" i="181"/>
  <c r="J1521" i="181"/>
  <c r="J1520" i="181"/>
  <c r="J1519" i="181"/>
  <c r="J1518" i="181"/>
  <c r="J1517" i="181"/>
  <c r="J1516" i="181"/>
  <c r="J1515" i="181"/>
  <c r="J1514" i="181"/>
  <c r="J1513" i="181"/>
  <c r="J1512" i="181"/>
  <c r="J1511" i="181"/>
  <c r="J1510" i="181"/>
  <c r="J1509" i="181"/>
  <c r="J1508" i="181"/>
  <c r="J1507" i="181"/>
  <c r="J1506" i="181"/>
  <c r="J1505" i="181"/>
  <c r="J1504" i="181"/>
  <c r="J1503" i="181"/>
  <c r="J1502" i="181"/>
  <c r="J1501" i="181"/>
  <c r="J1500" i="181"/>
  <c r="J1499" i="181"/>
  <c r="J1498" i="181"/>
  <c r="J1497" i="181"/>
  <c r="J1496" i="181"/>
  <c r="J1495" i="181"/>
  <c r="J1494" i="181"/>
  <c r="J1493" i="181"/>
  <c r="J1492" i="181"/>
  <c r="J1491" i="181"/>
  <c r="J1490" i="181"/>
  <c r="J1489" i="181"/>
  <c r="J1488" i="181"/>
  <c r="J1487" i="181"/>
  <c r="J1486" i="181"/>
  <c r="J1485" i="181"/>
  <c r="J1484" i="181"/>
  <c r="J1483" i="181"/>
  <c r="J1482" i="181"/>
  <c r="J1481" i="181"/>
  <c r="J1480" i="181"/>
  <c r="J1479" i="181"/>
  <c r="J1478" i="181"/>
  <c r="J1477" i="181"/>
  <c r="J1476" i="181"/>
  <c r="J1475" i="181"/>
  <c r="J1474" i="181"/>
  <c r="J1473" i="181"/>
  <c r="J1472" i="181"/>
  <c r="J1471" i="181"/>
  <c r="J1470" i="181"/>
  <c r="J1469" i="181"/>
  <c r="J1468" i="181"/>
  <c r="J1467" i="181"/>
  <c r="J1466" i="181"/>
  <c r="J1465" i="181"/>
  <c r="J1464" i="181"/>
  <c r="J1463" i="181"/>
  <c r="J1462" i="181"/>
  <c r="J1461" i="181"/>
  <c r="J1460" i="181"/>
  <c r="J1459" i="181"/>
  <c r="J1458" i="181"/>
  <c r="J1457" i="181"/>
  <c r="J1456" i="181"/>
  <c r="J1455" i="181"/>
  <c r="J1454" i="181"/>
  <c r="J1453" i="181"/>
  <c r="J1452" i="181"/>
  <c r="J1451" i="181"/>
  <c r="J1450" i="181"/>
  <c r="J1449" i="181"/>
  <c r="J1448" i="181"/>
  <c r="J1447" i="181"/>
  <c r="J1446" i="181"/>
  <c r="J1445" i="181"/>
  <c r="J1444" i="181"/>
  <c r="J1443" i="181"/>
  <c r="J1442" i="181"/>
  <c r="J1441" i="181"/>
  <c r="J1440" i="181"/>
  <c r="J1439" i="181"/>
  <c r="J1438" i="181"/>
  <c r="J1437" i="181"/>
  <c r="J1436" i="181"/>
  <c r="J1435" i="181"/>
  <c r="J1434" i="181"/>
  <c r="J1433" i="181"/>
  <c r="J1432" i="181"/>
  <c r="J1431" i="181"/>
  <c r="J1430" i="181"/>
  <c r="J1429" i="181"/>
  <c r="J1428" i="181"/>
  <c r="J1427" i="181"/>
  <c r="J1426" i="181"/>
  <c r="J1425" i="181"/>
  <c r="J1424" i="181"/>
  <c r="J1423" i="181"/>
  <c r="J1422" i="181"/>
  <c r="J1421" i="181"/>
  <c r="J1420" i="181"/>
  <c r="J1419" i="181"/>
  <c r="J1418" i="181"/>
  <c r="J1417" i="181"/>
  <c r="J1416" i="181"/>
  <c r="J1415" i="181"/>
  <c r="J1414" i="181"/>
  <c r="J1413" i="181"/>
  <c r="J1412" i="181"/>
  <c r="J1411" i="181"/>
  <c r="J1410" i="181"/>
  <c r="J1409" i="181"/>
  <c r="J1408" i="181"/>
  <c r="J1407" i="181"/>
  <c r="J1406" i="181"/>
  <c r="J1405" i="181"/>
  <c r="J1404" i="181"/>
  <c r="J1403" i="181"/>
  <c r="J1402" i="181"/>
  <c r="J1401" i="181"/>
  <c r="J1400" i="181"/>
  <c r="J1399" i="181"/>
  <c r="J1398" i="181"/>
  <c r="J1397" i="181"/>
  <c r="J1396" i="181"/>
  <c r="J1395" i="181"/>
  <c r="J1394" i="181"/>
  <c r="J1393" i="181"/>
  <c r="J1392" i="181"/>
  <c r="J1391" i="181"/>
  <c r="J1390" i="181"/>
  <c r="J1389" i="181"/>
  <c r="J1388" i="181"/>
  <c r="J1387" i="181"/>
  <c r="J1386" i="181"/>
  <c r="J1385" i="181"/>
  <c r="J1384" i="181"/>
  <c r="J1383" i="181"/>
  <c r="J1382" i="181"/>
  <c r="J1381" i="181"/>
  <c r="J1380" i="181"/>
  <c r="J1379" i="181"/>
  <c r="J1378" i="181"/>
  <c r="J1377" i="181"/>
  <c r="J1376" i="181"/>
  <c r="J1375" i="181"/>
  <c r="J1374" i="181"/>
  <c r="J1373" i="181"/>
  <c r="J1372" i="181"/>
  <c r="J1371" i="181"/>
  <c r="J1370" i="181"/>
  <c r="J1369" i="181"/>
  <c r="J1368" i="181"/>
  <c r="J1367" i="181"/>
  <c r="J1366" i="181"/>
  <c r="J1365" i="181"/>
  <c r="J1364" i="181"/>
  <c r="J1363" i="181"/>
  <c r="J1362" i="181"/>
  <c r="J1361" i="181"/>
  <c r="J1360" i="181"/>
  <c r="J1359" i="181"/>
  <c r="J1358" i="181"/>
  <c r="J1357" i="181"/>
  <c r="J1356" i="181"/>
  <c r="J1355" i="181"/>
  <c r="J1354" i="181"/>
  <c r="J1353" i="181"/>
  <c r="J1352" i="181"/>
  <c r="J1351" i="181"/>
  <c r="J1350" i="181"/>
  <c r="J1349" i="181"/>
  <c r="J1348" i="181"/>
  <c r="J1347" i="181"/>
  <c r="J1346" i="181"/>
  <c r="J1345" i="181"/>
  <c r="J1344" i="181"/>
  <c r="J1343" i="181"/>
  <c r="J1342" i="181"/>
  <c r="J1341" i="181"/>
  <c r="J1340" i="181"/>
  <c r="J1339" i="181"/>
  <c r="J1338" i="181"/>
  <c r="J1337" i="181"/>
  <c r="J1336" i="181"/>
  <c r="J1335" i="181"/>
  <c r="J1334" i="181"/>
  <c r="J1333" i="181"/>
  <c r="J1332" i="181"/>
  <c r="J1331" i="181"/>
  <c r="J1330" i="181"/>
  <c r="J1329" i="181"/>
  <c r="J1328" i="181"/>
  <c r="J1327" i="181"/>
  <c r="J1326" i="181"/>
  <c r="J1325" i="181"/>
  <c r="J1324" i="181"/>
  <c r="J1323" i="181"/>
  <c r="J1322" i="181"/>
  <c r="J1321" i="181"/>
  <c r="J1320" i="181"/>
  <c r="J1319" i="181"/>
  <c r="J1318" i="181"/>
  <c r="J1317" i="181"/>
  <c r="J1316" i="181"/>
  <c r="J1315" i="181"/>
  <c r="J1314" i="181"/>
  <c r="J1313" i="181"/>
  <c r="J1312" i="181"/>
  <c r="J1311" i="181"/>
  <c r="J1310" i="181"/>
  <c r="J1309" i="181"/>
  <c r="J1308" i="181"/>
  <c r="J1307" i="181"/>
  <c r="J1306" i="181"/>
  <c r="J1305" i="181"/>
  <c r="J1304" i="181"/>
  <c r="J1303" i="181"/>
  <c r="J1302" i="181"/>
  <c r="H1298" i="181"/>
  <c r="G1298" i="181"/>
  <c r="I1297" i="181"/>
  <c r="M1297" i="181" s="1"/>
  <c r="H1296" i="181"/>
  <c r="G1296" i="181"/>
  <c r="I1295" i="181"/>
  <c r="M1295" i="181" s="1"/>
  <c r="H1294" i="181"/>
  <c r="G1294" i="181"/>
  <c r="I1293" i="181"/>
  <c r="H1292" i="181"/>
  <c r="G1292" i="181"/>
  <c r="L1291" i="181"/>
  <c r="I1291" i="181"/>
  <c r="L1290" i="181"/>
  <c r="I1290" i="181"/>
  <c r="I1289" i="181"/>
  <c r="I1288" i="181"/>
  <c r="L1268" i="181"/>
  <c r="I1268" i="181"/>
  <c r="L1267" i="181"/>
  <c r="I1267" i="181"/>
  <c r="L1266" i="181"/>
  <c r="I1266" i="181"/>
  <c r="L1265" i="181"/>
  <c r="I1265" i="181"/>
  <c r="L1264" i="181"/>
  <c r="I1264" i="181"/>
  <c r="L1263" i="181"/>
  <c r="I1263" i="181"/>
  <c r="L1262" i="181"/>
  <c r="I1262" i="181"/>
  <c r="L1261" i="181"/>
  <c r="I1261" i="181"/>
  <c r="L1260" i="181"/>
  <c r="I1260" i="181"/>
  <c r="L1259" i="181"/>
  <c r="I1259" i="181"/>
  <c r="L1258" i="181"/>
  <c r="I1258" i="181"/>
  <c r="L1257" i="181"/>
  <c r="I1257" i="181"/>
  <c r="L1256" i="181"/>
  <c r="I1256" i="181"/>
  <c r="L1255" i="181"/>
  <c r="I1255" i="181"/>
  <c r="L1254" i="181"/>
  <c r="I1254" i="181"/>
  <c r="L1253" i="181"/>
  <c r="I1253" i="181"/>
  <c r="L1252" i="181"/>
  <c r="I1252" i="181"/>
  <c r="L1251" i="181"/>
  <c r="I1251" i="181"/>
  <c r="L1250" i="181"/>
  <c r="I1250" i="181"/>
  <c r="L1249" i="181"/>
  <c r="I1249" i="181"/>
  <c r="L1248" i="181"/>
  <c r="I1248" i="181"/>
  <c r="L1247" i="181"/>
  <c r="I1247" i="181"/>
  <c r="L1246" i="181"/>
  <c r="I1246" i="181"/>
  <c r="L1245" i="181"/>
  <c r="I1245" i="181"/>
  <c r="L1244" i="181"/>
  <c r="I1244" i="181"/>
  <c r="L1243" i="181"/>
  <c r="I1243" i="181"/>
  <c r="L1242" i="181"/>
  <c r="I1242" i="181"/>
  <c r="L1241" i="181"/>
  <c r="I1241" i="181"/>
  <c r="L1240" i="181"/>
  <c r="I1240" i="181"/>
  <c r="L1239" i="181"/>
  <c r="I1239" i="181"/>
  <c r="L1238" i="181"/>
  <c r="I1238" i="181"/>
  <c r="L1237" i="181"/>
  <c r="I1237" i="181"/>
  <c r="L1236" i="181"/>
  <c r="I1236" i="181"/>
  <c r="L1235" i="181"/>
  <c r="I1235" i="181"/>
  <c r="L1228" i="181"/>
  <c r="H1222" i="181"/>
  <c r="G1222" i="181"/>
  <c r="L1221" i="181"/>
  <c r="I1221" i="181"/>
  <c r="L1220" i="181"/>
  <c r="I1220" i="181"/>
  <c r="L1219" i="181"/>
  <c r="I1219" i="181"/>
  <c r="L1218" i="181"/>
  <c r="I1218" i="181"/>
  <c r="L1217" i="181"/>
  <c r="I1217" i="181"/>
  <c r="H1216" i="181"/>
  <c r="G1216" i="181"/>
  <c r="L1215" i="181"/>
  <c r="I1215" i="181"/>
  <c r="L1214" i="181"/>
  <c r="I1214" i="181"/>
  <c r="L1213" i="181"/>
  <c r="I1213" i="181"/>
  <c r="L1212" i="181"/>
  <c r="I1212" i="181"/>
  <c r="L1211" i="181"/>
  <c r="I1211" i="181"/>
  <c r="H1210" i="181"/>
  <c r="G1210" i="181"/>
  <c r="L1209" i="181"/>
  <c r="I1209" i="181"/>
  <c r="L1208" i="181"/>
  <c r="I1208" i="181"/>
  <c r="L1207" i="181"/>
  <c r="I1207" i="181"/>
  <c r="L1206" i="181"/>
  <c r="I1206" i="181"/>
  <c r="L1205" i="181"/>
  <c r="I1205" i="181"/>
  <c r="H1204" i="181"/>
  <c r="G1204" i="181"/>
  <c r="L1203" i="181"/>
  <c r="I1203" i="181"/>
  <c r="L1202" i="181"/>
  <c r="I1202" i="181"/>
  <c r="L1201" i="181"/>
  <c r="I1201" i="181"/>
  <c r="L1200" i="181"/>
  <c r="I1200" i="181"/>
  <c r="L1199" i="181"/>
  <c r="I1199" i="181"/>
  <c r="H1198" i="181"/>
  <c r="G1198" i="181"/>
  <c r="L1197" i="181"/>
  <c r="I1197" i="181"/>
  <c r="L1196" i="181"/>
  <c r="I1196" i="181"/>
  <c r="L1195" i="181"/>
  <c r="I1195" i="181"/>
  <c r="L1194" i="181"/>
  <c r="I1194" i="181"/>
  <c r="L1193" i="181"/>
  <c r="I1193" i="181"/>
  <c r="H1192" i="181"/>
  <c r="G1192" i="181"/>
  <c r="L1191" i="181"/>
  <c r="I1191" i="181"/>
  <c r="L1190" i="181"/>
  <c r="I1190" i="181"/>
  <c r="L1189" i="181"/>
  <c r="I1189" i="181"/>
  <c r="L1188" i="181"/>
  <c r="I1188" i="181"/>
  <c r="L1187" i="181"/>
  <c r="I1187" i="181"/>
  <c r="H1186" i="181"/>
  <c r="G1186" i="181"/>
  <c r="L1185" i="181"/>
  <c r="I1185" i="181"/>
  <c r="L1184" i="181"/>
  <c r="I1184" i="181"/>
  <c r="L1183" i="181"/>
  <c r="I1183" i="181"/>
  <c r="L1182" i="181"/>
  <c r="I1182" i="181"/>
  <c r="L1181" i="181"/>
  <c r="I1181" i="181"/>
  <c r="H1180" i="181"/>
  <c r="G1180" i="181"/>
  <c r="L1179" i="181"/>
  <c r="I1179" i="181"/>
  <c r="L1178" i="181"/>
  <c r="I1178" i="181"/>
  <c r="H1177" i="181"/>
  <c r="G1177" i="181"/>
  <c r="L1176" i="181"/>
  <c r="I1176" i="181"/>
  <c r="L1175" i="181"/>
  <c r="I1175" i="181"/>
  <c r="L1174" i="181"/>
  <c r="I1174" i="181"/>
  <c r="L1173" i="181"/>
  <c r="I1173" i="181"/>
  <c r="L1172" i="181"/>
  <c r="I1172" i="181"/>
  <c r="H1171" i="181"/>
  <c r="G1171" i="181"/>
  <c r="L1170" i="181"/>
  <c r="I1170" i="181"/>
  <c r="L1169" i="181"/>
  <c r="I1169" i="181"/>
  <c r="L1168" i="181"/>
  <c r="I1168" i="181"/>
  <c r="L1167" i="181"/>
  <c r="I1167" i="181"/>
  <c r="L1166" i="181"/>
  <c r="I1166" i="181"/>
  <c r="H1165" i="181"/>
  <c r="G1165" i="181"/>
  <c r="L1164" i="181"/>
  <c r="I1164" i="181"/>
  <c r="L1163" i="181"/>
  <c r="I1163" i="181"/>
  <c r="L1162" i="181"/>
  <c r="I1162" i="181"/>
  <c r="L1161" i="181"/>
  <c r="I1161" i="181"/>
  <c r="L1160" i="181"/>
  <c r="I1160" i="181"/>
  <c r="L1159" i="181"/>
  <c r="I1159" i="181"/>
  <c r="L1158" i="181"/>
  <c r="I1158" i="181"/>
  <c r="L1157" i="181"/>
  <c r="I1157" i="181"/>
  <c r="L1156" i="181"/>
  <c r="I1156" i="181"/>
  <c r="H1155" i="181"/>
  <c r="G1155" i="181"/>
  <c r="L1154" i="181"/>
  <c r="I1154" i="181"/>
  <c r="L1153" i="181"/>
  <c r="I1153" i="181"/>
  <c r="L1152" i="181"/>
  <c r="I1152" i="181"/>
  <c r="L1151" i="181"/>
  <c r="I1151" i="181"/>
  <c r="L1150" i="181"/>
  <c r="I1150" i="181"/>
  <c r="H1149" i="181"/>
  <c r="G1149" i="181"/>
  <c r="L1148" i="181"/>
  <c r="I1148" i="181"/>
  <c r="L1147" i="181"/>
  <c r="I1147" i="181"/>
  <c r="L1146" i="181"/>
  <c r="I1146" i="181"/>
  <c r="L1145" i="181"/>
  <c r="I1145" i="181"/>
  <c r="L1144" i="181"/>
  <c r="I1144" i="181"/>
  <c r="L1143" i="181"/>
  <c r="I1143" i="181"/>
  <c r="L1142" i="181"/>
  <c r="I1142" i="181"/>
  <c r="L1141" i="181"/>
  <c r="I1141" i="181"/>
  <c r="L1140" i="181"/>
  <c r="I1140" i="181"/>
  <c r="H1139" i="181"/>
  <c r="G1139" i="181"/>
  <c r="L1138" i="181"/>
  <c r="I1138" i="181"/>
  <c r="L1137" i="181"/>
  <c r="I1137" i="181"/>
  <c r="L1136" i="181"/>
  <c r="I1136" i="181"/>
  <c r="L1135" i="181"/>
  <c r="I1135" i="181"/>
  <c r="L1134" i="181"/>
  <c r="I1134" i="181"/>
  <c r="H1133" i="181"/>
  <c r="G1133" i="181"/>
  <c r="L1132" i="181"/>
  <c r="I1132" i="181"/>
  <c r="L1131" i="181"/>
  <c r="I1131" i="181"/>
  <c r="L1130" i="181"/>
  <c r="I1130" i="181"/>
  <c r="L1129" i="181"/>
  <c r="I1129" i="181"/>
  <c r="L1128" i="181"/>
  <c r="I1128" i="181"/>
  <c r="L1127" i="181"/>
  <c r="I1127" i="181"/>
  <c r="L1126" i="181"/>
  <c r="I1126" i="181"/>
  <c r="H1125" i="181"/>
  <c r="G1125" i="181"/>
  <c r="L1124" i="181"/>
  <c r="I1124" i="181"/>
  <c r="I1125" i="181" s="1"/>
  <c r="H1123" i="181"/>
  <c r="G1123" i="181"/>
  <c r="L1122" i="181"/>
  <c r="I1122" i="181"/>
  <c r="L1121" i="181"/>
  <c r="I1121" i="181"/>
  <c r="L1120" i="181"/>
  <c r="I1120" i="181"/>
  <c r="L1119" i="181"/>
  <c r="I1119" i="181"/>
  <c r="L1118" i="181"/>
  <c r="I1118" i="181"/>
  <c r="H1117" i="181"/>
  <c r="G1117" i="181"/>
  <c r="L1116" i="181"/>
  <c r="I1116" i="181"/>
  <c r="L1115" i="181"/>
  <c r="I1115" i="181"/>
  <c r="L1114" i="181"/>
  <c r="I1114" i="181"/>
  <c r="L1113" i="181"/>
  <c r="I1113" i="181"/>
  <c r="L1112" i="181"/>
  <c r="I1112" i="181"/>
  <c r="H1111" i="181"/>
  <c r="G1111" i="181"/>
  <c r="L1110" i="181"/>
  <c r="I1110" i="181"/>
  <c r="L1109" i="181"/>
  <c r="I1109" i="181"/>
  <c r="H1108" i="181"/>
  <c r="G1108" i="181"/>
  <c r="L1107" i="181"/>
  <c r="I1107" i="181"/>
  <c r="L1106" i="181"/>
  <c r="I1106" i="181"/>
  <c r="L1105" i="181"/>
  <c r="I1105" i="181"/>
  <c r="L1104" i="181"/>
  <c r="I1104" i="181"/>
  <c r="H1103" i="181"/>
  <c r="G1103" i="181"/>
  <c r="L1102" i="181"/>
  <c r="I1102" i="181"/>
  <c r="L1101" i="181"/>
  <c r="I1101" i="181"/>
  <c r="L1100" i="181"/>
  <c r="I1100" i="181"/>
  <c r="L1099" i="181"/>
  <c r="I1099" i="181"/>
  <c r="L1098" i="181"/>
  <c r="I1098" i="181"/>
  <c r="H1097" i="181"/>
  <c r="G1097" i="181"/>
  <c r="L1096" i="181"/>
  <c r="I1096" i="181"/>
  <c r="L1095" i="181"/>
  <c r="I1095" i="181"/>
  <c r="L1094" i="181"/>
  <c r="I1094" i="181"/>
  <c r="L1093" i="181"/>
  <c r="I1093" i="181"/>
  <c r="L1092" i="181"/>
  <c r="I1092" i="181"/>
  <c r="H1091" i="181"/>
  <c r="G1091" i="181"/>
  <c r="L1090" i="181"/>
  <c r="I1090" i="181"/>
  <c r="L1089" i="181"/>
  <c r="I1089" i="181"/>
  <c r="L1088" i="181"/>
  <c r="I1088" i="181"/>
  <c r="L1087" i="181"/>
  <c r="I1087" i="181"/>
  <c r="L1086" i="181"/>
  <c r="I1086" i="181"/>
  <c r="H1085" i="181"/>
  <c r="G1085" i="181"/>
  <c r="L1084" i="181"/>
  <c r="I1084" i="181"/>
  <c r="L1083" i="181"/>
  <c r="I1083" i="181"/>
  <c r="L1082" i="181"/>
  <c r="I1082" i="181"/>
  <c r="L1081" i="181"/>
  <c r="I1081" i="181"/>
  <c r="L1080" i="181"/>
  <c r="I1080" i="181"/>
  <c r="L1079" i="181"/>
  <c r="I1079" i="181"/>
  <c r="L1078" i="181"/>
  <c r="I1078" i="181"/>
  <c r="L1077" i="181"/>
  <c r="I1077" i="181"/>
  <c r="L1076" i="181"/>
  <c r="I1076" i="181"/>
  <c r="H1075" i="181"/>
  <c r="G1075" i="181"/>
  <c r="L1074" i="181"/>
  <c r="I1074" i="181"/>
  <c r="L1073" i="181"/>
  <c r="I1073" i="181"/>
  <c r="L1072" i="181"/>
  <c r="I1072" i="181"/>
  <c r="L1071" i="181"/>
  <c r="I1071" i="181"/>
  <c r="L1070" i="181"/>
  <c r="I1070" i="181"/>
  <c r="H1069" i="181"/>
  <c r="G1069" i="181"/>
  <c r="L1068" i="181"/>
  <c r="I1068" i="181"/>
  <c r="L1067" i="181"/>
  <c r="I1067" i="181"/>
  <c r="L1066" i="181"/>
  <c r="I1066" i="181"/>
  <c r="L1065" i="181"/>
  <c r="I1065" i="181"/>
  <c r="L1064" i="181"/>
  <c r="I1064" i="181"/>
  <c r="H1063" i="181"/>
  <c r="G1063" i="181"/>
  <c r="L1062" i="181"/>
  <c r="I1062" i="181"/>
  <c r="L1061" i="181"/>
  <c r="I1061" i="181"/>
  <c r="L1060" i="181"/>
  <c r="I1060" i="181"/>
  <c r="L1059" i="181"/>
  <c r="I1059" i="181"/>
  <c r="L1058" i="181"/>
  <c r="I1058" i="181"/>
  <c r="H1057" i="181"/>
  <c r="G1057" i="181"/>
  <c r="L1056" i="181"/>
  <c r="I1056" i="181"/>
  <c r="I1057" i="181" s="1"/>
  <c r="H1055" i="181"/>
  <c r="G1055" i="181"/>
  <c r="L1054" i="181"/>
  <c r="I1054" i="181"/>
  <c r="L1053" i="181"/>
  <c r="I1053" i="181"/>
  <c r="L1052" i="181"/>
  <c r="I1052" i="181"/>
  <c r="L1051" i="181"/>
  <c r="I1051" i="181"/>
  <c r="L1050" i="181"/>
  <c r="I1050" i="181"/>
  <c r="H1049" i="181"/>
  <c r="G1049" i="181"/>
  <c r="L1048" i="181"/>
  <c r="I1048" i="181"/>
  <c r="L1047" i="181"/>
  <c r="I1047" i="181"/>
  <c r="L1046" i="181"/>
  <c r="I1046" i="181"/>
  <c r="L1045" i="181"/>
  <c r="I1045" i="181"/>
  <c r="L1044" i="181"/>
  <c r="I1044" i="181"/>
  <c r="H1043" i="181"/>
  <c r="G1043" i="181"/>
  <c r="L1042" i="181"/>
  <c r="I1042" i="181"/>
  <c r="I1043" i="181" s="1"/>
  <c r="H1041" i="181"/>
  <c r="G1041" i="181"/>
  <c r="L1040" i="181"/>
  <c r="I1040" i="181"/>
  <c r="L1039" i="181"/>
  <c r="I1039" i="181"/>
  <c r="L1038" i="181"/>
  <c r="I1038" i="181"/>
  <c r="L1037" i="181"/>
  <c r="I1037" i="181"/>
  <c r="L1036" i="181"/>
  <c r="I1036" i="181"/>
  <c r="H1035" i="181"/>
  <c r="G1035" i="181"/>
  <c r="L1034" i="181"/>
  <c r="I1034" i="181"/>
  <c r="L1033" i="181"/>
  <c r="I1033" i="181"/>
  <c r="L1032" i="181"/>
  <c r="I1032" i="181"/>
  <c r="L1031" i="181"/>
  <c r="I1031" i="181"/>
  <c r="L1030" i="181"/>
  <c r="I1030" i="181"/>
  <c r="H1029" i="181"/>
  <c r="G1029" i="181"/>
  <c r="L1028" i="181"/>
  <c r="I1028" i="181"/>
  <c r="L1027" i="181"/>
  <c r="I1027" i="181"/>
  <c r="L1026" i="181"/>
  <c r="I1026" i="181"/>
  <c r="L1025" i="181"/>
  <c r="I1025" i="181"/>
  <c r="L1024" i="181"/>
  <c r="I1024" i="181"/>
  <c r="H1023" i="181"/>
  <c r="G1023" i="181"/>
  <c r="L1022" i="181"/>
  <c r="I1022" i="181"/>
  <c r="L1021" i="181"/>
  <c r="I1021" i="181"/>
  <c r="L1020" i="181"/>
  <c r="I1020" i="181"/>
  <c r="L1019" i="181"/>
  <c r="I1019" i="181"/>
  <c r="L1018" i="181"/>
  <c r="I1018" i="181"/>
  <c r="H1017" i="181"/>
  <c r="G1017" i="181"/>
  <c r="L1016" i="181"/>
  <c r="I1016" i="181"/>
  <c r="L1015" i="181"/>
  <c r="I1015" i="181"/>
  <c r="L1014" i="181"/>
  <c r="I1014" i="181"/>
  <c r="L1013" i="181"/>
  <c r="I1013" i="181"/>
  <c r="L1012" i="181"/>
  <c r="I1012" i="181"/>
  <c r="H1011" i="181"/>
  <c r="G1011" i="181"/>
  <c r="L1010" i="181"/>
  <c r="I1010" i="181"/>
  <c r="L1009" i="181"/>
  <c r="I1009" i="181"/>
  <c r="L1008" i="181"/>
  <c r="I1008" i="181"/>
  <c r="L1007" i="181"/>
  <c r="I1007" i="181"/>
  <c r="L1006" i="181"/>
  <c r="I1006" i="181"/>
  <c r="H1005" i="181"/>
  <c r="G1005" i="181"/>
  <c r="L1004" i="181"/>
  <c r="I1004" i="181"/>
  <c r="H1003" i="181"/>
  <c r="G1003" i="181"/>
  <c r="L1002" i="181"/>
  <c r="I1002" i="181"/>
  <c r="L1001" i="181"/>
  <c r="I1001" i="181"/>
  <c r="L1000" i="181"/>
  <c r="I1000" i="181"/>
  <c r="L999" i="181"/>
  <c r="I999" i="181"/>
  <c r="H998" i="181"/>
  <c r="G998" i="181"/>
  <c r="L997" i="181"/>
  <c r="I997" i="181"/>
  <c r="L996" i="181"/>
  <c r="I996" i="181"/>
  <c r="L995" i="181"/>
  <c r="I995" i="181"/>
  <c r="L994" i="181"/>
  <c r="I994" i="181"/>
  <c r="L993" i="181"/>
  <c r="I993" i="181"/>
  <c r="H992" i="181"/>
  <c r="G992" i="181"/>
  <c r="L991" i="181"/>
  <c r="I991" i="181"/>
  <c r="L990" i="181"/>
  <c r="I990" i="181"/>
  <c r="L989" i="181"/>
  <c r="I989" i="181"/>
  <c r="L988" i="181"/>
  <c r="I988" i="181"/>
  <c r="L987" i="181"/>
  <c r="I987" i="181"/>
  <c r="L986" i="181"/>
  <c r="I986" i="181"/>
  <c r="L985" i="181"/>
  <c r="I985" i="181"/>
  <c r="L984" i="181"/>
  <c r="I984" i="181"/>
  <c r="L983" i="181"/>
  <c r="I983" i="181"/>
  <c r="L982" i="181"/>
  <c r="I982" i="181"/>
  <c r="H981" i="181"/>
  <c r="G981" i="181"/>
  <c r="L980" i="181"/>
  <c r="I980" i="181"/>
  <c r="L979" i="181"/>
  <c r="I979" i="181"/>
  <c r="H978" i="181"/>
  <c r="G978" i="181"/>
  <c r="L977" i="181"/>
  <c r="I977" i="181"/>
  <c r="L976" i="181"/>
  <c r="I976" i="181"/>
  <c r="L975" i="181"/>
  <c r="I975" i="181"/>
  <c r="L974" i="181"/>
  <c r="I974" i="181"/>
  <c r="L973" i="181"/>
  <c r="I973" i="181"/>
  <c r="L972" i="181"/>
  <c r="I972" i="181"/>
  <c r="L971" i="181"/>
  <c r="I971" i="181"/>
  <c r="L970" i="181"/>
  <c r="I970" i="181"/>
  <c r="L969" i="181"/>
  <c r="I969" i="181"/>
  <c r="H968" i="181"/>
  <c r="G968" i="181"/>
  <c r="L967" i="181"/>
  <c r="I967" i="181"/>
  <c r="L966" i="181"/>
  <c r="I966" i="181"/>
  <c r="L965" i="181"/>
  <c r="I965" i="181"/>
  <c r="L964" i="181"/>
  <c r="I964" i="181"/>
  <c r="L963" i="181"/>
  <c r="I963" i="181"/>
  <c r="H962" i="181"/>
  <c r="G962" i="181"/>
  <c r="L961" i="181"/>
  <c r="I961" i="181"/>
  <c r="L960" i="181"/>
  <c r="I960" i="181"/>
  <c r="L959" i="181"/>
  <c r="I959" i="181"/>
  <c r="L958" i="181"/>
  <c r="I958" i="181"/>
  <c r="L957" i="181"/>
  <c r="I957" i="181"/>
  <c r="L956" i="181"/>
  <c r="I956" i="181"/>
  <c r="L955" i="181"/>
  <c r="I955" i="181"/>
  <c r="L954" i="181"/>
  <c r="I954" i="181"/>
  <c r="L953" i="181"/>
  <c r="I953" i="181"/>
  <c r="H952" i="181"/>
  <c r="G952" i="181"/>
  <c r="L951" i="181"/>
  <c r="I951" i="181"/>
  <c r="L950" i="181"/>
  <c r="I950" i="181"/>
  <c r="L949" i="181"/>
  <c r="I949" i="181"/>
  <c r="L948" i="181"/>
  <c r="I948" i="181"/>
  <c r="L947" i="181"/>
  <c r="I947" i="181"/>
  <c r="H946" i="181"/>
  <c r="G946" i="181"/>
  <c r="L945" i="181"/>
  <c r="I945" i="181"/>
  <c r="L944" i="181"/>
  <c r="I944" i="181"/>
  <c r="L943" i="181"/>
  <c r="I943" i="181"/>
  <c r="L942" i="181"/>
  <c r="I942" i="181"/>
  <c r="L941" i="181"/>
  <c r="I941" i="181"/>
  <c r="H940" i="181"/>
  <c r="G940" i="181"/>
  <c r="L939" i="181"/>
  <c r="I939" i="181"/>
  <c r="L938" i="181"/>
  <c r="I938" i="181"/>
  <c r="H937" i="181"/>
  <c r="G937" i="181"/>
  <c r="L936" i="181"/>
  <c r="I936" i="181"/>
  <c r="L935" i="181"/>
  <c r="I935" i="181"/>
  <c r="H934" i="181"/>
  <c r="G934" i="181"/>
  <c r="L933" i="181"/>
  <c r="I933" i="181"/>
  <c r="L932" i="181"/>
  <c r="I932" i="181"/>
  <c r="L931" i="181"/>
  <c r="I931" i="181"/>
  <c r="L930" i="181"/>
  <c r="I930" i="181"/>
  <c r="L929" i="181"/>
  <c r="I929" i="181"/>
  <c r="H928" i="181"/>
  <c r="G928" i="181"/>
  <c r="L927" i="181"/>
  <c r="I927" i="181"/>
  <c r="H926" i="181"/>
  <c r="G926" i="181"/>
  <c r="L925" i="181"/>
  <c r="I925" i="181"/>
  <c r="L924" i="181"/>
  <c r="I924" i="181"/>
  <c r="L923" i="181"/>
  <c r="I923" i="181"/>
  <c r="L922" i="181"/>
  <c r="I922" i="181"/>
  <c r="L921" i="181"/>
  <c r="I921" i="181"/>
  <c r="H920" i="181"/>
  <c r="G920" i="181"/>
  <c r="L919" i="181"/>
  <c r="I919" i="181"/>
  <c r="L918" i="181"/>
  <c r="I918" i="181"/>
  <c r="L917" i="181"/>
  <c r="I917" i="181"/>
  <c r="L916" i="181"/>
  <c r="I916" i="181"/>
  <c r="L915" i="181"/>
  <c r="I915" i="181"/>
  <c r="H914" i="181"/>
  <c r="G914" i="181"/>
  <c r="L913" i="181"/>
  <c r="I913" i="181"/>
  <c r="L912" i="181"/>
  <c r="I912" i="181"/>
  <c r="L911" i="181"/>
  <c r="I911" i="181"/>
  <c r="L910" i="181"/>
  <c r="I910" i="181"/>
  <c r="L909" i="181"/>
  <c r="I909" i="181"/>
  <c r="H908" i="181"/>
  <c r="G908" i="181"/>
  <c r="L907" i="181"/>
  <c r="I907" i="181"/>
  <c r="L906" i="181"/>
  <c r="I906" i="181"/>
  <c r="L905" i="181"/>
  <c r="I905" i="181"/>
  <c r="L904" i="181"/>
  <c r="I904" i="181"/>
  <c r="H903" i="181"/>
  <c r="G903" i="181"/>
  <c r="L902" i="181"/>
  <c r="I902" i="181"/>
  <c r="L901" i="181"/>
  <c r="I901" i="181"/>
  <c r="L900" i="181"/>
  <c r="I900" i="181"/>
  <c r="L899" i="181"/>
  <c r="I899" i="181"/>
  <c r="L898" i="181"/>
  <c r="I898" i="181"/>
  <c r="H897" i="181"/>
  <c r="G897" i="181"/>
  <c r="L896" i="181"/>
  <c r="I896" i="181"/>
  <c r="L895" i="181"/>
  <c r="I895" i="181"/>
  <c r="L894" i="181"/>
  <c r="I894" i="181"/>
  <c r="L893" i="181"/>
  <c r="I893" i="181"/>
  <c r="L892" i="181"/>
  <c r="I892" i="181"/>
  <c r="H891" i="181"/>
  <c r="G891" i="181"/>
  <c r="L890" i="181"/>
  <c r="I890" i="181"/>
  <c r="L889" i="181"/>
  <c r="I889" i="181"/>
  <c r="H888" i="181"/>
  <c r="G888" i="181"/>
  <c r="L887" i="181"/>
  <c r="I887" i="181"/>
  <c r="L886" i="181"/>
  <c r="I886" i="181"/>
  <c r="L885" i="181"/>
  <c r="I885" i="181"/>
  <c r="L884" i="181"/>
  <c r="I884" i="181"/>
  <c r="L883" i="181"/>
  <c r="I883" i="181"/>
  <c r="H882" i="181"/>
  <c r="G882" i="181"/>
  <c r="L881" i="181"/>
  <c r="I881" i="181"/>
  <c r="L880" i="181"/>
  <c r="I880" i="181"/>
  <c r="H879" i="181"/>
  <c r="G879" i="181"/>
  <c r="L878" i="181"/>
  <c r="I878" i="181"/>
  <c r="L877" i="181"/>
  <c r="I877" i="181"/>
  <c r="L876" i="181"/>
  <c r="I876" i="181"/>
  <c r="L875" i="181"/>
  <c r="I875" i="181"/>
  <c r="L874" i="181"/>
  <c r="I874" i="181"/>
  <c r="H873" i="181"/>
  <c r="G873" i="181"/>
  <c r="L872" i="181"/>
  <c r="I872" i="181"/>
  <c r="L871" i="181"/>
  <c r="I871" i="181"/>
  <c r="L870" i="181"/>
  <c r="I870" i="181"/>
  <c r="L869" i="181"/>
  <c r="I869" i="181"/>
  <c r="L868" i="181"/>
  <c r="I868" i="181"/>
  <c r="L867" i="181"/>
  <c r="I867" i="181"/>
  <c r="L866" i="181"/>
  <c r="I866" i="181"/>
  <c r="L865" i="181"/>
  <c r="I865" i="181"/>
  <c r="L864" i="181"/>
  <c r="I864" i="181"/>
  <c r="H863" i="181"/>
  <c r="G863" i="181"/>
  <c r="L862" i="181"/>
  <c r="I862" i="181"/>
  <c r="L861" i="181"/>
  <c r="I861" i="181"/>
  <c r="L860" i="181"/>
  <c r="I860" i="181"/>
  <c r="L859" i="181"/>
  <c r="I859" i="181"/>
  <c r="H858" i="181"/>
  <c r="G858" i="181"/>
  <c r="L857" i="181"/>
  <c r="I857" i="181"/>
  <c r="L856" i="181"/>
  <c r="I856" i="181"/>
  <c r="L855" i="181"/>
  <c r="I855" i="181"/>
  <c r="L854" i="181"/>
  <c r="I854" i="181"/>
  <c r="L853" i="181"/>
  <c r="I853" i="181"/>
  <c r="H852" i="181"/>
  <c r="G852" i="181"/>
  <c r="L851" i="181"/>
  <c r="I851" i="181"/>
  <c r="L850" i="181"/>
  <c r="I850" i="181"/>
  <c r="L849" i="181"/>
  <c r="I849" i="181"/>
  <c r="L848" i="181"/>
  <c r="I848" i="181"/>
  <c r="L847" i="181"/>
  <c r="I847" i="181"/>
  <c r="L846" i="181"/>
  <c r="I846" i="181"/>
  <c r="L845" i="181"/>
  <c r="I845" i="181"/>
  <c r="L844" i="181"/>
  <c r="I844" i="181"/>
  <c r="L843" i="181"/>
  <c r="I843" i="181"/>
  <c r="H842" i="181"/>
  <c r="G842" i="181"/>
  <c r="L841" i="181"/>
  <c r="I841" i="181"/>
  <c r="L840" i="181"/>
  <c r="I840" i="181"/>
  <c r="L839" i="181"/>
  <c r="I839" i="181"/>
  <c r="L838" i="181"/>
  <c r="I838" i="181"/>
  <c r="L837" i="181"/>
  <c r="I837" i="181"/>
  <c r="H836" i="181"/>
  <c r="G836" i="181"/>
  <c r="L835" i="181"/>
  <c r="I835" i="181"/>
  <c r="L834" i="181"/>
  <c r="I834" i="181"/>
  <c r="L833" i="181"/>
  <c r="I833" i="181"/>
  <c r="L832" i="181"/>
  <c r="I832" i="181"/>
  <c r="L831" i="181"/>
  <c r="I831" i="181"/>
  <c r="H830" i="181"/>
  <c r="G830" i="181"/>
  <c r="L829" i="181"/>
  <c r="I829" i="181"/>
  <c r="L828" i="181"/>
  <c r="I828" i="181"/>
  <c r="L827" i="181"/>
  <c r="I827" i="181"/>
  <c r="L826" i="181"/>
  <c r="I826" i="181"/>
  <c r="L825" i="181"/>
  <c r="I825" i="181"/>
  <c r="H824" i="181"/>
  <c r="G824" i="181"/>
  <c r="L823" i="181"/>
  <c r="I823" i="181"/>
  <c r="L822" i="181"/>
  <c r="I822" i="181"/>
  <c r="L821" i="181"/>
  <c r="I821" i="181"/>
  <c r="L820" i="181"/>
  <c r="I820" i="181"/>
  <c r="L819" i="181"/>
  <c r="I819" i="181"/>
  <c r="L818" i="181"/>
  <c r="I818" i="181"/>
  <c r="L817" i="181"/>
  <c r="I817" i="181"/>
  <c r="L816" i="181"/>
  <c r="I816" i="181"/>
  <c r="L815" i="181"/>
  <c r="I815" i="181"/>
  <c r="H814" i="181"/>
  <c r="G814" i="181"/>
  <c r="L813" i="181"/>
  <c r="I813" i="181"/>
  <c r="L812" i="181"/>
  <c r="I812" i="181"/>
  <c r="H811" i="181"/>
  <c r="G811" i="181"/>
  <c r="L810" i="181"/>
  <c r="I810" i="181"/>
  <c r="L809" i="181"/>
  <c r="I809" i="181"/>
  <c r="L808" i="181"/>
  <c r="I808" i="181"/>
  <c r="L807" i="181"/>
  <c r="I807" i="181"/>
  <c r="L806" i="181"/>
  <c r="I806" i="181"/>
  <c r="H805" i="181"/>
  <c r="G805" i="181"/>
  <c r="L804" i="181"/>
  <c r="I804" i="181"/>
  <c r="L803" i="181"/>
  <c r="I803" i="181"/>
  <c r="L802" i="181"/>
  <c r="I802" i="181"/>
  <c r="L801" i="181"/>
  <c r="I801" i="181"/>
  <c r="L800" i="181"/>
  <c r="I800" i="181"/>
  <c r="H799" i="181"/>
  <c r="G799" i="181"/>
  <c r="L798" i="181"/>
  <c r="I798" i="181"/>
  <c r="L797" i="181"/>
  <c r="I797" i="181"/>
  <c r="L796" i="181"/>
  <c r="I796" i="181"/>
  <c r="L795" i="181"/>
  <c r="I795" i="181"/>
  <c r="L794" i="181"/>
  <c r="I794" i="181"/>
  <c r="H793" i="181"/>
  <c r="G793" i="181"/>
  <c r="L792" i="181"/>
  <c r="I792" i="181"/>
  <c r="L791" i="181"/>
  <c r="I791" i="181"/>
  <c r="L790" i="181"/>
  <c r="I790" i="181"/>
  <c r="L789" i="181"/>
  <c r="I789" i="181"/>
  <c r="L788" i="181"/>
  <c r="I788" i="181"/>
  <c r="L787" i="181"/>
  <c r="I787" i="181"/>
  <c r="L786" i="181"/>
  <c r="I786" i="181"/>
  <c r="L785" i="181"/>
  <c r="I785" i="181"/>
  <c r="L784" i="181"/>
  <c r="I784" i="181"/>
  <c r="L783" i="181"/>
  <c r="I783" i="181"/>
  <c r="L782" i="181"/>
  <c r="I782" i="181"/>
  <c r="L781" i="181"/>
  <c r="I781" i="181"/>
  <c r="L780" i="181"/>
  <c r="I780" i="181"/>
  <c r="L779" i="181"/>
  <c r="I779" i="181"/>
  <c r="L778" i="181"/>
  <c r="I778" i="181"/>
  <c r="L777" i="181"/>
  <c r="I777" i="181"/>
  <c r="L776" i="181"/>
  <c r="I776" i="181"/>
  <c r="H775" i="181"/>
  <c r="G775" i="181"/>
  <c r="L774" i="181"/>
  <c r="I774" i="181"/>
  <c r="L773" i="181"/>
  <c r="I773" i="181"/>
  <c r="L772" i="181"/>
  <c r="I772" i="181"/>
  <c r="L771" i="181"/>
  <c r="I771" i="181"/>
  <c r="L770" i="181"/>
  <c r="I770" i="181"/>
  <c r="H769" i="181"/>
  <c r="G769" i="181"/>
  <c r="L768" i="181"/>
  <c r="I768" i="181"/>
  <c r="L767" i="181"/>
  <c r="I767" i="181"/>
  <c r="L766" i="181"/>
  <c r="I766" i="181"/>
  <c r="L765" i="181"/>
  <c r="I765" i="181"/>
  <c r="L764" i="181"/>
  <c r="I764" i="181"/>
  <c r="H763" i="181"/>
  <c r="G763" i="181"/>
  <c r="L762" i="181"/>
  <c r="I762" i="181"/>
  <c r="L761" i="181"/>
  <c r="I761" i="181"/>
  <c r="L760" i="181"/>
  <c r="I760" i="181"/>
  <c r="L759" i="181"/>
  <c r="I759" i="181"/>
  <c r="L758" i="181"/>
  <c r="I758" i="181"/>
  <c r="H757" i="181"/>
  <c r="G757" i="181"/>
  <c r="L756" i="181"/>
  <c r="I756" i="181"/>
  <c r="L755" i="181"/>
  <c r="I755" i="181"/>
  <c r="L754" i="181"/>
  <c r="I754" i="181"/>
  <c r="L753" i="181"/>
  <c r="I753" i="181"/>
  <c r="L752" i="181"/>
  <c r="I752" i="181"/>
  <c r="H751" i="181"/>
  <c r="G751" i="181"/>
  <c r="L750" i="181"/>
  <c r="I750" i="181"/>
  <c r="L749" i="181"/>
  <c r="I749" i="181"/>
  <c r="L748" i="181"/>
  <c r="I748" i="181"/>
  <c r="L747" i="181"/>
  <c r="I747" i="181"/>
  <c r="L746" i="181"/>
  <c r="I746" i="181"/>
  <c r="H745" i="181"/>
  <c r="G745" i="181"/>
  <c r="L744" i="181"/>
  <c r="I744" i="181"/>
  <c r="I745" i="181" s="1"/>
  <c r="H743" i="181"/>
  <c r="G743" i="181"/>
  <c r="L742" i="181"/>
  <c r="I742" i="181"/>
  <c r="H741" i="181"/>
  <c r="G741" i="181"/>
  <c r="L740" i="181"/>
  <c r="I740" i="181"/>
  <c r="L739" i="181"/>
  <c r="I739" i="181"/>
  <c r="L738" i="181"/>
  <c r="I738" i="181"/>
  <c r="L737" i="181"/>
  <c r="I737" i="181"/>
  <c r="L736" i="181"/>
  <c r="I736" i="181"/>
  <c r="H735" i="181"/>
  <c r="G735" i="181"/>
  <c r="L734" i="181"/>
  <c r="I734" i="181"/>
  <c r="L733" i="181"/>
  <c r="I733" i="181"/>
  <c r="L732" i="181"/>
  <c r="I732" i="181"/>
  <c r="L731" i="181"/>
  <c r="I731" i="181"/>
  <c r="L730" i="181"/>
  <c r="I730" i="181"/>
  <c r="H729" i="181"/>
  <c r="G729" i="181"/>
  <c r="L728" i="181"/>
  <c r="I728" i="181"/>
  <c r="L727" i="181"/>
  <c r="I727" i="181"/>
  <c r="L726" i="181"/>
  <c r="I726" i="181"/>
  <c r="L725" i="181"/>
  <c r="I725" i="181"/>
  <c r="L724" i="181"/>
  <c r="I724" i="181"/>
  <c r="H723" i="181"/>
  <c r="G723" i="181"/>
  <c r="L722" i="181"/>
  <c r="I722" i="181"/>
  <c r="L721" i="181"/>
  <c r="I721" i="181"/>
  <c r="L720" i="181"/>
  <c r="I720" i="181"/>
  <c r="L719" i="181"/>
  <c r="I719" i="181"/>
  <c r="L718" i="181"/>
  <c r="I718" i="181"/>
  <c r="H717" i="181"/>
  <c r="G717" i="181"/>
  <c r="L716" i="181"/>
  <c r="I716" i="181"/>
  <c r="L715" i="181"/>
  <c r="I715" i="181"/>
  <c r="L714" i="181"/>
  <c r="I714" i="181"/>
  <c r="L713" i="181"/>
  <c r="I713" i="181"/>
  <c r="L712" i="181"/>
  <c r="I712" i="181"/>
  <c r="H711" i="181"/>
  <c r="G711" i="181"/>
  <c r="L710" i="181"/>
  <c r="I710" i="181"/>
  <c r="L709" i="181"/>
  <c r="I709" i="181"/>
  <c r="L708" i="181"/>
  <c r="I708" i="181"/>
  <c r="L707" i="181"/>
  <c r="I707" i="181"/>
  <c r="L706" i="181"/>
  <c r="I706" i="181"/>
  <c r="H705" i="181"/>
  <c r="G705" i="181"/>
  <c r="L704" i="181"/>
  <c r="I704" i="181"/>
  <c r="L703" i="181"/>
  <c r="I703" i="181"/>
  <c r="L702" i="181"/>
  <c r="I702" i="181"/>
  <c r="L701" i="181"/>
  <c r="I701" i="181"/>
  <c r="L700" i="181"/>
  <c r="I700" i="181"/>
  <c r="H699" i="181"/>
  <c r="G699" i="181"/>
  <c r="L698" i="181"/>
  <c r="I698" i="181"/>
  <c r="H697" i="181"/>
  <c r="G697" i="181"/>
  <c r="L696" i="181"/>
  <c r="I696" i="181"/>
  <c r="L695" i="181"/>
  <c r="I695" i="181"/>
  <c r="H694" i="181"/>
  <c r="G694" i="181"/>
  <c r="L693" i="181"/>
  <c r="I693" i="181"/>
  <c r="L692" i="181"/>
  <c r="I692" i="181"/>
  <c r="L691" i="181"/>
  <c r="I691" i="181"/>
  <c r="L690" i="181"/>
  <c r="I690" i="181"/>
  <c r="L689" i="181"/>
  <c r="I689" i="181"/>
  <c r="H688" i="181"/>
  <c r="G688" i="181"/>
  <c r="L687" i="181"/>
  <c r="I687" i="181"/>
  <c r="L686" i="181"/>
  <c r="I686" i="181"/>
  <c r="L685" i="181"/>
  <c r="I685" i="181"/>
  <c r="L684" i="181"/>
  <c r="I684" i="181"/>
  <c r="L683" i="181"/>
  <c r="I683" i="181"/>
  <c r="H682" i="181"/>
  <c r="G682" i="181"/>
  <c r="L681" i="181"/>
  <c r="I681" i="181"/>
  <c r="L680" i="181"/>
  <c r="I680" i="181"/>
  <c r="L679" i="181"/>
  <c r="I679" i="181"/>
  <c r="L678" i="181"/>
  <c r="I678" i="181"/>
  <c r="L677" i="181"/>
  <c r="I677" i="181"/>
  <c r="H676" i="181"/>
  <c r="G676" i="181"/>
  <c r="L675" i="181"/>
  <c r="I675" i="181"/>
  <c r="L674" i="181"/>
  <c r="I674" i="181"/>
  <c r="L673" i="181"/>
  <c r="I673" i="181"/>
  <c r="L672" i="181"/>
  <c r="I672" i="181"/>
  <c r="L671" i="181"/>
  <c r="I671" i="181"/>
  <c r="H670" i="181"/>
  <c r="G670" i="181"/>
  <c r="L669" i="181"/>
  <c r="I669" i="181"/>
  <c r="L668" i="181"/>
  <c r="I668" i="181"/>
  <c r="H667" i="181"/>
  <c r="G667" i="181"/>
  <c r="L666" i="181"/>
  <c r="I666" i="181"/>
  <c r="L665" i="181"/>
  <c r="I665" i="181"/>
  <c r="L664" i="181"/>
  <c r="I664" i="181"/>
  <c r="L663" i="181"/>
  <c r="I663" i="181"/>
  <c r="L662" i="181"/>
  <c r="I662" i="181"/>
  <c r="H661" i="181"/>
  <c r="G661" i="181"/>
  <c r="L660" i="181"/>
  <c r="I660" i="181"/>
  <c r="L659" i="181"/>
  <c r="I659" i="181"/>
  <c r="L658" i="181"/>
  <c r="I658" i="181"/>
  <c r="L657" i="181"/>
  <c r="I657" i="181"/>
  <c r="L656" i="181"/>
  <c r="I656" i="181"/>
  <c r="H655" i="181"/>
  <c r="G655" i="181"/>
  <c r="L654" i="181"/>
  <c r="I654" i="181"/>
  <c r="L653" i="181"/>
  <c r="I653" i="181"/>
  <c r="H652" i="181"/>
  <c r="G652" i="181"/>
  <c r="L651" i="181"/>
  <c r="I651" i="181"/>
  <c r="L650" i="181"/>
  <c r="I650" i="181"/>
  <c r="L649" i="181"/>
  <c r="I649" i="181"/>
  <c r="L648" i="181"/>
  <c r="I648" i="181"/>
  <c r="L647" i="181"/>
  <c r="I647" i="181"/>
  <c r="H646" i="181"/>
  <c r="G646" i="181"/>
  <c r="L645" i="181"/>
  <c r="I645" i="181"/>
  <c r="L644" i="181"/>
  <c r="I644" i="181"/>
  <c r="H643" i="181"/>
  <c r="G643" i="181"/>
  <c r="L642" i="181"/>
  <c r="I642" i="181"/>
  <c r="L641" i="181"/>
  <c r="I641" i="181"/>
  <c r="L640" i="181"/>
  <c r="I640" i="181"/>
  <c r="L639" i="181"/>
  <c r="I639" i="181"/>
  <c r="L638" i="181"/>
  <c r="I638" i="181"/>
  <c r="H637" i="181"/>
  <c r="G637" i="181"/>
  <c r="L636" i="181"/>
  <c r="I636" i="181"/>
  <c r="L635" i="181"/>
  <c r="I635" i="181"/>
  <c r="L634" i="181"/>
  <c r="I634" i="181"/>
  <c r="L633" i="181"/>
  <c r="I633" i="181"/>
  <c r="L632" i="181"/>
  <c r="I632" i="181"/>
  <c r="H631" i="181"/>
  <c r="G631" i="181"/>
  <c r="L630" i="181"/>
  <c r="I630" i="181"/>
  <c r="L629" i="181"/>
  <c r="I629" i="181"/>
  <c r="L628" i="181"/>
  <c r="I628" i="181"/>
  <c r="L627" i="181"/>
  <c r="I627" i="181"/>
  <c r="L626" i="181"/>
  <c r="I626" i="181"/>
  <c r="H625" i="181"/>
  <c r="G625" i="181"/>
  <c r="L624" i="181"/>
  <c r="I624" i="181"/>
  <c r="L623" i="181"/>
  <c r="I623" i="181"/>
  <c r="L622" i="181"/>
  <c r="I622" i="181"/>
  <c r="L621" i="181"/>
  <c r="I621" i="181"/>
  <c r="L620" i="181"/>
  <c r="I620" i="181"/>
  <c r="H619" i="181"/>
  <c r="G619" i="181"/>
  <c r="L618" i="181"/>
  <c r="I618" i="181"/>
  <c r="L617" i="181"/>
  <c r="I617" i="181"/>
  <c r="H616" i="181"/>
  <c r="G616" i="181"/>
  <c r="L615" i="181"/>
  <c r="I615" i="181"/>
  <c r="L614" i="181"/>
  <c r="I614" i="181"/>
  <c r="L613" i="181"/>
  <c r="I613" i="181"/>
  <c r="L612" i="181"/>
  <c r="I612" i="181"/>
  <c r="L611" i="181"/>
  <c r="I611" i="181"/>
  <c r="H610" i="181"/>
  <c r="G610" i="181"/>
  <c r="L609" i="181"/>
  <c r="I609" i="181"/>
  <c r="L608" i="181"/>
  <c r="I608" i="181"/>
  <c r="L607" i="181"/>
  <c r="I607" i="181"/>
  <c r="L606" i="181"/>
  <c r="I606" i="181"/>
  <c r="L605" i="181"/>
  <c r="I605" i="181"/>
  <c r="H604" i="181"/>
  <c r="G604" i="181"/>
  <c r="L603" i="181"/>
  <c r="I603" i="181"/>
  <c r="L602" i="181"/>
  <c r="I602" i="181"/>
  <c r="L601" i="181"/>
  <c r="I601" i="181"/>
  <c r="L600" i="181"/>
  <c r="I600" i="181"/>
  <c r="L599" i="181"/>
  <c r="I599" i="181"/>
  <c r="H598" i="181"/>
  <c r="G598" i="181"/>
  <c r="L597" i="181"/>
  <c r="I597" i="181"/>
  <c r="I598" i="181" s="1"/>
  <c r="H596" i="181"/>
  <c r="G596" i="181"/>
  <c r="L595" i="181"/>
  <c r="I595" i="181"/>
  <c r="L594" i="181"/>
  <c r="I594" i="181"/>
  <c r="L593" i="181"/>
  <c r="I593" i="181"/>
  <c r="L592" i="181"/>
  <c r="I592" i="181"/>
  <c r="L591" i="181"/>
  <c r="I591" i="181"/>
  <c r="L590" i="181"/>
  <c r="I590" i="181"/>
  <c r="L589" i="181"/>
  <c r="I589" i="181"/>
  <c r="L588" i="181"/>
  <c r="I588" i="181"/>
  <c r="L587" i="181"/>
  <c r="I587" i="181"/>
  <c r="L586" i="181"/>
  <c r="I586" i="181"/>
  <c r="L585" i="181"/>
  <c r="I585" i="181"/>
  <c r="L584" i="181"/>
  <c r="I584" i="181"/>
  <c r="H583" i="181"/>
  <c r="G583" i="181"/>
  <c r="L582" i="181"/>
  <c r="I582" i="181"/>
  <c r="L581" i="181"/>
  <c r="I581" i="181"/>
  <c r="L580" i="181"/>
  <c r="I580" i="181"/>
  <c r="L579" i="181"/>
  <c r="I579" i="181"/>
  <c r="L578" i="181"/>
  <c r="I578" i="181"/>
  <c r="H577" i="181"/>
  <c r="G577" i="181"/>
  <c r="L576" i="181"/>
  <c r="I576" i="181"/>
  <c r="L575" i="181"/>
  <c r="I575" i="181"/>
  <c r="L574" i="181"/>
  <c r="I574" i="181"/>
  <c r="L573" i="181"/>
  <c r="I573" i="181"/>
  <c r="L572" i="181"/>
  <c r="I572" i="181"/>
  <c r="H571" i="181"/>
  <c r="G571" i="181"/>
  <c r="L570" i="181"/>
  <c r="I570" i="181"/>
  <c r="I571" i="181" s="1"/>
  <c r="H569" i="181"/>
  <c r="G569" i="181"/>
  <c r="L568" i="181"/>
  <c r="I568" i="181"/>
  <c r="L567" i="181"/>
  <c r="I567" i="181"/>
  <c r="L566" i="181"/>
  <c r="I566" i="181"/>
  <c r="L565" i="181"/>
  <c r="I565" i="181"/>
  <c r="L564" i="181"/>
  <c r="I564" i="181"/>
  <c r="H563" i="181"/>
  <c r="G563" i="181"/>
  <c r="L562" i="181"/>
  <c r="I562" i="181"/>
  <c r="L561" i="181"/>
  <c r="I561" i="181"/>
  <c r="L560" i="181"/>
  <c r="I560" i="181"/>
  <c r="L559" i="181"/>
  <c r="I559" i="181"/>
  <c r="L558" i="181"/>
  <c r="I558" i="181"/>
  <c r="H557" i="181"/>
  <c r="G557" i="181"/>
  <c r="L556" i="181"/>
  <c r="I556" i="181"/>
  <c r="L555" i="181"/>
  <c r="I555" i="181"/>
  <c r="L554" i="181"/>
  <c r="I554" i="181"/>
  <c r="L553" i="181"/>
  <c r="I553" i="181"/>
  <c r="L552" i="181"/>
  <c r="I552" i="181"/>
  <c r="L551" i="181"/>
  <c r="I551" i="181"/>
  <c r="L550" i="181"/>
  <c r="I550" i="181"/>
  <c r="L549" i="181"/>
  <c r="I549" i="181"/>
  <c r="L548" i="181"/>
  <c r="I548" i="181"/>
  <c r="L547" i="181"/>
  <c r="I547" i="181"/>
  <c r="L546" i="181"/>
  <c r="I546" i="181"/>
  <c r="L545" i="181"/>
  <c r="I545" i="181"/>
  <c r="L544" i="181"/>
  <c r="I544" i="181"/>
  <c r="L543" i="181"/>
  <c r="I543" i="181"/>
  <c r="H542" i="181"/>
  <c r="G542" i="181"/>
  <c r="L541" i="181"/>
  <c r="I541" i="181"/>
  <c r="L540" i="181"/>
  <c r="I540" i="181"/>
  <c r="L539" i="181"/>
  <c r="I539" i="181"/>
  <c r="L538" i="181"/>
  <c r="I538" i="181"/>
  <c r="L537" i="181"/>
  <c r="I537" i="181"/>
  <c r="H536" i="181"/>
  <c r="G536" i="181"/>
  <c r="L535" i="181"/>
  <c r="I535" i="181"/>
  <c r="L534" i="181"/>
  <c r="I534" i="181"/>
  <c r="L533" i="181"/>
  <c r="I533" i="181"/>
  <c r="L532" i="181"/>
  <c r="I532" i="181"/>
  <c r="L531" i="181"/>
  <c r="I531" i="181"/>
  <c r="H530" i="181"/>
  <c r="G530" i="181"/>
  <c r="L529" i="181"/>
  <c r="I529" i="181"/>
  <c r="L528" i="181"/>
  <c r="I528" i="181"/>
  <c r="L527" i="181"/>
  <c r="I527" i="181"/>
  <c r="L526" i="181"/>
  <c r="I526" i="181"/>
  <c r="L525" i="181"/>
  <c r="I525" i="181"/>
  <c r="L524" i="181"/>
  <c r="I524" i="181"/>
  <c r="L523" i="181"/>
  <c r="I523" i="181"/>
  <c r="L522" i="181"/>
  <c r="I522" i="181"/>
  <c r="L521" i="181"/>
  <c r="I521" i="181"/>
  <c r="H520" i="181"/>
  <c r="L519" i="181"/>
  <c r="G519" i="181"/>
  <c r="G520" i="181" s="1"/>
  <c r="H518" i="181"/>
  <c r="G518" i="181"/>
  <c r="L517" i="181"/>
  <c r="I517" i="181"/>
  <c r="L516" i="181"/>
  <c r="I516" i="181"/>
  <c r="L515" i="181"/>
  <c r="I515" i="181"/>
  <c r="L514" i="181"/>
  <c r="I514" i="181"/>
  <c r="L513" i="181"/>
  <c r="I513" i="181"/>
  <c r="H512" i="181"/>
  <c r="G512" i="181"/>
  <c r="L511" i="181"/>
  <c r="I511" i="181"/>
  <c r="L510" i="181"/>
  <c r="I510" i="181"/>
  <c r="L509" i="181"/>
  <c r="I509" i="181"/>
  <c r="L508" i="181"/>
  <c r="I508" i="181"/>
  <c r="L507" i="181"/>
  <c r="I507" i="181"/>
  <c r="H506" i="181"/>
  <c r="G506" i="181"/>
  <c r="L505" i="181"/>
  <c r="I505" i="181"/>
  <c r="L504" i="181"/>
  <c r="I504" i="181"/>
  <c r="H503" i="181"/>
  <c r="G503" i="181"/>
  <c r="L502" i="181"/>
  <c r="I502" i="181"/>
  <c r="L501" i="181"/>
  <c r="I501" i="181"/>
  <c r="H500" i="181"/>
  <c r="G500" i="181"/>
  <c r="L499" i="181"/>
  <c r="I499" i="181"/>
  <c r="L498" i="181"/>
  <c r="I498" i="181"/>
  <c r="L497" i="181"/>
  <c r="I497" i="181"/>
  <c r="L496" i="181"/>
  <c r="I496" i="181"/>
  <c r="L495" i="181"/>
  <c r="I495" i="181"/>
  <c r="L494" i="181"/>
  <c r="I494" i="181"/>
  <c r="L493" i="181"/>
  <c r="I493" i="181"/>
  <c r="L492" i="181"/>
  <c r="I492" i="181"/>
  <c r="L491" i="181"/>
  <c r="I491" i="181"/>
  <c r="H490" i="181"/>
  <c r="G490" i="181"/>
  <c r="L489" i="181"/>
  <c r="I489" i="181"/>
  <c r="L488" i="181"/>
  <c r="I488" i="181"/>
  <c r="L487" i="181"/>
  <c r="I487" i="181"/>
  <c r="L486" i="181"/>
  <c r="I486" i="181"/>
  <c r="L485" i="181"/>
  <c r="I485" i="181"/>
  <c r="L484" i="181"/>
  <c r="I484" i="181"/>
  <c r="L483" i="181"/>
  <c r="I483" i="181"/>
  <c r="H482" i="181"/>
  <c r="G482" i="181"/>
  <c r="L481" i="181"/>
  <c r="I481" i="181"/>
  <c r="L480" i="181"/>
  <c r="I480" i="181"/>
  <c r="L479" i="181"/>
  <c r="I479" i="181"/>
  <c r="L478" i="181"/>
  <c r="I478" i="181"/>
  <c r="L477" i="181"/>
  <c r="I477" i="181"/>
  <c r="H476" i="181"/>
  <c r="G476" i="181"/>
  <c r="L475" i="181"/>
  <c r="I475" i="181"/>
  <c r="L474" i="181"/>
  <c r="I474" i="181"/>
  <c r="L473" i="181"/>
  <c r="I473" i="181"/>
  <c r="L472" i="181"/>
  <c r="I472" i="181"/>
  <c r="L471" i="181"/>
  <c r="I471" i="181"/>
  <c r="H470" i="181"/>
  <c r="G470" i="181"/>
  <c r="L469" i="181"/>
  <c r="I469" i="181"/>
  <c r="I470" i="181" s="1"/>
  <c r="L468" i="181"/>
  <c r="I468" i="181"/>
  <c r="L467" i="181"/>
  <c r="I467" i="181"/>
  <c r="L466" i="181"/>
  <c r="I466" i="181"/>
  <c r="L465" i="181"/>
  <c r="I465" i="181"/>
  <c r="H464" i="181"/>
  <c r="G464" i="181"/>
  <c r="L463" i="181"/>
  <c r="I463" i="181"/>
  <c r="L462" i="181"/>
  <c r="I462" i="181"/>
  <c r="L461" i="181"/>
  <c r="I461" i="181"/>
  <c r="L460" i="181"/>
  <c r="I460" i="181"/>
  <c r="L459" i="181"/>
  <c r="I459" i="181"/>
  <c r="L458" i="181"/>
  <c r="I458" i="181"/>
  <c r="L457" i="181"/>
  <c r="I457" i="181"/>
  <c r="L456" i="181"/>
  <c r="I456" i="181"/>
  <c r="L455" i="181"/>
  <c r="I455" i="181"/>
  <c r="L454" i="181"/>
  <c r="I454" i="181"/>
  <c r="H453" i="181"/>
  <c r="G453" i="181"/>
  <c r="L452" i="181"/>
  <c r="I452" i="181"/>
  <c r="L451" i="181"/>
  <c r="I451" i="181"/>
  <c r="L450" i="181"/>
  <c r="I450" i="181"/>
  <c r="L449" i="181"/>
  <c r="I449" i="181"/>
  <c r="L448" i="181"/>
  <c r="I448" i="181"/>
  <c r="L447" i="181"/>
  <c r="I447" i="181"/>
  <c r="L446" i="181"/>
  <c r="I446" i="181"/>
  <c r="L445" i="181"/>
  <c r="I445" i="181"/>
  <c r="L444" i="181"/>
  <c r="I444" i="181"/>
  <c r="H443" i="181"/>
  <c r="G443" i="181"/>
  <c r="L442" i="181"/>
  <c r="I442" i="181"/>
  <c r="L441" i="181"/>
  <c r="I441" i="181"/>
  <c r="L440" i="181"/>
  <c r="I440" i="181"/>
  <c r="L439" i="181"/>
  <c r="I439" i="181"/>
  <c r="L438" i="181"/>
  <c r="I438" i="181"/>
  <c r="H437" i="181"/>
  <c r="G437" i="181"/>
  <c r="L436" i="181"/>
  <c r="I436" i="181"/>
  <c r="L435" i="181"/>
  <c r="I435" i="181"/>
  <c r="L434" i="181"/>
  <c r="I434" i="181"/>
  <c r="L433" i="181"/>
  <c r="I433" i="181"/>
  <c r="L432" i="181"/>
  <c r="I432" i="181"/>
  <c r="L431" i="181"/>
  <c r="I431" i="181"/>
  <c r="L430" i="181"/>
  <c r="I430" i="181"/>
  <c r="L429" i="181"/>
  <c r="I429" i="181"/>
  <c r="L428" i="181"/>
  <c r="I428" i="181"/>
  <c r="H427" i="181"/>
  <c r="G427" i="181"/>
  <c r="L426" i="181"/>
  <c r="I426" i="181"/>
  <c r="L425" i="181"/>
  <c r="I425" i="181"/>
  <c r="L424" i="181"/>
  <c r="I424" i="181"/>
  <c r="L423" i="181"/>
  <c r="I423" i="181"/>
  <c r="L422" i="181"/>
  <c r="I422" i="181"/>
  <c r="L421" i="181"/>
  <c r="I421" i="181"/>
  <c r="L420" i="181"/>
  <c r="I420" i="181"/>
  <c r="L419" i="181"/>
  <c r="I419" i="181"/>
  <c r="L418" i="181"/>
  <c r="I418" i="181"/>
  <c r="H417" i="181"/>
  <c r="G417" i="181"/>
  <c r="L416" i="181"/>
  <c r="I416" i="181"/>
  <c r="L415" i="181"/>
  <c r="I415" i="181"/>
  <c r="L414" i="181"/>
  <c r="I414" i="181"/>
  <c r="L413" i="181"/>
  <c r="I413" i="181"/>
  <c r="L412" i="181"/>
  <c r="I412" i="181"/>
  <c r="H411" i="181"/>
  <c r="G411" i="181"/>
  <c r="L410" i="181"/>
  <c r="I410" i="181"/>
  <c r="L409" i="181"/>
  <c r="I409" i="181"/>
  <c r="L408" i="181"/>
  <c r="I408" i="181"/>
  <c r="L407" i="181"/>
  <c r="I407" i="181"/>
  <c r="L406" i="181"/>
  <c r="I406" i="181"/>
  <c r="H405" i="181"/>
  <c r="G405" i="181"/>
  <c r="L404" i="181"/>
  <c r="I404" i="181"/>
  <c r="L403" i="181"/>
  <c r="I403" i="181"/>
  <c r="L402" i="181"/>
  <c r="I402" i="181"/>
  <c r="L401" i="181"/>
  <c r="I401" i="181"/>
  <c r="L400" i="181"/>
  <c r="I400" i="181"/>
  <c r="H399" i="181"/>
  <c r="G399" i="181"/>
  <c r="L398" i="181"/>
  <c r="I398" i="181"/>
  <c r="L397" i="181"/>
  <c r="I397" i="181"/>
  <c r="L396" i="181"/>
  <c r="I396" i="181"/>
  <c r="L395" i="181"/>
  <c r="I395" i="181"/>
  <c r="L394" i="181"/>
  <c r="I394" i="181"/>
  <c r="H393" i="181"/>
  <c r="G393" i="181"/>
  <c r="L392" i="181"/>
  <c r="I392" i="181"/>
  <c r="L391" i="181"/>
  <c r="I391" i="181"/>
  <c r="H390" i="181"/>
  <c r="G390" i="181"/>
  <c r="L389" i="181"/>
  <c r="I389" i="181"/>
  <c r="L388" i="181"/>
  <c r="I388" i="181"/>
  <c r="L387" i="181"/>
  <c r="I387" i="181"/>
  <c r="L386" i="181"/>
  <c r="I386" i="181"/>
  <c r="L385" i="181"/>
  <c r="I385" i="181"/>
  <c r="H384" i="181"/>
  <c r="G384" i="181"/>
  <c r="L383" i="181"/>
  <c r="I383" i="181"/>
  <c r="L382" i="181"/>
  <c r="I382" i="181"/>
  <c r="L381" i="181"/>
  <c r="I381" i="181"/>
  <c r="L380" i="181"/>
  <c r="I380" i="181"/>
  <c r="L379" i="181"/>
  <c r="I379" i="181"/>
  <c r="H378" i="181"/>
  <c r="G378" i="181"/>
  <c r="L377" i="181"/>
  <c r="I377" i="181"/>
  <c r="L376" i="181"/>
  <c r="I376" i="181"/>
  <c r="L375" i="181"/>
  <c r="I375" i="181"/>
  <c r="L374" i="181"/>
  <c r="I374" i="181"/>
  <c r="L373" i="181"/>
  <c r="I373" i="181"/>
  <c r="H372" i="181"/>
  <c r="G372" i="181"/>
  <c r="L371" i="181"/>
  <c r="I371" i="181"/>
  <c r="L370" i="181"/>
  <c r="I370" i="181"/>
  <c r="L369" i="181"/>
  <c r="I369" i="181"/>
  <c r="L368" i="181"/>
  <c r="I368" i="181"/>
  <c r="L367" i="181"/>
  <c r="I367" i="181"/>
  <c r="H366" i="181"/>
  <c r="G366" i="181"/>
  <c r="L365" i="181"/>
  <c r="I365" i="181"/>
  <c r="L364" i="181"/>
  <c r="I364" i="181"/>
  <c r="L363" i="181"/>
  <c r="I363" i="181"/>
  <c r="L362" i="181"/>
  <c r="I362" i="181"/>
  <c r="L361" i="181"/>
  <c r="I361" i="181"/>
  <c r="H360" i="181"/>
  <c r="G360" i="181"/>
  <c r="L359" i="181"/>
  <c r="I359" i="181"/>
  <c r="L358" i="181"/>
  <c r="I358" i="181"/>
  <c r="L357" i="181"/>
  <c r="I357" i="181"/>
  <c r="L356" i="181"/>
  <c r="I356" i="181"/>
  <c r="L355" i="181"/>
  <c r="I355" i="181"/>
  <c r="H354" i="181"/>
  <c r="G354" i="181"/>
  <c r="L353" i="181"/>
  <c r="I353" i="181"/>
  <c r="L352" i="181"/>
  <c r="I352" i="181"/>
  <c r="L351" i="181"/>
  <c r="I351" i="181"/>
  <c r="L350" i="181"/>
  <c r="I350" i="181"/>
  <c r="L349" i="181"/>
  <c r="I349" i="181"/>
  <c r="H348" i="181"/>
  <c r="G348" i="181"/>
  <c r="L347" i="181"/>
  <c r="I347" i="181"/>
  <c r="I348" i="181" s="1"/>
  <c r="H346" i="181"/>
  <c r="G346" i="181"/>
  <c r="L345" i="181"/>
  <c r="I345" i="181"/>
  <c r="L344" i="181"/>
  <c r="I344" i="181"/>
  <c r="L343" i="181"/>
  <c r="I343" i="181"/>
  <c r="L342" i="181"/>
  <c r="I342" i="181"/>
  <c r="L341" i="181"/>
  <c r="I341" i="181"/>
  <c r="H340" i="181"/>
  <c r="G340" i="181"/>
  <c r="L339" i="181"/>
  <c r="I339" i="181"/>
  <c r="L338" i="181"/>
  <c r="I338" i="181"/>
  <c r="L337" i="181"/>
  <c r="I337" i="181"/>
  <c r="L336" i="181"/>
  <c r="I336" i="181"/>
  <c r="L335" i="181"/>
  <c r="I335" i="181"/>
  <c r="H334" i="181"/>
  <c r="G334" i="181"/>
  <c r="L333" i="181"/>
  <c r="I333" i="181"/>
  <c r="L332" i="181"/>
  <c r="I332" i="181"/>
  <c r="L331" i="181"/>
  <c r="I331" i="181"/>
  <c r="L330" i="181"/>
  <c r="I330" i="181"/>
  <c r="L329" i="181"/>
  <c r="I329" i="181"/>
  <c r="H328" i="181"/>
  <c r="G328" i="181"/>
  <c r="L327" i="181"/>
  <c r="I327" i="181"/>
  <c r="I328" i="181" s="1"/>
  <c r="H326" i="181"/>
  <c r="G326" i="181"/>
  <c r="L325" i="181"/>
  <c r="I325" i="181"/>
  <c r="L324" i="181"/>
  <c r="I324" i="181"/>
  <c r="L323" i="181"/>
  <c r="I323" i="181"/>
  <c r="L322" i="181"/>
  <c r="I322" i="181"/>
  <c r="L321" i="181"/>
  <c r="I321" i="181"/>
  <c r="L320" i="181"/>
  <c r="I320" i="181"/>
  <c r="L319" i="181"/>
  <c r="I319" i="181"/>
  <c r="L318" i="181"/>
  <c r="I318" i="181"/>
  <c r="L317" i="181"/>
  <c r="I317" i="181"/>
  <c r="H316" i="181"/>
  <c r="G316" i="181"/>
  <c r="L315" i="181"/>
  <c r="I315" i="181"/>
  <c r="L314" i="181"/>
  <c r="I314" i="181"/>
  <c r="L313" i="181"/>
  <c r="I313" i="181"/>
  <c r="L312" i="181"/>
  <c r="I312" i="181"/>
  <c r="L311" i="181"/>
  <c r="I311" i="181"/>
  <c r="H310" i="181"/>
  <c r="G310" i="181"/>
  <c r="L309" i="181"/>
  <c r="I309" i="181"/>
  <c r="L308" i="181"/>
  <c r="I308" i="181"/>
  <c r="L307" i="181"/>
  <c r="I307" i="181"/>
  <c r="L306" i="181"/>
  <c r="I306" i="181"/>
  <c r="L305" i="181"/>
  <c r="I305" i="181"/>
  <c r="H304" i="181"/>
  <c r="G304" i="181"/>
  <c r="L303" i="181"/>
  <c r="I303" i="181"/>
  <c r="L302" i="181"/>
  <c r="I302" i="181"/>
  <c r="L301" i="181"/>
  <c r="I301" i="181"/>
  <c r="L300" i="181"/>
  <c r="I300" i="181"/>
  <c r="L299" i="181"/>
  <c r="I299" i="181"/>
  <c r="L298" i="181"/>
  <c r="I298" i="181"/>
  <c r="L297" i="181"/>
  <c r="I297" i="181"/>
  <c r="L296" i="181"/>
  <c r="I296" i="181"/>
  <c r="L295" i="181"/>
  <c r="I295" i="181"/>
  <c r="H294" i="181"/>
  <c r="G294" i="181"/>
  <c r="L293" i="181"/>
  <c r="I293" i="181"/>
  <c r="L292" i="181"/>
  <c r="I292" i="181"/>
  <c r="L291" i="181"/>
  <c r="I291" i="181"/>
  <c r="L290" i="181"/>
  <c r="I290" i="181"/>
  <c r="L289" i="181"/>
  <c r="I289" i="181"/>
  <c r="H288" i="181"/>
  <c r="G288" i="181"/>
  <c r="L287" i="181"/>
  <c r="I287" i="181"/>
  <c r="L286" i="181"/>
  <c r="I286" i="181"/>
  <c r="L285" i="181"/>
  <c r="I285" i="181"/>
  <c r="L284" i="181"/>
  <c r="I284" i="181"/>
  <c r="L283" i="181"/>
  <c r="I283" i="181"/>
  <c r="H282" i="181"/>
  <c r="G282" i="181"/>
  <c r="L281" i="181"/>
  <c r="I281" i="181"/>
  <c r="L280" i="181"/>
  <c r="I280" i="181"/>
  <c r="L279" i="181"/>
  <c r="I279" i="181"/>
  <c r="L278" i="181"/>
  <c r="I278" i="181"/>
  <c r="L277" i="181"/>
  <c r="I277" i="181"/>
  <c r="H276" i="181"/>
  <c r="G276" i="181"/>
  <c r="L275" i="181"/>
  <c r="I275" i="181"/>
  <c r="L274" i="181"/>
  <c r="I274" i="181"/>
  <c r="L273" i="181"/>
  <c r="I273" i="181"/>
  <c r="L272" i="181"/>
  <c r="I272" i="181"/>
  <c r="L271" i="181"/>
  <c r="I271" i="181"/>
  <c r="H270" i="181"/>
  <c r="G270" i="181"/>
  <c r="L269" i="181"/>
  <c r="I269" i="181"/>
  <c r="L268" i="181"/>
  <c r="I268" i="181"/>
  <c r="L267" i="181"/>
  <c r="I267" i="181"/>
  <c r="L266" i="181"/>
  <c r="I266" i="181"/>
  <c r="L265" i="181"/>
  <c r="I265" i="181"/>
  <c r="L264" i="181"/>
  <c r="I264" i="181"/>
  <c r="L263" i="181"/>
  <c r="I263" i="181"/>
  <c r="L262" i="181"/>
  <c r="I262" i="181"/>
  <c r="L261" i="181"/>
  <c r="I261" i="181"/>
  <c r="H260" i="181"/>
  <c r="G260" i="181"/>
  <c r="L259" i="181"/>
  <c r="I259" i="181"/>
  <c r="L258" i="181"/>
  <c r="I258" i="181"/>
  <c r="L257" i="181"/>
  <c r="I257" i="181"/>
  <c r="L256" i="181"/>
  <c r="I256" i="181"/>
  <c r="L255" i="181"/>
  <c r="I255" i="181"/>
  <c r="H254" i="181"/>
  <c r="G254" i="181"/>
  <c r="L253" i="181"/>
  <c r="I253" i="181"/>
  <c r="L252" i="181"/>
  <c r="I252" i="181"/>
  <c r="L251" i="181"/>
  <c r="I251" i="181"/>
  <c r="L250" i="181"/>
  <c r="I250" i="181"/>
  <c r="L249" i="181"/>
  <c r="I249" i="181"/>
  <c r="H248" i="181"/>
  <c r="G248" i="181"/>
  <c r="L247" i="181"/>
  <c r="I247" i="181"/>
  <c r="L246" i="181"/>
  <c r="I246" i="181"/>
  <c r="L245" i="181"/>
  <c r="I245" i="181"/>
  <c r="L244" i="181"/>
  <c r="I244" i="181"/>
  <c r="L243" i="181"/>
  <c r="I243" i="181"/>
  <c r="H242" i="181"/>
  <c r="G242" i="181"/>
  <c r="L241" i="181"/>
  <c r="I241" i="181"/>
  <c r="L240" i="181"/>
  <c r="I240" i="181"/>
  <c r="L239" i="181"/>
  <c r="I239" i="181"/>
  <c r="L238" i="181"/>
  <c r="I238" i="181"/>
  <c r="L237" i="181"/>
  <c r="I237" i="181"/>
  <c r="H236" i="181"/>
  <c r="G236" i="181"/>
  <c r="L235" i="181"/>
  <c r="I235" i="181"/>
  <c r="L234" i="181"/>
  <c r="I234" i="181"/>
  <c r="L233" i="181"/>
  <c r="I233" i="181"/>
  <c r="L232" i="181"/>
  <c r="I232" i="181"/>
  <c r="L231" i="181"/>
  <c r="I231" i="181"/>
  <c r="H230" i="181"/>
  <c r="G230" i="181"/>
  <c r="L229" i="181"/>
  <c r="I229" i="181"/>
  <c r="L228" i="181"/>
  <c r="I228" i="181"/>
  <c r="L227" i="181"/>
  <c r="I227" i="181"/>
  <c r="L226" i="181"/>
  <c r="I226" i="181"/>
  <c r="L225" i="181"/>
  <c r="I225" i="181"/>
  <c r="H224" i="181"/>
  <c r="G224" i="181"/>
  <c r="L223" i="181"/>
  <c r="I223" i="181"/>
  <c r="L222" i="181"/>
  <c r="I222" i="181"/>
  <c r="L221" i="181"/>
  <c r="I221" i="181"/>
  <c r="L220" i="181"/>
  <c r="I220" i="181"/>
  <c r="L219" i="181"/>
  <c r="I219" i="181"/>
  <c r="H218" i="181"/>
  <c r="G218" i="181"/>
  <c r="L217" i="181"/>
  <c r="I217" i="181"/>
  <c r="L216" i="181"/>
  <c r="I216" i="181"/>
  <c r="H215" i="181"/>
  <c r="G215" i="181"/>
  <c r="L214" i="181"/>
  <c r="I214" i="181"/>
  <c r="L213" i="181"/>
  <c r="I213" i="181"/>
  <c r="L212" i="181"/>
  <c r="I212" i="181"/>
  <c r="L211" i="181"/>
  <c r="I211" i="181"/>
  <c r="L210" i="181"/>
  <c r="I210" i="181"/>
  <c r="H209" i="181"/>
  <c r="G209" i="181"/>
  <c r="L208" i="181"/>
  <c r="I208" i="181"/>
  <c r="L207" i="181"/>
  <c r="I207" i="181"/>
  <c r="L206" i="181"/>
  <c r="I206" i="181"/>
  <c r="L205" i="181"/>
  <c r="I205" i="181"/>
  <c r="L204" i="181"/>
  <c r="I204" i="181"/>
  <c r="H203" i="181"/>
  <c r="G203" i="181"/>
  <c r="L202" i="181"/>
  <c r="I202" i="181"/>
  <c r="L201" i="181"/>
  <c r="I201" i="181"/>
  <c r="L200" i="181"/>
  <c r="I200" i="181"/>
  <c r="L199" i="181"/>
  <c r="I199" i="181"/>
  <c r="L198" i="181"/>
  <c r="I198" i="181"/>
  <c r="H197" i="181"/>
  <c r="G197" i="181"/>
  <c r="L196" i="181"/>
  <c r="I196" i="181"/>
  <c r="L195" i="181"/>
  <c r="I195" i="181"/>
  <c r="L194" i="181"/>
  <c r="I194" i="181"/>
  <c r="L193" i="181"/>
  <c r="I193" i="181"/>
  <c r="L192" i="181"/>
  <c r="I192" i="181"/>
  <c r="H191" i="181"/>
  <c r="G191" i="181"/>
  <c r="L190" i="181"/>
  <c r="I190" i="181"/>
  <c r="L189" i="181"/>
  <c r="I189" i="181"/>
  <c r="L188" i="181"/>
  <c r="I188" i="181"/>
  <c r="L187" i="181"/>
  <c r="I187" i="181"/>
  <c r="L186" i="181"/>
  <c r="I186" i="181"/>
  <c r="H185" i="181"/>
  <c r="G185" i="181"/>
  <c r="L184" i="181"/>
  <c r="I184" i="181"/>
  <c r="L183" i="181"/>
  <c r="I183" i="181"/>
  <c r="L182" i="181"/>
  <c r="I182" i="181"/>
  <c r="L181" i="181"/>
  <c r="I181" i="181"/>
  <c r="L180" i="181"/>
  <c r="I180" i="181"/>
  <c r="H179" i="181"/>
  <c r="G179" i="181"/>
  <c r="L178" i="181"/>
  <c r="I178" i="181"/>
  <c r="L177" i="181"/>
  <c r="I177" i="181"/>
  <c r="L176" i="181"/>
  <c r="I176" i="181"/>
  <c r="L175" i="181"/>
  <c r="I175" i="181"/>
  <c r="L174" i="181"/>
  <c r="I174" i="181"/>
  <c r="H173" i="181"/>
  <c r="G173" i="181"/>
  <c r="L172" i="181"/>
  <c r="I172" i="181"/>
  <c r="L171" i="181"/>
  <c r="I171" i="181"/>
  <c r="L170" i="181"/>
  <c r="I170" i="181"/>
  <c r="L169" i="181"/>
  <c r="I169" i="181"/>
  <c r="L168" i="181"/>
  <c r="I168" i="181"/>
  <c r="H167" i="181"/>
  <c r="G167" i="181"/>
  <c r="L166" i="181"/>
  <c r="I166" i="181"/>
  <c r="L165" i="181"/>
  <c r="I165" i="181"/>
  <c r="L164" i="181"/>
  <c r="I164" i="181"/>
  <c r="L163" i="181"/>
  <c r="I163" i="181"/>
  <c r="L162" i="181"/>
  <c r="I162" i="181"/>
  <c r="L161" i="181"/>
  <c r="I161" i="181"/>
  <c r="L160" i="181"/>
  <c r="I160" i="181"/>
  <c r="L159" i="181"/>
  <c r="I159" i="181"/>
  <c r="L158" i="181"/>
  <c r="I158" i="181"/>
  <c r="H157" i="181"/>
  <c r="G157" i="181"/>
  <c r="L156" i="181"/>
  <c r="I156" i="181"/>
  <c r="L155" i="181"/>
  <c r="I155" i="181"/>
  <c r="L154" i="181"/>
  <c r="I154" i="181"/>
  <c r="L153" i="181"/>
  <c r="I153" i="181"/>
  <c r="L152" i="181"/>
  <c r="I152" i="181"/>
  <c r="H151" i="181"/>
  <c r="G151" i="181"/>
  <c r="L150" i="181"/>
  <c r="I150" i="181"/>
  <c r="L149" i="181"/>
  <c r="I149" i="181"/>
  <c r="L148" i="181"/>
  <c r="I148" i="181"/>
  <c r="L147" i="181"/>
  <c r="I147" i="181"/>
  <c r="L146" i="181"/>
  <c r="I146" i="181"/>
  <c r="H145" i="181"/>
  <c r="G145" i="181"/>
  <c r="L144" i="181"/>
  <c r="I144" i="181"/>
  <c r="L143" i="181"/>
  <c r="I143" i="181"/>
  <c r="L142" i="181"/>
  <c r="I142" i="181"/>
  <c r="L141" i="181"/>
  <c r="I141" i="181"/>
  <c r="L140" i="181"/>
  <c r="I140" i="181"/>
  <c r="H139" i="181"/>
  <c r="G139" i="181"/>
  <c r="L138" i="181"/>
  <c r="I138" i="181"/>
  <c r="L137" i="181"/>
  <c r="I137" i="181"/>
  <c r="L136" i="181"/>
  <c r="I136" i="181"/>
  <c r="L135" i="181"/>
  <c r="I135" i="181"/>
  <c r="L134" i="181"/>
  <c r="I134" i="181"/>
  <c r="H133" i="181"/>
  <c r="G133" i="181"/>
  <c r="L132" i="181"/>
  <c r="I132" i="181"/>
  <c r="L131" i="181"/>
  <c r="I131" i="181"/>
  <c r="H130" i="181"/>
  <c r="G130" i="181"/>
  <c r="L129" i="181"/>
  <c r="I129" i="181"/>
  <c r="L128" i="181"/>
  <c r="I128" i="181"/>
  <c r="L127" i="181"/>
  <c r="I127" i="181"/>
  <c r="L126" i="181"/>
  <c r="I126" i="181"/>
  <c r="L125" i="181"/>
  <c r="I125" i="181"/>
  <c r="H124" i="181"/>
  <c r="G124" i="181"/>
  <c r="L123" i="181"/>
  <c r="I123" i="181"/>
  <c r="L122" i="181"/>
  <c r="I122" i="181"/>
  <c r="L121" i="181"/>
  <c r="I121" i="181"/>
  <c r="L120" i="181"/>
  <c r="I120" i="181"/>
  <c r="L119" i="181"/>
  <c r="I119" i="181"/>
  <c r="H118" i="181"/>
  <c r="G118" i="181"/>
  <c r="L117" i="181"/>
  <c r="I117" i="181"/>
  <c r="L116" i="181"/>
  <c r="I116" i="181"/>
  <c r="L115" i="181"/>
  <c r="I115" i="181"/>
  <c r="L114" i="181"/>
  <c r="I114" i="181"/>
  <c r="L113" i="181"/>
  <c r="I113" i="181"/>
  <c r="H112" i="181"/>
  <c r="G112" i="181"/>
  <c r="L111" i="181"/>
  <c r="I111" i="181"/>
  <c r="L110" i="181"/>
  <c r="I110" i="181"/>
  <c r="L109" i="181"/>
  <c r="I109" i="181"/>
  <c r="L108" i="181"/>
  <c r="I108" i="181"/>
  <c r="L107" i="181"/>
  <c r="I107" i="181"/>
  <c r="H106" i="181"/>
  <c r="G106" i="181"/>
  <c r="L105" i="181"/>
  <c r="I105" i="181"/>
  <c r="L104" i="181"/>
  <c r="I104" i="181"/>
  <c r="L103" i="181"/>
  <c r="I103" i="181"/>
  <c r="L102" i="181"/>
  <c r="I102" i="181"/>
  <c r="L101" i="181"/>
  <c r="I101" i="181"/>
  <c r="H100" i="181"/>
  <c r="G100" i="181"/>
  <c r="L99" i="181"/>
  <c r="I99" i="181"/>
  <c r="L98" i="181"/>
  <c r="I98" i="181"/>
  <c r="L97" i="181"/>
  <c r="I97" i="181"/>
  <c r="L96" i="181"/>
  <c r="I96" i="181"/>
  <c r="L95" i="181"/>
  <c r="I95" i="181"/>
  <c r="H94" i="181"/>
  <c r="G94" i="181"/>
  <c r="L93" i="181"/>
  <c r="I93" i="181"/>
  <c r="L92" i="181"/>
  <c r="I92" i="181"/>
  <c r="L91" i="181"/>
  <c r="I91" i="181"/>
  <c r="L90" i="181"/>
  <c r="I90" i="181"/>
  <c r="L89" i="181"/>
  <c r="I89" i="181"/>
  <c r="L88" i="181"/>
  <c r="I88" i="181"/>
  <c r="L87" i="181"/>
  <c r="I87" i="181"/>
  <c r="L86" i="181"/>
  <c r="I86" i="181"/>
  <c r="L85" i="181"/>
  <c r="I85" i="181"/>
  <c r="H84" i="181"/>
  <c r="G84" i="181"/>
  <c r="L83" i="181"/>
  <c r="I83" i="181"/>
  <c r="L82" i="181"/>
  <c r="I82" i="181"/>
  <c r="L81" i="181"/>
  <c r="I81" i="181"/>
  <c r="L80" i="181"/>
  <c r="I80" i="181"/>
  <c r="L79" i="181"/>
  <c r="I79" i="181"/>
  <c r="H78" i="181"/>
  <c r="G78" i="181"/>
  <c r="L77" i="181"/>
  <c r="I77" i="181"/>
  <c r="L76" i="181"/>
  <c r="I76" i="181"/>
  <c r="L75" i="181"/>
  <c r="I75" i="181"/>
  <c r="L74" i="181"/>
  <c r="I74" i="181"/>
  <c r="L73" i="181"/>
  <c r="I73" i="181"/>
  <c r="L72" i="181"/>
  <c r="I72" i="181"/>
  <c r="L71" i="181"/>
  <c r="I71" i="181"/>
  <c r="L70" i="181"/>
  <c r="I70" i="181"/>
  <c r="L69" i="181"/>
  <c r="I69" i="181"/>
  <c r="H68" i="181"/>
  <c r="G68" i="181"/>
  <c r="L67" i="181"/>
  <c r="I67" i="181"/>
  <c r="L66" i="181"/>
  <c r="I66" i="181"/>
  <c r="L65" i="181"/>
  <c r="I65" i="181"/>
  <c r="L64" i="181"/>
  <c r="I64" i="181"/>
  <c r="L63" i="181"/>
  <c r="I63" i="181"/>
  <c r="H62" i="181"/>
  <c r="G62" i="181"/>
  <c r="L61" i="181"/>
  <c r="I61" i="181"/>
  <c r="L60" i="181"/>
  <c r="I60" i="181"/>
  <c r="L59" i="181"/>
  <c r="I59" i="181"/>
  <c r="L58" i="181"/>
  <c r="I58" i="181"/>
  <c r="L57" i="181"/>
  <c r="I57" i="181"/>
  <c r="H56" i="181"/>
  <c r="G56" i="181"/>
  <c r="L55" i="181"/>
  <c r="I55" i="181"/>
  <c r="L54" i="181"/>
  <c r="I54" i="181"/>
  <c r="H53" i="181"/>
  <c r="G53" i="181"/>
  <c r="L52" i="181"/>
  <c r="I52" i="181"/>
  <c r="L51" i="181"/>
  <c r="I51" i="181"/>
  <c r="H50" i="181"/>
  <c r="G50" i="181"/>
  <c r="L49" i="181"/>
  <c r="I49" i="181"/>
  <c r="L48" i="181"/>
  <c r="I48" i="181"/>
  <c r="L47" i="181"/>
  <c r="I47" i="181"/>
  <c r="L46" i="181"/>
  <c r="I46" i="181"/>
  <c r="L45" i="181"/>
  <c r="I45" i="181"/>
  <c r="H44" i="181"/>
  <c r="G44" i="181"/>
  <c r="L43" i="181"/>
  <c r="I43" i="181"/>
  <c r="L42" i="181"/>
  <c r="I42" i="181"/>
  <c r="L41" i="181"/>
  <c r="I41" i="181"/>
  <c r="L40" i="181"/>
  <c r="I40" i="181"/>
  <c r="L39" i="181"/>
  <c r="I39" i="181"/>
  <c r="H38" i="181"/>
  <c r="G38" i="181"/>
  <c r="L37" i="181"/>
  <c r="I37" i="181"/>
  <c r="L36" i="181"/>
  <c r="I36" i="181"/>
  <c r="L35" i="181"/>
  <c r="I35" i="181"/>
  <c r="L34" i="181"/>
  <c r="I34" i="181"/>
  <c r="L33" i="181"/>
  <c r="I33" i="181"/>
  <c r="H32" i="181"/>
  <c r="G32" i="181"/>
  <c r="L31" i="181"/>
  <c r="I31" i="181"/>
  <c r="L30" i="181"/>
  <c r="I30" i="181"/>
  <c r="L29" i="181"/>
  <c r="I29" i="181"/>
  <c r="L28" i="181"/>
  <c r="I28" i="181"/>
  <c r="L27" i="181"/>
  <c r="I27" i="181"/>
  <c r="L26" i="181"/>
  <c r="I26" i="181"/>
  <c r="L25" i="181"/>
  <c r="I25" i="181"/>
  <c r="L24" i="181"/>
  <c r="I24" i="181"/>
  <c r="L23" i="181"/>
  <c r="I23" i="181"/>
  <c r="H22" i="181"/>
  <c r="G22" i="181"/>
  <c r="L21" i="181"/>
  <c r="I21" i="181"/>
  <c r="L20" i="181"/>
  <c r="I20" i="181"/>
  <c r="L19" i="181"/>
  <c r="I19" i="181"/>
  <c r="L18" i="181"/>
  <c r="I18" i="181"/>
  <c r="L17" i="181"/>
  <c r="I17" i="181"/>
  <c r="H16" i="181"/>
  <c r="G16" i="181"/>
  <c r="L15" i="181"/>
  <c r="I15" i="181"/>
  <c r="L14" i="181"/>
  <c r="I14" i="181"/>
  <c r="H13" i="181"/>
  <c r="G13" i="181"/>
  <c r="L12" i="181"/>
  <c r="I12" i="181"/>
  <c r="L11" i="181"/>
  <c r="I11" i="181"/>
  <c r="L10" i="181"/>
  <c r="I10" i="181"/>
  <c r="L9" i="181"/>
  <c r="I9" i="181"/>
  <c r="L8" i="181"/>
  <c r="I8" i="181"/>
  <c r="K1738" i="180"/>
  <c r="K1734" i="180"/>
  <c r="K1728" i="180"/>
  <c r="K1729" i="180" s="1"/>
  <c r="K1725" i="180"/>
  <c r="K1720" i="180"/>
  <c r="K1718" i="180"/>
  <c r="K1716" i="180"/>
  <c r="J1716" i="180"/>
  <c r="K1714" i="180"/>
  <c r="K1712" i="180"/>
  <c r="K1709" i="180"/>
  <c r="K1707" i="180"/>
  <c r="K1705" i="180"/>
  <c r="K1703" i="180"/>
  <c r="K1697" i="180"/>
  <c r="K1695" i="180"/>
  <c r="K1693" i="180"/>
  <c r="K1691" i="180"/>
  <c r="K1689" i="180"/>
  <c r="K1687" i="180"/>
  <c r="K1683" i="180"/>
  <c r="K1680" i="180"/>
  <c r="K1677" i="180"/>
  <c r="K1672" i="180"/>
  <c r="K1665" i="180"/>
  <c r="K1663" i="180"/>
  <c r="K1661" i="180"/>
  <c r="K1653" i="180"/>
  <c r="K1656" i="180"/>
  <c r="J1647" i="180"/>
  <c r="K1647" i="180"/>
  <c r="K1645" i="180"/>
  <c r="K1643" i="180"/>
  <c r="K1640" i="180"/>
  <c r="K1634" i="180"/>
  <c r="K1632" i="180"/>
  <c r="K1630" i="180"/>
  <c r="K1627" i="180"/>
  <c r="K1623" i="180"/>
  <c r="K1625" i="180" s="1"/>
  <c r="K1619" i="180"/>
  <c r="K1610" i="180"/>
  <c r="K1606" i="180"/>
  <c r="K2929" i="180"/>
  <c r="K2927" i="180"/>
  <c r="K2937" i="180"/>
  <c r="K2939" i="180"/>
  <c r="K2941" i="180"/>
  <c r="K2944" i="180"/>
  <c r="K2948" i="180"/>
  <c r="K2954" i="180"/>
  <c r="K2957" i="180"/>
  <c r="K2959" i="180"/>
  <c r="K2964" i="180"/>
  <c r="K2976" i="180"/>
  <c r="K2978" i="180"/>
  <c r="K2981" i="180"/>
  <c r="K3046" i="180"/>
  <c r="K3043" i="180"/>
  <c r="K3041" i="180"/>
  <c r="K3039" i="180"/>
  <c r="K3036" i="180"/>
  <c r="K3034" i="180"/>
  <c r="K3031" i="180"/>
  <c r="J3031" i="180"/>
  <c r="K3023" i="180"/>
  <c r="K3020" i="180"/>
  <c r="K3014" i="180"/>
  <c r="K3012" i="180"/>
  <c r="K3003" i="180"/>
  <c r="K3001" i="180"/>
  <c r="K2995" i="180"/>
  <c r="K2992" i="180"/>
  <c r="K2990" i="180"/>
  <c r="K2985" i="180"/>
  <c r="K2983" i="180"/>
  <c r="J3121" i="180"/>
  <c r="J3114" i="180"/>
  <c r="J3084" i="180"/>
  <c r="J3082" i="180"/>
  <c r="J3070" i="180"/>
  <c r="J3068" i="180"/>
  <c r="J3066" i="180"/>
  <c r="J3046" i="180"/>
  <c r="J3043" i="180"/>
  <c r="J3041" i="180"/>
  <c r="J3039" i="180"/>
  <c r="J3036" i="180"/>
  <c r="J3034" i="180"/>
  <c r="J3023" i="180"/>
  <c r="J3020" i="180"/>
  <c r="J3014" i="180"/>
  <c r="J3012" i="180"/>
  <c r="J3003" i="180"/>
  <c r="J3001" i="180"/>
  <c r="J2995" i="180"/>
  <c r="J2992" i="180"/>
  <c r="J2990" i="180"/>
  <c r="J2985" i="180"/>
  <c r="J2983" i="180"/>
  <c r="J2981" i="180"/>
  <c r="J2978" i="180"/>
  <c r="J2976" i="180"/>
  <c r="J2964" i="180"/>
  <c r="J2959" i="180"/>
  <c r="J2957" i="180"/>
  <c r="J2954" i="180"/>
  <c r="J2948" i="180"/>
  <c r="J2944" i="180"/>
  <c r="J2941" i="180"/>
  <c r="J2939" i="180"/>
  <c r="J2937" i="180"/>
  <c r="J2929" i="180"/>
  <c r="J2927" i="180"/>
  <c r="K2925" i="180"/>
  <c r="J2925" i="180"/>
  <c r="K2923" i="180"/>
  <c r="J2923" i="180"/>
  <c r="K2921" i="180"/>
  <c r="J2921" i="180"/>
  <c r="K2918" i="180"/>
  <c r="J2918" i="180"/>
  <c r="K2909" i="180"/>
  <c r="J2909" i="180"/>
  <c r="K2907" i="180"/>
  <c r="J2907" i="180"/>
  <c r="K2884" i="180"/>
  <c r="J2884" i="180"/>
  <c r="K2882" i="180"/>
  <c r="J2882" i="180"/>
  <c r="K2878" i="180"/>
  <c r="J2878" i="180"/>
  <c r="K2876" i="180"/>
  <c r="J2876" i="180"/>
  <c r="K2874" i="180"/>
  <c r="J2874" i="180"/>
  <c r="K2871" i="180"/>
  <c r="J2871" i="180"/>
  <c r="K2869" i="180"/>
  <c r="J2869" i="180"/>
  <c r="K2866" i="180"/>
  <c r="J2866" i="180"/>
  <c r="K2864" i="180"/>
  <c r="J2864" i="180"/>
  <c r="K2862" i="180"/>
  <c r="J2862" i="180"/>
  <c r="K2860" i="180"/>
  <c r="J2860" i="180"/>
  <c r="K2858" i="180"/>
  <c r="J2858" i="180"/>
  <c r="K2856" i="180"/>
  <c r="J2856" i="180"/>
  <c r="K2852" i="180"/>
  <c r="J2852" i="180"/>
  <c r="K2850" i="180"/>
  <c r="J2850" i="180"/>
  <c r="K2848" i="180"/>
  <c r="J2848" i="180"/>
  <c r="K2842" i="180"/>
  <c r="J2842" i="180"/>
  <c r="K2840" i="180"/>
  <c r="J2840" i="180"/>
  <c r="K2838" i="180"/>
  <c r="J2838" i="180"/>
  <c r="K2836" i="180"/>
  <c r="J2836" i="180"/>
  <c r="K2813" i="180"/>
  <c r="J2813" i="180"/>
  <c r="K2805" i="180"/>
  <c r="J2805" i="180"/>
  <c r="K2803" i="180"/>
  <c r="J2803" i="180"/>
  <c r="K2798" i="180"/>
  <c r="J2798" i="180"/>
  <c r="K2796" i="180"/>
  <c r="J2796" i="180"/>
  <c r="K2794" i="180"/>
  <c r="J2794" i="180"/>
  <c r="K2786" i="180"/>
  <c r="J2786" i="180"/>
  <c r="K2783" i="180"/>
  <c r="J2783" i="180"/>
  <c r="K2781" i="180"/>
  <c r="J2781" i="180"/>
  <c r="K2778" i="180"/>
  <c r="J2778" i="180"/>
  <c r="K2775" i="180"/>
  <c r="J2775" i="180"/>
  <c r="K2771" i="180"/>
  <c r="J2771" i="180"/>
  <c r="K2768" i="180"/>
  <c r="J2768" i="180"/>
  <c r="K2766" i="180"/>
  <c r="J2766" i="180"/>
  <c r="K2764" i="180"/>
  <c r="J2764" i="180"/>
  <c r="K2762" i="180"/>
  <c r="J2762" i="180"/>
  <c r="K2760" i="180"/>
  <c r="J2760" i="180"/>
  <c r="K2754" i="180"/>
  <c r="J2754" i="180"/>
  <c r="K2728" i="180"/>
  <c r="J2728" i="180"/>
  <c r="K2724" i="180"/>
  <c r="J2724" i="180"/>
  <c r="K2722" i="180"/>
  <c r="J2722" i="180"/>
  <c r="K2720" i="180"/>
  <c r="J2720" i="180"/>
  <c r="K2717" i="180"/>
  <c r="J2717" i="180"/>
  <c r="K2715" i="180"/>
  <c r="J2715" i="180"/>
  <c r="K2711" i="180"/>
  <c r="J2711" i="180"/>
  <c r="K2709" i="180"/>
  <c r="J2709" i="180"/>
  <c r="K2707" i="180"/>
  <c r="J2707" i="180"/>
  <c r="K2705" i="180"/>
  <c r="J2705" i="180"/>
  <c r="K2703" i="180"/>
  <c r="J2703" i="180"/>
  <c r="K2701" i="180"/>
  <c r="J2701" i="180"/>
  <c r="K2699" i="180"/>
  <c r="J2699" i="180"/>
  <c r="K2695" i="180"/>
  <c r="J2695" i="180"/>
  <c r="K2689" i="180"/>
  <c r="J2689" i="180"/>
  <c r="K2687" i="180"/>
  <c r="J2687" i="180"/>
  <c r="K2683" i="180"/>
  <c r="J2683" i="180"/>
  <c r="K2681" i="180"/>
  <c r="J2681" i="180"/>
  <c r="K2678" i="180"/>
  <c r="J2678" i="180"/>
  <c r="K2666" i="180"/>
  <c r="J2666" i="180"/>
  <c r="K2664" i="180"/>
  <c r="J2664" i="180"/>
  <c r="K2662" i="180"/>
  <c r="J2662" i="180"/>
  <c r="K2660" i="180"/>
  <c r="J2660" i="180"/>
  <c r="K2657" i="180"/>
  <c r="J2657" i="180"/>
  <c r="K2655" i="180"/>
  <c r="J2655" i="180"/>
  <c r="K2651" i="180"/>
  <c r="J2651" i="180"/>
  <c r="K2649" i="180"/>
  <c r="J2649" i="180"/>
  <c r="K2646" i="180"/>
  <c r="J2646" i="180"/>
  <c r="K2640" i="180"/>
  <c r="J2640" i="180"/>
  <c r="K2638" i="180"/>
  <c r="J2638" i="180"/>
  <c r="K2635" i="180"/>
  <c r="J2635" i="180"/>
  <c r="K2632" i="180"/>
  <c r="J2632" i="180"/>
  <c r="K2629" i="180"/>
  <c r="J2629" i="180"/>
  <c r="K2625" i="180"/>
  <c r="J2625" i="180"/>
  <c r="K2623" i="180"/>
  <c r="J2623" i="180"/>
  <c r="K2621" i="180"/>
  <c r="J2621" i="180"/>
  <c r="K2596" i="180"/>
  <c r="J2596" i="180"/>
  <c r="K2594" i="180"/>
  <c r="J2594" i="180"/>
  <c r="K2591" i="180"/>
  <c r="J2591" i="180"/>
  <c r="K2589" i="180"/>
  <c r="J2589" i="180"/>
  <c r="K2587" i="180"/>
  <c r="J2587" i="180"/>
  <c r="K2585" i="180"/>
  <c r="J2585" i="180"/>
  <c r="K2583" i="180"/>
  <c r="J2583" i="180"/>
  <c r="K2581" i="180"/>
  <c r="J2581" i="180"/>
  <c r="K2579" i="180"/>
  <c r="J2579" i="180"/>
  <c r="K2577" i="180"/>
  <c r="J2577" i="180"/>
  <c r="K2575" i="180"/>
  <c r="J2575" i="180"/>
  <c r="K2572" i="180"/>
  <c r="J2572" i="180"/>
  <c r="K2559" i="180"/>
  <c r="J2559" i="180"/>
  <c r="K2557" i="180"/>
  <c r="J2557" i="180"/>
  <c r="K2555" i="180"/>
  <c r="J2555" i="180"/>
  <c r="K2520" i="180"/>
  <c r="J2520" i="180"/>
  <c r="K2518" i="180"/>
  <c r="J2518" i="180"/>
  <c r="K2516" i="180"/>
  <c r="J2516" i="180"/>
  <c r="K2514" i="180"/>
  <c r="J2514" i="180"/>
  <c r="K2501" i="180"/>
  <c r="J2501" i="180"/>
  <c r="K2499" i="180"/>
  <c r="J2499" i="180"/>
  <c r="K2492" i="180"/>
  <c r="J2492" i="180"/>
  <c r="K2490" i="180"/>
  <c r="J2490" i="180"/>
  <c r="K2488" i="180"/>
  <c r="J2488" i="180"/>
  <c r="K2485" i="180"/>
  <c r="J2485" i="180"/>
  <c r="K2481" i="180"/>
  <c r="J2481" i="180"/>
  <c r="K2479" i="180"/>
  <c r="J2479" i="180"/>
  <c r="K2477" i="180"/>
  <c r="J2477" i="180"/>
  <c r="K2475" i="180"/>
  <c r="J2475" i="180"/>
  <c r="K2473" i="180"/>
  <c r="J2473" i="180"/>
  <c r="K2471" i="180"/>
  <c r="J2471" i="180"/>
  <c r="K2469" i="180"/>
  <c r="J2469" i="180"/>
  <c r="K2451" i="180"/>
  <c r="J2451" i="180"/>
  <c r="K2449" i="180"/>
  <c r="J2449" i="180"/>
  <c r="K2447" i="180"/>
  <c r="J2447" i="180"/>
  <c r="K2423" i="180"/>
  <c r="J2423" i="180"/>
  <c r="K2421" i="180"/>
  <c r="J2421" i="180"/>
  <c r="K2418" i="180"/>
  <c r="J2418" i="180"/>
  <c r="K2416" i="180"/>
  <c r="J2416" i="180"/>
  <c r="K2414" i="180"/>
  <c r="J2414" i="180"/>
  <c r="K2411" i="180"/>
  <c r="J2411" i="180"/>
  <c r="K2407" i="180"/>
  <c r="K2409" i="180" s="1"/>
  <c r="J2407" i="180"/>
  <c r="J2409" i="180" s="1"/>
  <c r="K2405" i="180"/>
  <c r="J2405" i="180"/>
  <c r="K2403" i="180"/>
  <c r="J2403" i="180"/>
  <c r="K2401" i="180"/>
  <c r="J2401" i="180"/>
  <c r="K2397" i="180"/>
  <c r="J2397" i="180"/>
  <c r="K2395" i="180"/>
  <c r="J2395" i="180"/>
  <c r="K2385" i="180"/>
  <c r="J2385" i="180"/>
  <c r="K2381" i="180"/>
  <c r="J2381" i="180"/>
  <c r="K2379" i="180"/>
  <c r="J2379" i="180"/>
  <c r="K2377" i="180"/>
  <c r="J2376" i="180"/>
  <c r="J2377" i="180" s="1"/>
  <c r="K2372" i="180"/>
  <c r="J2372" i="180"/>
  <c r="K2370" i="180"/>
  <c r="J2370" i="180"/>
  <c r="K2368" i="180"/>
  <c r="J2368" i="180"/>
  <c r="K2366" i="180"/>
  <c r="J2366" i="180"/>
  <c r="K2364" i="180"/>
  <c r="J2364" i="180"/>
  <c r="K2356" i="180"/>
  <c r="J2356" i="180"/>
  <c r="K2354" i="180"/>
  <c r="J2354" i="180"/>
  <c r="K2351" i="180"/>
  <c r="J2351" i="180"/>
  <c r="K2340" i="180"/>
  <c r="J2340" i="180"/>
  <c r="K2338" i="180"/>
  <c r="J2338" i="180"/>
  <c r="K2336" i="180"/>
  <c r="J2336" i="180"/>
  <c r="K2334" i="180"/>
  <c r="J2334" i="180"/>
  <c r="K2332" i="180"/>
  <c r="J2332" i="180"/>
  <c r="K2330" i="180"/>
  <c r="J2330" i="180"/>
  <c r="K2328" i="180"/>
  <c r="J2328" i="180"/>
  <c r="K2304" i="180"/>
  <c r="J2304" i="180"/>
  <c r="K2301" i="180"/>
  <c r="J2301" i="180"/>
  <c r="K2296" i="180"/>
  <c r="K2297" i="180" s="1"/>
  <c r="J2296" i="180"/>
  <c r="K2294" i="180"/>
  <c r="J2294" i="180"/>
  <c r="K2292" i="180"/>
  <c r="J2292" i="180"/>
  <c r="K2289" i="180"/>
  <c r="J2289" i="180"/>
  <c r="K2287" i="180"/>
  <c r="J2287" i="180"/>
  <c r="K2192" i="180"/>
  <c r="J2192" i="180"/>
  <c r="K2141" i="180"/>
  <c r="J2141" i="180"/>
  <c r="K2139" i="180"/>
  <c r="J2139" i="180"/>
  <c r="K2137" i="180"/>
  <c r="J2137" i="180"/>
  <c r="K2135" i="180"/>
  <c r="J2135" i="180"/>
  <c r="K2133" i="180"/>
  <c r="J2133" i="180"/>
  <c r="K2131" i="180"/>
  <c r="J2131" i="180"/>
  <c r="K2128" i="180"/>
  <c r="J2128" i="180"/>
  <c r="K2123" i="180"/>
  <c r="J2123" i="180"/>
  <c r="K2120" i="180"/>
  <c r="J2120" i="180"/>
  <c r="K2091" i="180"/>
  <c r="J2091" i="180"/>
  <c r="K2072" i="180"/>
  <c r="J2072" i="180"/>
  <c r="K2068" i="180"/>
  <c r="J2068" i="180"/>
  <c r="K2066" i="180"/>
  <c r="J2066" i="180"/>
  <c r="J2064" i="180"/>
  <c r="K2041" i="180"/>
  <c r="J2041" i="180"/>
  <c r="K2038" i="180"/>
  <c r="J2038" i="180"/>
  <c r="K2029" i="180"/>
  <c r="J2029" i="180"/>
  <c r="K2027" i="180"/>
  <c r="J2027" i="180"/>
  <c r="K2025" i="180"/>
  <c r="J2025" i="180"/>
  <c r="K2023" i="180"/>
  <c r="J2023" i="180"/>
  <c r="K2020" i="180"/>
  <c r="J2020" i="180"/>
  <c r="K1992" i="180"/>
  <c r="J1992" i="180"/>
  <c r="K1990" i="180"/>
  <c r="J1990" i="180"/>
  <c r="K1983" i="180"/>
  <c r="J1983" i="180"/>
  <c r="K1977" i="180"/>
  <c r="J1977" i="180"/>
  <c r="K1975" i="180"/>
  <c r="K1967" i="180"/>
  <c r="J1967" i="180"/>
  <c r="K1950" i="180"/>
  <c r="J1950" i="180"/>
  <c r="K1948" i="180"/>
  <c r="J1948" i="180"/>
  <c r="K1946" i="180"/>
  <c r="J1946" i="180"/>
  <c r="K1942" i="180"/>
  <c r="J1942" i="180"/>
  <c r="K1939" i="180"/>
  <c r="J1939" i="180"/>
  <c r="K1934" i="180"/>
  <c r="J1934" i="180"/>
  <c r="K1931" i="180"/>
  <c r="J1931" i="180"/>
  <c r="K1929" i="180"/>
  <c r="J1929" i="180"/>
  <c r="K1926" i="180"/>
  <c r="J1926" i="180"/>
  <c r="K1924" i="180"/>
  <c r="J1924" i="180"/>
  <c r="K1922" i="180"/>
  <c r="J1922" i="180"/>
  <c r="K1918" i="180"/>
  <c r="J1918" i="180"/>
  <c r="K1916" i="180"/>
  <c r="J1916" i="180"/>
  <c r="K1900" i="180"/>
  <c r="J1900" i="180"/>
  <c r="K1898" i="180"/>
  <c r="J1898" i="180"/>
  <c r="K1896" i="180"/>
  <c r="J1896" i="180"/>
  <c r="K1894" i="180"/>
  <c r="J1894" i="180"/>
  <c r="K1892" i="180"/>
  <c r="J1892" i="180"/>
  <c r="K1889" i="180"/>
  <c r="J1889" i="180"/>
  <c r="K1881" i="180"/>
  <c r="J1881" i="180"/>
  <c r="K1879" i="180"/>
  <c r="J1879" i="180"/>
  <c r="K1877" i="180"/>
  <c r="J1877" i="180"/>
  <c r="K1872" i="180"/>
  <c r="J1872" i="180"/>
  <c r="K1868" i="180"/>
  <c r="J1868" i="180"/>
  <c r="K1866" i="180"/>
  <c r="J1866" i="180"/>
  <c r="K1864" i="180"/>
  <c r="J1858" i="180"/>
  <c r="J1864" i="180" s="1"/>
  <c r="K1855" i="180"/>
  <c r="J1855" i="180"/>
  <c r="K1852" i="180"/>
  <c r="J1852" i="180"/>
  <c r="K1850" i="180"/>
  <c r="J1850" i="180"/>
  <c r="K1848" i="180"/>
  <c r="J1848" i="180"/>
  <c r="K1846" i="180"/>
  <c r="J1846" i="180"/>
  <c r="K1844" i="180"/>
  <c r="J1844" i="180"/>
  <c r="K1842" i="180"/>
  <c r="J1842" i="180"/>
  <c r="K1840" i="180"/>
  <c r="J1840" i="180"/>
  <c r="K1837" i="180"/>
  <c r="J1837" i="180"/>
  <c r="K1835" i="180"/>
  <c r="J1835" i="180"/>
  <c r="K1832" i="180"/>
  <c r="J1832" i="180"/>
  <c r="K1830" i="180"/>
  <c r="J1830" i="180"/>
  <c r="K1828" i="180"/>
  <c r="J1828" i="180"/>
  <c r="K1826" i="180"/>
  <c r="J1826" i="180"/>
  <c r="K1821" i="180"/>
  <c r="J1821" i="180"/>
  <c r="K1819" i="180"/>
  <c r="J1819" i="180"/>
  <c r="K1754" i="180"/>
  <c r="J1754" i="180"/>
  <c r="K1752" i="180"/>
  <c r="J1752" i="180"/>
  <c r="K1750" i="180"/>
  <c r="J1750" i="180"/>
  <c r="K1748" i="180"/>
  <c r="J1748" i="180"/>
  <c r="K1746" i="180"/>
  <c r="J1746" i="180"/>
  <c r="K1743" i="180"/>
  <c r="J1743" i="180"/>
  <c r="K1740" i="180"/>
  <c r="J1740" i="180"/>
  <c r="J1738" i="180"/>
  <c r="J1734" i="180"/>
  <c r="J1728" i="180"/>
  <c r="J1729" i="180" s="1"/>
  <c r="J1725" i="180"/>
  <c r="J1720" i="180"/>
  <c r="J1718" i="180"/>
  <c r="J1714" i="180"/>
  <c r="J1712" i="180"/>
  <c r="J1709" i="180"/>
  <c r="J1707" i="180"/>
  <c r="J1705" i="180"/>
  <c r="J1703" i="180"/>
  <c r="J1697" i="180"/>
  <c r="J1695" i="180"/>
  <c r="J1693" i="180"/>
  <c r="J1691" i="180"/>
  <c r="J1689" i="180"/>
  <c r="J1687" i="180"/>
  <c r="J1683" i="180"/>
  <c r="J1680" i="180"/>
  <c r="J1677" i="180"/>
  <c r="J1672" i="180"/>
  <c r="J1665" i="180"/>
  <c r="J1663" i="180"/>
  <c r="J1661" i="180"/>
  <c r="J1656" i="180"/>
  <c r="J1653" i="180"/>
  <c r="K1649" i="180"/>
  <c r="J1649" i="180"/>
  <c r="J1645" i="180"/>
  <c r="J1643" i="180"/>
  <c r="J1640" i="180"/>
  <c r="J1634" i="180"/>
  <c r="J1632" i="180"/>
  <c r="J1630" i="180"/>
  <c r="J1623" i="180"/>
  <c r="J1619" i="180"/>
  <c r="J1610" i="180"/>
  <c r="J1606" i="180"/>
  <c r="K1598" i="180"/>
  <c r="J1598" i="180"/>
  <c r="J1339" i="180"/>
  <c r="K1336" i="180"/>
  <c r="K1339" i="180" s="1"/>
  <c r="J1336" i="180"/>
  <c r="K1306" i="180"/>
  <c r="J1306" i="180"/>
  <c r="J1304" i="180"/>
  <c r="J1307" i="180" s="1"/>
  <c r="K1300" i="180"/>
  <c r="K1304" i="180" s="1"/>
  <c r="K1307" i="180" s="1"/>
  <c r="K1294" i="180"/>
  <c r="K1295" i="180" s="1"/>
  <c r="J1294" i="180"/>
  <c r="J1295" i="180" s="1"/>
  <c r="K1286" i="180"/>
  <c r="K1277" i="180"/>
  <c r="J1277" i="180"/>
  <c r="K1275" i="180"/>
  <c r="J1275" i="180"/>
  <c r="J1288" i="180" s="1"/>
  <c r="J1290" i="180" s="1"/>
  <c r="K1272" i="180"/>
  <c r="K1233" i="180"/>
  <c r="K1231" i="180"/>
  <c r="K1223" i="180"/>
  <c r="J1222" i="180"/>
  <c r="J1216" i="180"/>
  <c r="J1210" i="180"/>
  <c r="J1204" i="180"/>
  <c r="J1198" i="180"/>
  <c r="J1192" i="180"/>
  <c r="J1186" i="180"/>
  <c r="J1180" i="180"/>
  <c r="J1177" i="180"/>
  <c r="J1171" i="180"/>
  <c r="J1165" i="180"/>
  <c r="J1155" i="180"/>
  <c r="J1149" i="180"/>
  <c r="J1139" i="180"/>
  <c r="J1133" i="180"/>
  <c r="J1125" i="180"/>
  <c r="J1123" i="180"/>
  <c r="J1117" i="180"/>
  <c r="J1111" i="180"/>
  <c r="J1108" i="180"/>
  <c r="J1103" i="180"/>
  <c r="J1097" i="180"/>
  <c r="J1091" i="180"/>
  <c r="J1085" i="180"/>
  <c r="J1075" i="180"/>
  <c r="J1069" i="180"/>
  <c r="J1063" i="180"/>
  <c r="J1057" i="180"/>
  <c r="J1055" i="180"/>
  <c r="J1049" i="180"/>
  <c r="J1043" i="180"/>
  <c r="J1041" i="180"/>
  <c r="J1035" i="180"/>
  <c r="J1029" i="180"/>
  <c r="J1023" i="180"/>
  <c r="J1017" i="180"/>
  <c r="J1011" i="180"/>
  <c r="J1005" i="180"/>
  <c r="J1003" i="180"/>
  <c r="J998" i="180"/>
  <c r="J992" i="180"/>
  <c r="J981" i="180"/>
  <c r="J978" i="180"/>
  <c r="J968" i="180"/>
  <c r="J962" i="180"/>
  <c r="J952" i="180"/>
  <c r="J946" i="180"/>
  <c r="J940" i="180"/>
  <c r="J937" i="180"/>
  <c r="J934" i="180"/>
  <c r="J928" i="180"/>
  <c r="J926" i="180"/>
  <c r="J920" i="180"/>
  <c r="J914" i="180"/>
  <c r="J908" i="180"/>
  <c r="J903" i="180"/>
  <c r="J897" i="180"/>
  <c r="J891" i="180"/>
  <c r="J888" i="180"/>
  <c r="J882" i="180"/>
  <c r="J879" i="180"/>
  <c r="J873" i="180"/>
  <c r="J863" i="180"/>
  <c r="J858" i="180"/>
  <c r="J852" i="180"/>
  <c r="J842" i="180"/>
  <c r="J836" i="180"/>
  <c r="J830" i="180"/>
  <c r="J824" i="180"/>
  <c r="J814" i="180"/>
  <c r="J811" i="180"/>
  <c r="J805" i="180"/>
  <c r="J799" i="180"/>
  <c r="J793" i="180"/>
  <c r="J775" i="180"/>
  <c r="J769" i="180"/>
  <c r="J763" i="180"/>
  <c r="J757" i="180"/>
  <c r="J751" i="180"/>
  <c r="J745" i="180"/>
  <c r="J743" i="180"/>
  <c r="J741" i="180"/>
  <c r="J735" i="180"/>
  <c r="J729" i="180"/>
  <c r="J723" i="180"/>
  <c r="J717" i="180"/>
  <c r="J711" i="180"/>
  <c r="J705" i="180"/>
  <c r="J699" i="180"/>
  <c r="J697" i="180"/>
  <c r="J694" i="180"/>
  <c r="J688" i="180"/>
  <c r="J682" i="180"/>
  <c r="J676" i="180"/>
  <c r="J670" i="180"/>
  <c r="J667" i="180"/>
  <c r="J661" i="180"/>
  <c r="J655" i="180"/>
  <c r="J652" i="180"/>
  <c r="J646" i="180"/>
  <c r="J643" i="180"/>
  <c r="J637" i="180"/>
  <c r="J631" i="180"/>
  <c r="J625" i="180"/>
  <c r="J619" i="180"/>
  <c r="J616" i="180"/>
  <c r="J610" i="180"/>
  <c r="J604" i="180"/>
  <c r="J598" i="180"/>
  <c r="J596" i="180"/>
  <c r="J583" i="180"/>
  <c r="J577" i="180"/>
  <c r="J571" i="180"/>
  <c r="J569" i="180"/>
  <c r="J563" i="180"/>
  <c r="J557" i="180"/>
  <c r="J542" i="180"/>
  <c r="J536" i="180"/>
  <c r="J530" i="180"/>
  <c r="J520" i="180"/>
  <c r="J519" i="180"/>
  <c r="J518" i="180"/>
  <c r="J512" i="180"/>
  <c r="J506" i="180"/>
  <c r="J503" i="180"/>
  <c r="J500" i="180"/>
  <c r="J490" i="180"/>
  <c r="J482" i="180"/>
  <c r="J476" i="180"/>
  <c r="J470" i="180"/>
  <c r="J464" i="180"/>
  <c r="J453" i="180"/>
  <c r="J443" i="180"/>
  <c r="J437" i="180"/>
  <c r="J427" i="180"/>
  <c r="J417" i="180"/>
  <c r="J411" i="180"/>
  <c r="J405" i="180"/>
  <c r="J399" i="180"/>
  <c r="J393" i="180"/>
  <c r="J390" i="180"/>
  <c r="J384" i="180"/>
  <c r="J378" i="180"/>
  <c r="J372" i="180"/>
  <c r="J366" i="180"/>
  <c r="J360" i="180"/>
  <c r="J354" i="180"/>
  <c r="J348" i="180"/>
  <c r="J346" i="180"/>
  <c r="J340" i="180"/>
  <c r="J334" i="180"/>
  <c r="J328" i="180"/>
  <c r="J326" i="180"/>
  <c r="J316" i="180"/>
  <c r="J310" i="180"/>
  <c r="J304" i="180"/>
  <c r="J294" i="180"/>
  <c r="J288" i="180"/>
  <c r="J282" i="180"/>
  <c r="J276" i="180"/>
  <c r="J270" i="180"/>
  <c r="J260" i="180"/>
  <c r="J254" i="180"/>
  <c r="J248" i="180"/>
  <c r="J242" i="180"/>
  <c r="J236" i="180"/>
  <c r="J230" i="180"/>
  <c r="J224" i="180"/>
  <c r="J218" i="180"/>
  <c r="J215" i="180"/>
  <c r="J209" i="180"/>
  <c r="J203" i="180"/>
  <c r="J197" i="180"/>
  <c r="J191" i="180"/>
  <c r="J185" i="180"/>
  <c r="J179" i="180"/>
  <c r="J173" i="180"/>
  <c r="J167" i="180"/>
  <c r="J157" i="180"/>
  <c r="J151" i="180"/>
  <c r="J145" i="180"/>
  <c r="J139" i="180"/>
  <c r="J133" i="180"/>
  <c r="J130" i="180"/>
  <c r="J124" i="180"/>
  <c r="J118" i="180"/>
  <c r="J112" i="180"/>
  <c r="J106" i="180"/>
  <c r="J100" i="180"/>
  <c r="J94" i="180"/>
  <c r="J84" i="180"/>
  <c r="J78" i="180"/>
  <c r="J68" i="180"/>
  <c r="J62" i="180"/>
  <c r="J56" i="180"/>
  <c r="J53" i="180"/>
  <c r="J50" i="180"/>
  <c r="J44" i="180"/>
  <c r="J38" i="180"/>
  <c r="J32" i="180"/>
  <c r="J22" i="180"/>
  <c r="J16" i="180"/>
  <c r="J13" i="180"/>
  <c r="G1284" i="181" l="1"/>
  <c r="I1272" i="181"/>
  <c r="I1283" i="181"/>
  <c r="J3052" i="180"/>
  <c r="K2914" i="181"/>
  <c r="K2979" i="181"/>
  <c r="K3034" i="181"/>
  <c r="K3136" i="181"/>
  <c r="K3157" i="181"/>
  <c r="K3174" i="181"/>
  <c r="K3224" i="181"/>
  <c r="K3261" i="181"/>
  <c r="K3618" i="181"/>
  <c r="K3640" i="181"/>
  <c r="K3654" i="181"/>
  <c r="K3693" i="181"/>
  <c r="K3707" i="181"/>
  <c r="K3854" i="181"/>
  <c r="K3916" i="181"/>
  <c r="K3935" i="181"/>
  <c r="K3951" i="181"/>
  <c r="K4001" i="181"/>
  <c r="K4057" i="181"/>
  <c r="K4214" i="181"/>
  <c r="K4238" i="181"/>
  <c r="K4274" i="181"/>
  <c r="K4285" i="181"/>
  <c r="K4325" i="181"/>
  <c r="K4326" i="181" s="1"/>
  <c r="K2981" i="181"/>
  <c r="K3022" i="181"/>
  <c r="K3036" i="181"/>
  <c r="K3139" i="181"/>
  <c r="K3176" i="181"/>
  <c r="K3200" i="181"/>
  <c r="K3226" i="181"/>
  <c r="K3304" i="181"/>
  <c r="K3306" i="181" s="1"/>
  <c r="K3350" i="181"/>
  <c r="K3415" i="181"/>
  <c r="K3581" i="181"/>
  <c r="K3620" i="181"/>
  <c r="K3656" i="181"/>
  <c r="K3856" i="181"/>
  <c r="K3925" i="181"/>
  <c r="K3971" i="181"/>
  <c r="K4006" i="181"/>
  <c r="K4063" i="181"/>
  <c r="K4137" i="181"/>
  <c r="K4191" i="181"/>
  <c r="K4246" i="181"/>
  <c r="K4276" i="181"/>
  <c r="K4288" i="181"/>
  <c r="K2898" i="181"/>
  <c r="K2934" i="181"/>
  <c r="K3024" i="181"/>
  <c r="K3038" i="181"/>
  <c r="K3161" i="181"/>
  <c r="K3178" i="181"/>
  <c r="K3202" i="181"/>
  <c r="K3274" i="181"/>
  <c r="K3352" i="181"/>
  <c r="K3417" i="181"/>
  <c r="K3622" i="181"/>
  <c r="K3669" i="181"/>
  <c r="K3973" i="181"/>
  <c r="K4009" i="181"/>
  <c r="K4038" i="181"/>
  <c r="K4043" i="181" s="1"/>
  <c r="K4140" i="181"/>
  <c r="K4193" i="181"/>
  <c r="K4202" i="181"/>
  <c r="K4249" i="181"/>
  <c r="K2964" i="181"/>
  <c r="K2993" i="181"/>
  <c r="K3163" i="181"/>
  <c r="K3180" i="181"/>
  <c r="K3232" i="181"/>
  <c r="K3276" i="181"/>
  <c r="K3307" i="181"/>
  <c r="K3404" i="181"/>
  <c r="K3419" i="181"/>
  <c r="K3476" i="181"/>
  <c r="K3624" i="181"/>
  <c r="K3698" i="181"/>
  <c r="K3753" i="181"/>
  <c r="K3859" i="181"/>
  <c r="K3939" i="181"/>
  <c r="K3962" i="181"/>
  <c r="K4087" i="181"/>
  <c r="K4097" i="181"/>
  <c r="K4120" i="181"/>
  <c r="K4148" i="181"/>
  <c r="K4279" i="181"/>
  <c r="K4299" i="181"/>
  <c r="K4303" i="181" s="1"/>
  <c r="L2603" i="181"/>
  <c r="K2628" i="181"/>
  <c r="K2630" i="181" s="1"/>
  <c r="K2937" i="181"/>
  <c r="K2968" i="181"/>
  <c r="K3009" i="181"/>
  <c r="K3027" i="181"/>
  <c r="K3165" i="181"/>
  <c r="K3182" i="181"/>
  <c r="K3234" i="181"/>
  <c r="K3255" i="181"/>
  <c r="K3309" i="181"/>
  <c r="K3375" i="181"/>
  <c r="K3421" i="181"/>
  <c r="K3585" i="181"/>
  <c r="K3700" i="181"/>
  <c r="K3736" i="181"/>
  <c r="K3755" i="181"/>
  <c r="K3861" i="181"/>
  <c r="K3941" i="181"/>
  <c r="K4014" i="181"/>
  <c r="K4089" i="181"/>
  <c r="K4122" i="181"/>
  <c r="K4160" i="181"/>
  <c r="K4205" i="181"/>
  <c r="K4225" i="181"/>
  <c r="K2604" i="181"/>
  <c r="L2604" i="181" s="1"/>
  <c r="K2943" i="181"/>
  <c r="K3016" i="181"/>
  <c r="K3105" i="181"/>
  <c r="K3187" i="181"/>
  <c r="K3206" i="181"/>
  <c r="K3267" i="181"/>
  <c r="K3313" i="181"/>
  <c r="K3322" i="181"/>
  <c r="K3356" i="181"/>
  <c r="K3407" i="181"/>
  <c r="K3423" i="181"/>
  <c r="K3612" i="181"/>
  <c r="K3635" i="181"/>
  <c r="K3648" i="181"/>
  <c r="K3661" i="181"/>
  <c r="K3702" i="181"/>
  <c r="K3761" i="181"/>
  <c r="K3800" i="181"/>
  <c r="K3867" i="181"/>
  <c r="K3930" i="181"/>
  <c r="K3965" i="181"/>
  <c r="K3980" i="181"/>
  <c r="K4124" i="181"/>
  <c r="K4168" i="181"/>
  <c r="K4229" i="181"/>
  <c r="K2911" i="181"/>
  <c r="K2945" i="181"/>
  <c r="K2971" i="181"/>
  <c r="K3018" i="181"/>
  <c r="K3030" i="181"/>
  <c r="K3119" i="181"/>
  <c r="K3208" i="181"/>
  <c r="K3330" i="181"/>
  <c r="K3425" i="181"/>
  <c r="K3588" i="181"/>
  <c r="K3614" i="181"/>
  <c r="K3650" i="181"/>
  <c r="K3663" i="181"/>
  <c r="K3685" i="181"/>
  <c r="K3786" i="181"/>
  <c r="K3802" i="181"/>
  <c r="K3880" i="181"/>
  <c r="K3944" i="181"/>
  <c r="K3967" i="181"/>
  <c r="K3991" i="181"/>
  <c r="K4126" i="181"/>
  <c r="K4233" i="181"/>
  <c r="K4265" i="181"/>
  <c r="K4321" i="181"/>
  <c r="K2950" i="181"/>
  <c r="K2977" i="181"/>
  <c r="K3032" i="181"/>
  <c r="K3121" i="181"/>
  <c r="K3210" i="181"/>
  <c r="K3259" i="181"/>
  <c r="K3412" i="181"/>
  <c r="K3616" i="181"/>
  <c r="K3638" i="181"/>
  <c r="K3652" i="181"/>
  <c r="K3665" i="181"/>
  <c r="K3687" i="181"/>
  <c r="K3705" i="181"/>
  <c r="K3808" i="181"/>
  <c r="K3841" i="181"/>
  <c r="K3909" i="181"/>
  <c r="K3933" i="181"/>
  <c r="K3946" i="181"/>
  <c r="K3993" i="181"/>
  <c r="K4044" i="181"/>
  <c r="K4272" i="181"/>
  <c r="K4323" i="181"/>
  <c r="K4078" i="181"/>
  <c r="K4085" i="181"/>
  <c r="K4080" i="181"/>
  <c r="K3041" i="181"/>
  <c r="G1299" i="181"/>
  <c r="M1277" i="181"/>
  <c r="N1277" i="181" s="1"/>
  <c r="M1271" i="181"/>
  <c r="N1271" i="181" s="1"/>
  <c r="K2890" i="181"/>
  <c r="K2893" i="181"/>
  <c r="K2894" i="181" s="1"/>
  <c r="J2895" i="181"/>
  <c r="K2895" i="181" s="1"/>
  <c r="K2631" i="181"/>
  <c r="K2889" i="181" s="1"/>
  <c r="J3064" i="180"/>
  <c r="J3072" i="180" s="1"/>
  <c r="J3085" i="180"/>
  <c r="K3525" i="181"/>
  <c r="L3525" i="181" s="1"/>
  <c r="K4211" i="181"/>
  <c r="K4212" i="181" s="1"/>
  <c r="K1234" i="180"/>
  <c r="H1299" i="181"/>
  <c r="M1270" i="181"/>
  <c r="I1232" i="181"/>
  <c r="M1280" i="181"/>
  <c r="N1280" i="181" s="1"/>
  <c r="I1274" i="181"/>
  <c r="M1278" i="181"/>
  <c r="N1278" i="181" s="1"/>
  <c r="M1279" i="181"/>
  <c r="N1279" i="181" s="1"/>
  <c r="H1284" i="181"/>
  <c r="M1276" i="181"/>
  <c r="N1276" i="181" s="1"/>
  <c r="J3123" i="180"/>
  <c r="K3052" i="180"/>
  <c r="M1275" i="181"/>
  <c r="M1282" i="181"/>
  <c r="N1282" i="181" s="1"/>
  <c r="M1281" i="181"/>
  <c r="N1281" i="181" s="1"/>
  <c r="M1273" i="181"/>
  <c r="M1267" i="181"/>
  <c r="I1234" i="181"/>
  <c r="M1233" i="181"/>
  <c r="M1234" i="181" s="1"/>
  <c r="N1231" i="181"/>
  <c r="M1230" i="181"/>
  <c r="M1232" i="181" s="1"/>
  <c r="K1288" i="180"/>
  <c r="J1223" i="180"/>
  <c r="J1599" i="180"/>
  <c r="K1599" i="180"/>
  <c r="G1223" i="181"/>
  <c r="H1223" i="181"/>
  <c r="M1237" i="181"/>
  <c r="N1237" i="181" s="1"/>
  <c r="M1242" i="181"/>
  <c r="N1242" i="181" s="1"/>
  <c r="M1255" i="181"/>
  <c r="N1255" i="181" s="1"/>
  <c r="M1290" i="181"/>
  <c r="N1290" i="181" s="1"/>
  <c r="M1256" i="181"/>
  <c r="N1256" i="181" s="1"/>
  <c r="M1238" i="181"/>
  <c r="N1238" i="181" s="1"/>
  <c r="M1241" i="181"/>
  <c r="N1241" i="181" s="1"/>
  <c r="M1251" i="181"/>
  <c r="N1251" i="181" s="1"/>
  <c r="I519" i="181"/>
  <c r="M519" i="181" s="1"/>
  <c r="M1244" i="181"/>
  <c r="N1244" i="181" s="1"/>
  <c r="M1259" i="181"/>
  <c r="N1259" i="181" s="1"/>
  <c r="M1236" i="181"/>
  <c r="N1236" i="181" s="1"/>
  <c r="M1249" i="181"/>
  <c r="N1249" i="181" s="1"/>
  <c r="M1239" i="181"/>
  <c r="M1248" i="181"/>
  <c r="N1248" i="181" s="1"/>
  <c r="M1263" i="181"/>
  <c r="M1268" i="181"/>
  <c r="N1268" i="181" s="1"/>
  <c r="M1258" i="181"/>
  <c r="N1258" i="181" s="1"/>
  <c r="M1260" i="181"/>
  <c r="N1260" i="181" s="1"/>
  <c r="M1266" i="181"/>
  <c r="N1266" i="181" s="1"/>
  <c r="M1245" i="181"/>
  <c r="N1245" i="181" s="1"/>
  <c r="M1288" i="181"/>
  <c r="N1288" i="181" s="1"/>
  <c r="M1252" i="181"/>
  <c r="N1252" i="181" s="1"/>
  <c r="M1264" i="181"/>
  <c r="N1264" i="181" s="1"/>
  <c r="N1295" i="181"/>
  <c r="M1246" i="181"/>
  <c r="N1246" i="181" s="1"/>
  <c r="M1291" i="181"/>
  <c r="N1291" i="181" s="1"/>
  <c r="M614" i="181"/>
  <c r="N614" i="181" s="1"/>
  <c r="M692" i="181"/>
  <c r="N692" i="181" s="1"/>
  <c r="M31" i="181"/>
  <c r="N31" i="181" s="1"/>
  <c r="M110" i="181"/>
  <c r="N110" i="181" s="1"/>
  <c r="M156" i="181"/>
  <c r="N156" i="181" s="1"/>
  <c r="M247" i="181"/>
  <c r="N247" i="181" s="1"/>
  <c r="M278" i="181"/>
  <c r="N278" i="181" s="1"/>
  <c r="M292" i="181"/>
  <c r="N292" i="181" s="1"/>
  <c r="M410" i="181"/>
  <c r="N410" i="181" s="1"/>
  <c r="M439" i="181"/>
  <c r="N439" i="181" s="1"/>
  <c r="M695" i="181"/>
  <c r="N695" i="181" s="1"/>
  <c r="I218" i="181"/>
  <c r="M488" i="181"/>
  <c r="N488" i="181" s="1"/>
  <c r="M509" i="181"/>
  <c r="N509" i="181" s="1"/>
  <c r="M21" i="181"/>
  <c r="N21" i="181" s="1"/>
  <c r="M35" i="181"/>
  <c r="N35" i="181" s="1"/>
  <c r="M98" i="181"/>
  <c r="N98" i="181" s="1"/>
  <c r="M451" i="181"/>
  <c r="N451" i="181" s="1"/>
  <c r="M454" i="181"/>
  <c r="N454" i="181" s="1"/>
  <c r="M462" i="181"/>
  <c r="N462" i="181" s="1"/>
  <c r="M46" i="181"/>
  <c r="N46" i="181" s="1"/>
  <c r="M144" i="181"/>
  <c r="N144" i="181" s="1"/>
  <c r="I224" i="181"/>
  <c r="M280" i="181"/>
  <c r="N280" i="181" s="1"/>
  <c r="M17" i="181"/>
  <c r="N17" i="181" s="1"/>
  <c r="M42" i="181"/>
  <c r="N42" i="181" s="1"/>
  <c r="I56" i="181"/>
  <c r="M77" i="181"/>
  <c r="N77" i="181" s="1"/>
  <c r="M152" i="181"/>
  <c r="N152" i="181" s="1"/>
  <c r="M942" i="181"/>
  <c r="N942" i="181" s="1"/>
  <c r="M955" i="181"/>
  <c r="N955" i="181" s="1"/>
  <c r="M1076" i="181"/>
  <c r="N1076" i="181" s="1"/>
  <c r="M76" i="181"/>
  <c r="N76" i="181" s="1"/>
  <c r="M324" i="181"/>
  <c r="N324" i="181" s="1"/>
  <c r="M330" i="181"/>
  <c r="N330" i="181" s="1"/>
  <c r="M344" i="181"/>
  <c r="N344" i="181" s="1"/>
  <c r="M466" i="181"/>
  <c r="N466" i="181" s="1"/>
  <c r="M471" i="181"/>
  <c r="N471" i="181" s="1"/>
  <c r="M494" i="181"/>
  <c r="N494" i="181" s="1"/>
  <c r="M516" i="181"/>
  <c r="N516" i="181" s="1"/>
  <c r="M522" i="181"/>
  <c r="N522" i="181" s="1"/>
  <c r="M535" i="181"/>
  <c r="N535" i="181" s="1"/>
  <c r="M107" i="181"/>
  <c r="N107" i="181" s="1"/>
  <c r="M866" i="181"/>
  <c r="N866" i="181" s="1"/>
  <c r="M81" i="181"/>
  <c r="N81" i="181" s="1"/>
  <c r="M109" i="181"/>
  <c r="N109" i="181" s="1"/>
  <c r="M126" i="181"/>
  <c r="N126" i="181" s="1"/>
  <c r="M249" i="181"/>
  <c r="N249" i="181" s="1"/>
  <c r="M262" i="181"/>
  <c r="N262" i="181" s="1"/>
  <c r="M822" i="181"/>
  <c r="N822" i="181" s="1"/>
  <c r="M752" i="181"/>
  <c r="N752" i="181" s="1"/>
  <c r="M37" i="181"/>
  <c r="N37" i="181" s="1"/>
  <c r="M198" i="181"/>
  <c r="N198" i="181" s="1"/>
  <c r="M223" i="181"/>
  <c r="N223" i="181" s="1"/>
  <c r="M951" i="181"/>
  <c r="N951" i="181" s="1"/>
  <c r="M820" i="181"/>
  <c r="N820" i="181" s="1"/>
  <c r="M352" i="181"/>
  <c r="N352" i="181" s="1"/>
  <c r="M510" i="181"/>
  <c r="N510" i="181" s="1"/>
  <c r="M810" i="181"/>
  <c r="N810" i="181" s="1"/>
  <c r="M153" i="181"/>
  <c r="N153" i="181" s="1"/>
  <c r="M568" i="181"/>
  <c r="N568" i="181" s="1"/>
  <c r="M578" i="181"/>
  <c r="N578" i="181" s="1"/>
  <c r="M628" i="181"/>
  <c r="N628" i="181" s="1"/>
  <c r="M740" i="181"/>
  <c r="N740" i="181" s="1"/>
  <c r="M912" i="181"/>
  <c r="N912" i="181" s="1"/>
  <c r="M927" i="181"/>
  <c r="N927" i="181" s="1"/>
  <c r="M961" i="181"/>
  <c r="N961" i="181" s="1"/>
  <c r="M1028" i="181"/>
  <c r="N1028" i="181" s="1"/>
  <c r="I503" i="181"/>
  <c r="I506" i="181"/>
  <c r="M540" i="181"/>
  <c r="N540" i="181" s="1"/>
  <c r="M574" i="181"/>
  <c r="N574" i="181" s="1"/>
  <c r="M641" i="181"/>
  <c r="N641" i="181" s="1"/>
  <c r="M765" i="181"/>
  <c r="N765" i="181" s="1"/>
  <c r="M798" i="181"/>
  <c r="N798" i="181" s="1"/>
  <c r="I32" i="181"/>
  <c r="M178" i="181"/>
  <c r="N178" i="181" s="1"/>
  <c r="M545" i="181"/>
  <c r="N545" i="181" s="1"/>
  <c r="M657" i="181"/>
  <c r="N657" i="181" s="1"/>
  <c r="M893" i="181"/>
  <c r="N893" i="181" s="1"/>
  <c r="M953" i="181"/>
  <c r="M213" i="181"/>
  <c r="N213" i="181" s="1"/>
  <c r="M794" i="181"/>
  <c r="N794" i="181" s="1"/>
  <c r="M964" i="181"/>
  <c r="N964" i="181" s="1"/>
  <c r="M1196" i="181"/>
  <c r="N1196" i="181" s="1"/>
  <c r="M8" i="181"/>
  <c r="N8" i="181" s="1"/>
  <c r="M140" i="181"/>
  <c r="N140" i="181" s="1"/>
  <c r="M183" i="181"/>
  <c r="N183" i="181" s="1"/>
  <c r="M194" i="181"/>
  <c r="N194" i="181" s="1"/>
  <c r="M517" i="181"/>
  <c r="N517" i="181" s="1"/>
  <c r="M738" i="181"/>
  <c r="N738" i="181" s="1"/>
  <c r="M772" i="181"/>
  <c r="N772" i="181" s="1"/>
  <c r="M783" i="181"/>
  <c r="N783" i="181" s="1"/>
  <c r="M85" i="181"/>
  <c r="N85" i="181" s="1"/>
  <c r="M716" i="181"/>
  <c r="N716" i="181" s="1"/>
  <c r="M1120" i="181"/>
  <c r="N1120" i="181" s="1"/>
  <c r="M174" i="181"/>
  <c r="N174" i="181" s="1"/>
  <c r="I270" i="181"/>
  <c r="I694" i="181"/>
  <c r="M342" i="181"/>
  <c r="N342" i="181" s="1"/>
  <c r="M1134" i="181"/>
  <c r="N1134" i="181" s="1"/>
  <c r="M186" i="181"/>
  <c r="N186" i="181" s="1"/>
  <c r="M479" i="181"/>
  <c r="N479" i="181" s="1"/>
  <c r="M747" i="181"/>
  <c r="N747" i="181" s="1"/>
  <c r="M947" i="181"/>
  <c r="N947" i="181" s="1"/>
  <c r="M1006" i="181"/>
  <c r="N1006" i="181" s="1"/>
  <c r="M34" i="181"/>
  <c r="N34" i="181" s="1"/>
  <c r="M269" i="181"/>
  <c r="N269" i="181" s="1"/>
  <c r="M455" i="181"/>
  <c r="N455" i="181" s="1"/>
  <c r="M480" i="181"/>
  <c r="N480" i="181" s="1"/>
  <c r="M493" i="181"/>
  <c r="N493" i="181" s="1"/>
  <c r="M607" i="181"/>
  <c r="N607" i="181" s="1"/>
  <c r="M624" i="181"/>
  <c r="N624" i="181" s="1"/>
  <c r="M767" i="181"/>
  <c r="N767" i="181" s="1"/>
  <c r="M864" i="181"/>
  <c r="N864" i="181" s="1"/>
  <c r="M913" i="181"/>
  <c r="N913" i="181" s="1"/>
  <c r="M995" i="181"/>
  <c r="N995" i="181" s="1"/>
  <c r="M1048" i="181"/>
  <c r="N1048" i="181" s="1"/>
  <c r="M1051" i="181"/>
  <c r="N1051" i="181" s="1"/>
  <c r="M358" i="181"/>
  <c r="N358" i="181" s="1"/>
  <c r="M807" i="181"/>
  <c r="N807" i="181" s="1"/>
  <c r="M1081" i="181"/>
  <c r="N1081" i="181" s="1"/>
  <c r="M73" i="181"/>
  <c r="N73" i="181" s="1"/>
  <c r="M226" i="181"/>
  <c r="N226" i="181" s="1"/>
  <c r="M235" i="181"/>
  <c r="N235" i="181" s="1"/>
  <c r="M255" i="181"/>
  <c r="N255" i="181" s="1"/>
  <c r="M556" i="181"/>
  <c r="N556" i="181" s="1"/>
  <c r="M700" i="181"/>
  <c r="N700" i="181" s="1"/>
  <c r="M408" i="181"/>
  <c r="N408" i="181" s="1"/>
  <c r="M421" i="181"/>
  <c r="N421" i="181" s="1"/>
  <c r="M469" i="181"/>
  <c r="M470" i="181" s="1"/>
  <c r="M818" i="181"/>
  <c r="N818" i="181" s="1"/>
  <c r="M861" i="181"/>
  <c r="N861" i="181" s="1"/>
  <c r="M1061" i="181"/>
  <c r="N1061" i="181" s="1"/>
  <c r="M1077" i="181"/>
  <c r="N1077" i="181" s="1"/>
  <c r="M1115" i="181"/>
  <c r="N1115" i="181" s="1"/>
  <c r="M1128" i="181"/>
  <c r="N1128" i="181" s="1"/>
  <c r="M1195" i="181"/>
  <c r="N1195" i="181" s="1"/>
  <c r="M1073" i="181"/>
  <c r="N1073" i="181" s="1"/>
  <c r="M1190" i="181"/>
  <c r="N1190" i="181" s="1"/>
  <c r="M653" i="181"/>
  <c r="N653" i="181" s="1"/>
  <c r="M800" i="181"/>
  <c r="N800" i="181" s="1"/>
  <c r="I1017" i="181"/>
  <c r="M79" i="181"/>
  <c r="N79" i="181" s="1"/>
  <c r="M845" i="181"/>
  <c r="N845" i="181" s="1"/>
  <c r="M972" i="181"/>
  <c r="N972" i="181" s="1"/>
  <c r="M1068" i="181"/>
  <c r="N1068" i="181" s="1"/>
  <c r="M1080" i="181"/>
  <c r="N1080" i="181" s="1"/>
  <c r="M1137" i="181"/>
  <c r="N1137" i="181" s="1"/>
  <c r="M250" i="181"/>
  <c r="N250" i="181" s="1"/>
  <c r="M356" i="181"/>
  <c r="N356" i="181" s="1"/>
  <c r="M398" i="181"/>
  <c r="N398" i="181" s="1"/>
  <c r="M580" i="181"/>
  <c r="N580" i="181" s="1"/>
  <c r="M587" i="181"/>
  <c r="N587" i="181" s="1"/>
  <c r="M841" i="181"/>
  <c r="N841" i="181" s="1"/>
  <c r="M843" i="181"/>
  <c r="N843" i="181" s="1"/>
  <c r="M867" i="181"/>
  <c r="N867" i="181" s="1"/>
  <c r="M957" i="181"/>
  <c r="N957" i="181" s="1"/>
  <c r="M543" i="181"/>
  <c r="N543" i="181" s="1"/>
  <c r="M229" i="181"/>
  <c r="N229" i="181" s="1"/>
  <c r="M703" i="181"/>
  <c r="N703" i="181" s="1"/>
  <c r="M993" i="181"/>
  <c r="N993" i="181" s="1"/>
  <c r="M1030" i="181"/>
  <c r="N1030" i="181" s="1"/>
  <c r="M647" i="181"/>
  <c r="N647" i="181" s="1"/>
  <c r="M669" i="181"/>
  <c r="N669" i="181" s="1"/>
  <c r="I78" i="181"/>
  <c r="M162" i="181"/>
  <c r="N162" i="181" s="1"/>
  <c r="M190" i="181"/>
  <c r="N190" i="181" s="1"/>
  <c r="I254" i="181"/>
  <c r="M275" i="181"/>
  <c r="N275" i="181" s="1"/>
  <c r="M533" i="181"/>
  <c r="N533" i="181" s="1"/>
  <c r="M803" i="181"/>
  <c r="N803" i="181" s="1"/>
  <c r="M829" i="181"/>
  <c r="N829" i="181" s="1"/>
  <c r="M832" i="181"/>
  <c r="N832" i="181" s="1"/>
  <c r="M959" i="181"/>
  <c r="N959" i="181" s="1"/>
  <c r="M1056" i="181"/>
  <c r="M1057" i="181" s="1"/>
  <c r="M1099" i="181"/>
  <c r="N1099" i="181" s="1"/>
  <c r="M1215" i="181"/>
  <c r="N1215" i="181" s="1"/>
  <c r="M64" i="181"/>
  <c r="N64" i="181" s="1"/>
  <c r="M182" i="181"/>
  <c r="N182" i="181" s="1"/>
  <c r="I260" i="181"/>
  <c r="M312" i="181"/>
  <c r="N312" i="181" s="1"/>
  <c r="M338" i="181"/>
  <c r="N338" i="181" s="1"/>
  <c r="M380" i="181"/>
  <c r="N380" i="181" s="1"/>
  <c r="M386" i="181"/>
  <c r="N386" i="181" s="1"/>
  <c r="M558" i="181"/>
  <c r="N558" i="181" s="1"/>
  <c r="M581" i="181"/>
  <c r="N581" i="181" s="1"/>
  <c r="M594" i="181"/>
  <c r="N594" i="181" s="1"/>
  <c r="M733" i="181"/>
  <c r="N733" i="181" s="1"/>
  <c r="M736" i="181"/>
  <c r="N736" i="181" s="1"/>
  <c r="M910" i="181"/>
  <c r="N910" i="181" s="1"/>
  <c r="M1012" i="181"/>
  <c r="N1012" i="181" s="1"/>
  <c r="M1039" i="181"/>
  <c r="N1039" i="181" s="1"/>
  <c r="M1152" i="181"/>
  <c r="N1152" i="181" s="1"/>
  <c r="M1218" i="181"/>
  <c r="M419" i="181"/>
  <c r="N419" i="181" s="1"/>
  <c r="M425" i="181"/>
  <c r="N425" i="181" s="1"/>
  <c r="M660" i="181"/>
  <c r="N660" i="181" s="1"/>
  <c r="M663" i="181"/>
  <c r="N663" i="181" s="1"/>
  <c r="M785" i="181"/>
  <c r="N785" i="181" s="1"/>
  <c r="M892" i="181"/>
  <c r="N892" i="181" s="1"/>
  <c r="M922" i="181"/>
  <c r="N922" i="181" s="1"/>
  <c r="M1182" i="181"/>
  <c r="N1182" i="181" s="1"/>
  <c r="M36" i="181"/>
  <c r="N36" i="181" s="1"/>
  <c r="M67" i="181"/>
  <c r="N67" i="181" s="1"/>
  <c r="M113" i="181"/>
  <c r="N113" i="181" s="1"/>
  <c r="M142" i="181"/>
  <c r="N142" i="181" s="1"/>
  <c r="M534" i="181"/>
  <c r="N534" i="181" s="1"/>
  <c r="M548" i="181"/>
  <c r="N548" i="181" s="1"/>
  <c r="M1007" i="181"/>
  <c r="N1007" i="181" s="1"/>
  <c r="M1205" i="181"/>
  <c r="N1205" i="181" s="1"/>
  <c r="I22" i="181"/>
  <c r="M211" i="181"/>
  <c r="N211" i="181" s="1"/>
  <c r="M322" i="181"/>
  <c r="N322" i="181" s="1"/>
  <c r="I443" i="181"/>
  <c r="M472" i="181"/>
  <c r="N472" i="181" s="1"/>
  <c r="M486" i="181"/>
  <c r="N486" i="181" s="1"/>
  <c r="M709" i="181"/>
  <c r="N709" i="181" s="1"/>
  <c r="M754" i="181"/>
  <c r="N754" i="181" s="1"/>
  <c r="M796" i="181"/>
  <c r="N796" i="181" s="1"/>
  <c r="M851" i="181"/>
  <c r="N851" i="181" s="1"/>
  <c r="M911" i="181"/>
  <c r="N911" i="181" s="1"/>
  <c r="M1019" i="181"/>
  <c r="N1019" i="181" s="1"/>
  <c r="M1033" i="181"/>
  <c r="N1033" i="181" s="1"/>
  <c r="M1114" i="181"/>
  <c r="N1114" i="181" s="1"/>
  <c r="M95" i="181"/>
  <c r="N95" i="181" s="1"/>
  <c r="M105" i="181"/>
  <c r="N105" i="181" s="1"/>
  <c r="I236" i="181"/>
  <c r="M239" i="181"/>
  <c r="N239" i="181" s="1"/>
  <c r="M271" i="181"/>
  <c r="N271" i="181" s="1"/>
  <c r="M274" i="181"/>
  <c r="N274" i="181" s="1"/>
  <c r="I384" i="181"/>
  <c r="M396" i="181"/>
  <c r="N396" i="181" s="1"/>
  <c r="M404" i="181"/>
  <c r="N404" i="181" s="1"/>
  <c r="M428" i="181"/>
  <c r="N428" i="181" s="1"/>
  <c r="M640" i="181"/>
  <c r="N640" i="181" s="1"/>
  <c r="M678" i="181"/>
  <c r="N678" i="181" s="1"/>
  <c r="M776" i="181"/>
  <c r="N776" i="181" s="1"/>
  <c r="M906" i="181"/>
  <c r="N906" i="181" s="1"/>
  <c r="M909" i="181"/>
  <c r="M966" i="181"/>
  <c r="N966" i="181" s="1"/>
  <c r="I1029" i="181"/>
  <c r="M1044" i="181"/>
  <c r="N1044" i="181" s="1"/>
  <c r="M1058" i="181"/>
  <c r="N1058" i="181" s="1"/>
  <c r="M1079" i="181"/>
  <c r="N1079" i="181" s="1"/>
  <c r="M1084" i="181"/>
  <c r="N1084" i="181" s="1"/>
  <c r="M1145" i="181"/>
  <c r="N1145" i="181" s="1"/>
  <c r="M1200" i="181"/>
  <c r="N1200" i="181" s="1"/>
  <c r="M54" i="181"/>
  <c r="N54" i="181" s="1"/>
  <c r="I68" i="181"/>
  <c r="M217" i="181"/>
  <c r="N217" i="181" s="1"/>
  <c r="M368" i="181"/>
  <c r="N368" i="181" s="1"/>
  <c r="M876" i="181"/>
  <c r="N876" i="181" s="1"/>
  <c r="M979" i="181"/>
  <c r="N979" i="181" s="1"/>
  <c r="M991" i="181"/>
  <c r="N991" i="181" s="1"/>
  <c r="M1136" i="181"/>
  <c r="N1136" i="181" s="1"/>
  <c r="M1175" i="181"/>
  <c r="N1175" i="181" s="1"/>
  <c r="I1180" i="181"/>
  <c r="M63" i="181"/>
  <c r="N63" i="181" s="1"/>
  <c r="M88" i="181"/>
  <c r="N88" i="181" s="1"/>
  <c r="M90" i="181"/>
  <c r="N90" i="181" s="1"/>
  <c r="M117" i="181"/>
  <c r="N117" i="181" s="1"/>
  <c r="M132" i="181"/>
  <c r="N132" i="181" s="1"/>
  <c r="M187" i="181"/>
  <c r="N187" i="181" s="1"/>
  <c r="M264" i="181"/>
  <c r="N264" i="181" s="1"/>
  <c r="M295" i="181"/>
  <c r="N295" i="181" s="1"/>
  <c r="M388" i="181"/>
  <c r="N388" i="181" s="1"/>
  <c r="M394" i="181"/>
  <c r="N394" i="181" s="1"/>
  <c r="M508" i="181"/>
  <c r="N508" i="181" s="1"/>
  <c r="M638" i="181"/>
  <c r="N638" i="181" s="1"/>
  <c r="M690" i="181"/>
  <c r="N690" i="181" s="1"/>
  <c r="M791" i="181"/>
  <c r="N791" i="181" s="1"/>
  <c r="M834" i="181"/>
  <c r="N834" i="181" s="1"/>
  <c r="M918" i="181"/>
  <c r="N918" i="181" s="1"/>
  <c r="M932" i="181"/>
  <c r="N932" i="181" s="1"/>
  <c r="M23" i="181"/>
  <c r="N23" i="181" s="1"/>
  <c r="M52" i="181"/>
  <c r="N52" i="181" s="1"/>
  <c r="M71" i="181"/>
  <c r="N71" i="181" s="1"/>
  <c r="M86" i="181"/>
  <c r="N86" i="181" s="1"/>
  <c r="M115" i="181"/>
  <c r="N115" i="181" s="1"/>
  <c r="M147" i="181"/>
  <c r="N147" i="181" s="1"/>
  <c r="M170" i="181"/>
  <c r="N170" i="181" s="1"/>
  <c r="I191" i="181"/>
  <c r="M306" i="181"/>
  <c r="N306" i="181" s="1"/>
  <c r="M376" i="181"/>
  <c r="N376" i="181" s="1"/>
  <c r="M400" i="181"/>
  <c r="N400" i="181" s="1"/>
  <c r="M406" i="181"/>
  <c r="N406" i="181" s="1"/>
  <c r="M422" i="181"/>
  <c r="N422" i="181" s="1"/>
  <c r="M524" i="181"/>
  <c r="N524" i="181" s="1"/>
  <c r="M576" i="181"/>
  <c r="N576" i="181" s="1"/>
  <c r="M600" i="181"/>
  <c r="N600" i="181" s="1"/>
  <c r="M617" i="181"/>
  <c r="N617" i="181" s="1"/>
  <c r="I655" i="181"/>
  <c r="M681" i="181"/>
  <c r="N681" i="181" s="1"/>
  <c r="M712" i="181"/>
  <c r="N712" i="181" s="1"/>
  <c r="M720" i="181"/>
  <c r="N720" i="181" s="1"/>
  <c r="M780" i="181"/>
  <c r="N780" i="181" s="1"/>
  <c r="M1020" i="181"/>
  <c r="N1020" i="181" s="1"/>
  <c r="M1130" i="181"/>
  <c r="N1130" i="181" s="1"/>
  <c r="M1138" i="181"/>
  <c r="N1138" i="181" s="1"/>
  <c r="M1147" i="181"/>
  <c r="N1147" i="181" s="1"/>
  <c r="M1201" i="181"/>
  <c r="N1201" i="181" s="1"/>
  <c r="M58" i="181"/>
  <c r="N58" i="181" s="1"/>
  <c r="M150" i="181"/>
  <c r="N150" i="181" s="1"/>
  <c r="M176" i="181"/>
  <c r="N176" i="181" s="1"/>
  <c r="M258" i="181"/>
  <c r="N258" i="181" s="1"/>
  <c r="M332" i="181"/>
  <c r="N332" i="181" s="1"/>
  <c r="M382" i="181"/>
  <c r="N382" i="181" s="1"/>
  <c r="M414" i="181"/>
  <c r="N414" i="181" s="1"/>
  <c r="M459" i="181"/>
  <c r="N459" i="181" s="1"/>
  <c r="M505" i="181"/>
  <c r="N505" i="181" s="1"/>
  <c r="M726" i="181"/>
  <c r="N726" i="181" s="1"/>
  <c r="M742" i="181"/>
  <c r="N742" i="181" s="1"/>
  <c r="M748" i="181"/>
  <c r="N748" i="181" s="1"/>
  <c r="M756" i="181"/>
  <c r="N756" i="181" s="1"/>
  <c r="M789" i="181"/>
  <c r="N789" i="181" s="1"/>
  <c r="M813" i="181"/>
  <c r="N813" i="181" s="1"/>
  <c r="M868" i="181"/>
  <c r="N868" i="181" s="1"/>
  <c r="M917" i="181"/>
  <c r="N917" i="181" s="1"/>
  <c r="M970" i="181"/>
  <c r="N970" i="181" s="1"/>
  <c r="M1047" i="181"/>
  <c r="N1047" i="181" s="1"/>
  <c r="M1126" i="181"/>
  <c r="N1126" i="181" s="1"/>
  <c r="M1158" i="181"/>
  <c r="N1158" i="181" s="1"/>
  <c r="M1199" i="181"/>
  <c r="N1199" i="181" s="1"/>
  <c r="M91" i="181"/>
  <c r="N91" i="181" s="1"/>
  <c r="M136" i="181"/>
  <c r="N136" i="181" s="1"/>
  <c r="M195" i="181"/>
  <c r="N195" i="181" s="1"/>
  <c r="M219" i="181"/>
  <c r="N219" i="181" s="1"/>
  <c r="M286" i="181"/>
  <c r="N286" i="181" s="1"/>
  <c r="I360" i="181"/>
  <c r="M374" i="181"/>
  <c r="N374" i="181" s="1"/>
  <c r="M538" i="181"/>
  <c r="N538" i="181" s="1"/>
  <c r="M565" i="181"/>
  <c r="N565" i="181" s="1"/>
  <c r="M612" i="181"/>
  <c r="N612" i="181" s="1"/>
  <c r="M770" i="181"/>
  <c r="N770" i="181" s="1"/>
  <c r="M781" i="181"/>
  <c r="N781" i="181" s="1"/>
  <c r="M792" i="181"/>
  <c r="N792" i="181" s="1"/>
  <c r="M871" i="181"/>
  <c r="N871" i="181" s="1"/>
  <c r="M915" i="181"/>
  <c r="N915" i="181" s="1"/>
  <c r="M943" i="181"/>
  <c r="N943" i="181" s="1"/>
  <c r="I44" i="181"/>
  <c r="M69" i="181"/>
  <c r="N69" i="181" s="1"/>
  <c r="M99" i="181"/>
  <c r="N99" i="181" s="1"/>
  <c r="M119" i="181"/>
  <c r="N119" i="181" s="1"/>
  <c r="I230" i="181"/>
  <c r="M268" i="181"/>
  <c r="N268" i="181" s="1"/>
  <c r="I276" i="181"/>
  <c r="M444" i="181"/>
  <c r="N444" i="181" s="1"/>
  <c r="M615" i="181"/>
  <c r="N615" i="181" s="1"/>
  <c r="M674" i="181"/>
  <c r="N674" i="181" s="1"/>
  <c r="M702" i="181"/>
  <c r="N702" i="181" s="1"/>
  <c r="M724" i="181"/>
  <c r="N724" i="181" s="1"/>
  <c r="M1004" i="181"/>
  <c r="M1005" i="181" s="1"/>
  <c r="M1110" i="181"/>
  <c r="N1110" i="181" s="1"/>
  <c r="M1131" i="181"/>
  <c r="N1131" i="181" s="1"/>
  <c r="M1148" i="181"/>
  <c r="N1148" i="181" s="1"/>
  <c r="M1153" i="181"/>
  <c r="N1153" i="181" s="1"/>
  <c r="M1169" i="181"/>
  <c r="N1169" i="181" s="1"/>
  <c r="M1183" i="181"/>
  <c r="N1183" i="181" s="1"/>
  <c r="M1189" i="181"/>
  <c r="N1189" i="181" s="1"/>
  <c r="M1219" i="181"/>
  <c r="N1219" i="181" s="1"/>
  <c r="M14" i="181"/>
  <c r="N14" i="181" s="1"/>
  <c r="M24" i="181"/>
  <c r="N24" i="181" s="1"/>
  <c r="M29" i="181"/>
  <c r="N29" i="181" s="1"/>
  <c r="M39" i="181"/>
  <c r="N39" i="181" s="1"/>
  <c r="M92" i="181"/>
  <c r="N92" i="181" s="1"/>
  <c r="M148" i="181"/>
  <c r="N148" i="181" s="1"/>
  <c r="M154" i="181"/>
  <c r="N154" i="181" s="1"/>
  <c r="I248" i="181"/>
  <c r="M261" i="181"/>
  <c r="N261" i="181" s="1"/>
  <c r="M350" i="181"/>
  <c r="N350" i="181" s="1"/>
  <c r="M412" i="181"/>
  <c r="N412" i="181" s="1"/>
  <c r="M447" i="181"/>
  <c r="N447" i="181" s="1"/>
  <c r="M629" i="181"/>
  <c r="N629" i="181" s="1"/>
  <c r="I670" i="181"/>
  <c r="M685" i="181"/>
  <c r="N685" i="181" s="1"/>
  <c r="M727" i="181"/>
  <c r="N727" i="181" s="1"/>
  <c r="M778" i="181"/>
  <c r="N778" i="181" s="1"/>
  <c r="M854" i="181"/>
  <c r="N854" i="181" s="1"/>
  <c r="M902" i="181"/>
  <c r="N902" i="181" s="1"/>
  <c r="M924" i="181"/>
  <c r="N924" i="181" s="1"/>
  <c r="M935" i="181"/>
  <c r="N935" i="181" s="1"/>
  <c r="M949" i="181"/>
  <c r="N949" i="181" s="1"/>
  <c r="M1053" i="181"/>
  <c r="N1053" i="181" s="1"/>
  <c r="I1186" i="181"/>
  <c r="M111" i="181"/>
  <c r="N111" i="181" s="1"/>
  <c r="M125" i="181"/>
  <c r="N125" i="181" s="1"/>
  <c r="M159" i="181"/>
  <c r="N159" i="181" s="1"/>
  <c r="M166" i="181"/>
  <c r="N166" i="181" s="1"/>
  <c r="M169" i="181"/>
  <c r="N169" i="181" s="1"/>
  <c r="M196" i="181"/>
  <c r="N196" i="181" s="1"/>
  <c r="M207" i="181"/>
  <c r="N207" i="181" s="1"/>
  <c r="M266" i="181"/>
  <c r="N266" i="181" s="1"/>
  <c r="M284" i="181"/>
  <c r="N284" i="181" s="1"/>
  <c r="M290" i="181"/>
  <c r="N290" i="181" s="1"/>
  <c r="M302" i="181"/>
  <c r="N302" i="181" s="1"/>
  <c r="M364" i="181"/>
  <c r="N364" i="181" s="1"/>
  <c r="M402" i="181"/>
  <c r="N402" i="181" s="1"/>
  <c r="M546" i="181"/>
  <c r="N546" i="181" s="1"/>
  <c r="M809" i="181"/>
  <c r="N809" i="181" s="1"/>
  <c r="M857" i="181"/>
  <c r="N857" i="181" s="1"/>
  <c r="M886" i="181"/>
  <c r="N886" i="181" s="1"/>
  <c r="M996" i="181"/>
  <c r="N996" i="181" s="1"/>
  <c r="M1105" i="181"/>
  <c r="N1105" i="181" s="1"/>
  <c r="M1116" i="181"/>
  <c r="N1116" i="181" s="1"/>
  <c r="M1167" i="181"/>
  <c r="N1167" i="181" s="1"/>
  <c r="M1214" i="181"/>
  <c r="N1214" i="181" s="1"/>
  <c r="M60" i="181"/>
  <c r="N60" i="181" s="1"/>
  <c r="M70" i="181"/>
  <c r="N70" i="181" s="1"/>
  <c r="M240" i="181"/>
  <c r="N240" i="181" s="1"/>
  <c r="M308" i="181"/>
  <c r="N308" i="181" s="1"/>
  <c r="M999" i="181"/>
  <c r="N999" i="181" s="1"/>
  <c r="M1037" i="181"/>
  <c r="N1037" i="181" s="1"/>
  <c r="M1046" i="181"/>
  <c r="N1046" i="181" s="1"/>
  <c r="M1212" i="181"/>
  <c r="N1212" i="181" s="1"/>
  <c r="M9" i="181"/>
  <c r="N9" i="181" s="1"/>
  <c r="M15" i="181"/>
  <c r="N15" i="181" s="1"/>
  <c r="M18" i="181"/>
  <c r="N18" i="181" s="1"/>
  <c r="M27" i="181"/>
  <c r="N27" i="181" s="1"/>
  <c r="M30" i="181"/>
  <c r="N30" i="181" s="1"/>
  <c r="M93" i="181"/>
  <c r="N93" i="181" s="1"/>
  <c r="M138" i="181"/>
  <c r="N138" i="181" s="1"/>
  <c r="M149" i="181"/>
  <c r="N149" i="181" s="1"/>
  <c r="M175" i="181"/>
  <c r="N175" i="181" s="1"/>
  <c r="M205" i="181"/>
  <c r="N205" i="181" s="1"/>
  <c r="M246" i="181"/>
  <c r="N246" i="181" s="1"/>
  <c r="M257" i="181"/>
  <c r="N257" i="181" s="1"/>
  <c r="M300" i="181"/>
  <c r="N300" i="181" s="1"/>
  <c r="M314" i="181"/>
  <c r="N314" i="181" s="1"/>
  <c r="M362" i="181"/>
  <c r="N362" i="181" s="1"/>
  <c r="M370" i="181"/>
  <c r="N370" i="181" s="1"/>
  <c r="M392" i="181"/>
  <c r="N392" i="181" s="1"/>
  <c r="M416" i="181"/>
  <c r="N416" i="181" s="1"/>
  <c r="M475" i="181"/>
  <c r="N475" i="181" s="1"/>
  <c r="M478" i="181"/>
  <c r="N478" i="181" s="1"/>
  <c r="M537" i="181"/>
  <c r="N537" i="181" s="1"/>
  <c r="M561" i="181"/>
  <c r="N561" i="181" s="1"/>
  <c r="M605" i="181"/>
  <c r="N605" i="181" s="1"/>
  <c r="M636" i="181"/>
  <c r="N636" i="181" s="1"/>
  <c r="M651" i="181"/>
  <c r="M652" i="181" s="1"/>
  <c r="M714" i="181"/>
  <c r="N714" i="181" s="1"/>
  <c r="M728" i="181"/>
  <c r="N728" i="181" s="1"/>
  <c r="M731" i="181"/>
  <c r="N731" i="181" s="1"/>
  <c r="M758" i="181"/>
  <c r="N758" i="181" s="1"/>
  <c r="M774" i="181"/>
  <c r="N774" i="181" s="1"/>
  <c r="M812" i="181"/>
  <c r="N812" i="181" s="1"/>
  <c r="M835" i="181"/>
  <c r="N835" i="181" s="1"/>
  <c r="M870" i="181"/>
  <c r="N870" i="181" s="1"/>
  <c r="M884" i="181"/>
  <c r="N884" i="181" s="1"/>
  <c r="M919" i="181"/>
  <c r="N919" i="181" s="1"/>
  <c r="M925" i="181"/>
  <c r="N925" i="181" s="1"/>
  <c r="M950" i="181"/>
  <c r="N950" i="181" s="1"/>
  <c r="M1008" i="181"/>
  <c r="N1008" i="181" s="1"/>
  <c r="M1014" i="181"/>
  <c r="N1014" i="181" s="1"/>
  <c r="M1127" i="181"/>
  <c r="N1127" i="181" s="1"/>
  <c r="M1176" i="181"/>
  <c r="N1176" i="181" s="1"/>
  <c r="M11" i="181"/>
  <c r="N11" i="181" s="1"/>
  <c r="I16" i="181"/>
  <c r="M19" i="181"/>
  <c r="N19" i="181" s="1"/>
  <c r="M26" i="181"/>
  <c r="N26" i="181" s="1"/>
  <c r="M33" i="181"/>
  <c r="N33" i="181" s="1"/>
  <c r="M40" i="181"/>
  <c r="N40" i="181" s="1"/>
  <c r="M48" i="181"/>
  <c r="N48" i="181" s="1"/>
  <c r="I53" i="181"/>
  <c r="I118" i="181"/>
  <c r="M28" i="181"/>
  <c r="N28" i="181" s="1"/>
  <c r="M43" i="181"/>
  <c r="N43" i="181" s="1"/>
  <c r="M51" i="181"/>
  <c r="M59" i="181"/>
  <c r="N59" i="181" s="1"/>
  <c r="M102" i="181"/>
  <c r="N102" i="181" s="1"/>
  <c r="M108" i="181"/>
  <c r="N108" i="181" s="1"/>
  <c r="M122" i="181"/>
  <c r="N122" i="181" s="1"/>
  <c r="I133" i="181"/>
  <c r="M134" i="181"/>
  <c r="N134" i="181" s="1"/>
  <c r="I157" i="181"/>
  <c r="M163" i="181"/>
  <c r="N163" i="181" s="1"/>
  <c r="M171" i="181"/>
  <c r="N171" i="181" s="1"/>
  <c r="M184" i="181"/>
  <c r="N184" i="181" s="1"/>
  <c r="M192" i="181"/>
  <c r="N192" i="181" s="1"/>
  <c r="M237" i="181"/>
  <c r="N237" i="181" s="1"/>
  <c r="I242" i="181"/>
  <c r="I288" i="181"/>
  <c r="I130" i="181"/>
  <c r="M297" i="181"/>
  <c r="N297" i="181" s="1"/>
  <c r="M12" i="181"/>
  <c r="N12" i="181" s="1"/>
  <c r="M20" i="181"/>
  <c r="N20" i="181" s="1"/>
  <c r="I38" i="181"/>
  <c r="M41" i="181"/>
  <c r="N41" i="181" s="1"/>
  <c r="M49" i="181"/>
  <c r="N49" i="181" s="1"/>
  <c r="M57" i="181"/>
  <c r="N57" i="181" s="1"/>
  <c r="I62" i="181"/>
  <c r="M65" i="181"/>
  <c r="N65" i="181" s="1"/>
  <c r="M72" i="181"/>
  <c r="N72" i="181" s="1"/>
  <c r="I84" i="181"/>
  <c r="M97" i="181"/>
  <c r="N97" i="181" s="1"/>
  <c r="M103" i="181"/>
  <c r="N103" i="181" s="1"/>
  <c r="M114" i="181"/>
  <c r="N114" i="181" s="1"/>
  <c r="M120" i="181"/>
  <c r="N120" i="181" s="1"/>
  <c r="M137" i="181"/>
  <c r="N137" i="181" s="1"/>
  <c r="M164" i="181"/>
  <c r="N164" i="181" s="1"/>
  <c r="I179" i="181"/>
  <c r="I203" i="181"/>
  <c r="M233" i="181"/>
  <c r="N233" i="181" s="1"/>
  <c r="M245" i="181"/>
  <c r="N245" i="181" s="1"/>
  <c r="M74" i="181"/>
  <c r="N74" i="181" s="1"/>
  <c r="M82" i="181"/>
  <c r="N82" i="181" s="1"/>
  <c r="M123" i="181"/>
  <c r="N123" i="181" s="1"/>
  <c r="M135" i="181"/>
  <c r="N135" i="181" s="1"/>
  <c r="I145" i="181"/>
  <c r="M160" i="181"/>
  <c r="N160" i="181" s="1"/>
  <c r="M172" i="181"/>
  <c r="N172" i="181" s="1"/>
  <c r="M180" i="181"/>
  <c r="N180" i="181" s="1"/>
  <c r="M193" i="181"/>
  <c r="N193" i="181" s="1"/>
  <c r="M206" i="181"/>
  <c r="N206" i="181" s="1"/>
  <c r="M221" i="181"/>
  <c r="N221" i="181" s="1"/>
  <c r="M228" i="181"/>
  <c r="N228" i="181" s="1"/>
  <c r="M231" i="181"/>
  <c r="N231" i="181" s="1"/>
  <c r="M243" i="181"/>
  <c r="N243" i="181" s="1"/>
  <c r="M253" i="181"/>
  <c r="N253" i="181" s="1"/>
  <c r="M256" i="181"/>
  <c r="N256" i="181" s="1"/>
  <c r="M263" i="181"/>
  <c r="N263" i="181" s="1"/>
  <c r="M267" i="181"/>
  <c r="N267" i="181" s="1"/>
  <c r="M277" i="181"/>
  <c r="N277" i="181" s="1"/>
  <c r="M281" i="181"/>
  <c r="N281" i="181" s="1"/>
  <c r="M289" i="181"/>
  <c r="N289" i="181" s="1"/>
  <c r="M336" i="181"/>
  <c r="N336" i="181" s="1"/>
  <c r="M25" i="181"/>
  <c r="N25" i="181" s="1"/>
  <c r="M47" i="181"/>
  <c r="N47" i="181" s="1"/>
  <c r="M55" i="181"/>
  <c r="N55" i="181" s="1"/>
  <c r="M146" i="181"/>
  <c r="N146" i="181" s="1"/>
  <c r="M158" i="181"/>
  <c r="N158" i="181" s="1"/>
  <c r="M188" i="181"/>
  <c r="N188" i="181" s="1"/>
  <c r="M10" i="181"/>
  <c r="N10" i="181" s="1"/>
  <c r="M101" i="181"/>
  <c r="N101" i="181" s="1"/>
  <c r="I106" i="181"/>
  <c r="M129" i="181"/>
  <c r="N129" i="181" s="1"/>
  <c r="I167" i="181"/>
  <c r="M241" i="181"/>
  <c r="N241" i="181" s="1"/>
  <c r="M251" i="181"/>
  <c r="N251" i="181" s="1"/>
  <c r="M259" i="181"/>
  <c r="N259" i="181" s="1"/>
  <c r="M265" i="181"/>
  <c r="N265" i="181" s="1"/>
  <c r="M273" i="181"/>
  <c r="N273" i="181" s="1"/>
  <c r="M317" i="181"/>
  <c r="N317" i="181" s="1"/>
  <c r="M319" i="181"/>
  <c r="N319" i="181" s="1"/>
  <c r="I13" i="181"/>
  <c r="M45" i="181"/>
  <c r="N45" i="181" s="1"/>
  <c r="I50" i="181"/>
  <c r="M61" i="181"/>
  <c r="N61" i="181" s="1"/>
  <c r="M66" i="181"/>
  <c r="N66" i="181" s="1"/>
  <c r="M75" i="181"/>
  <c r="N75" i="181" s="1"/>
  <c r="M80" i="181"/>
  <c r="N80" i="181" s="1"/>
  <c r="M83" i="181"/>
  <c r="N83" i="181" s="1"/>
  <c r="M87" i="181"/>
  <c r="N87" i="181" s="1"/>
  <c r="M89" i="181"/>
  <c r="N89" i="181" s="1"/>
  <c r="I94" i="181"/>
  <c r="M96" i="181"/>
  <c r="N96" i="181" s="1"/>
  <c r="M121" i="181"/>
  <c r="N121" i="181" s="1"/>
  <c r="M127" i="181"/>
  <c r="N127" i="181" s="1"/>
  <c r="M141" i="181"/>
  <c r="N141" i="181" s="1"/>
  <c r="M161" i="181"/>
  <c r="N161" i="181" s="1"/>
  <c r="M168" i="181"/>
  <c r="N168" i="181" s="1"/>
  <c r="M181" i="181"/>
  <c r="N181" i="181" s="1"/>
  <c r="M199" i="181"/>
  <c r="N199" i="181" s="1"/>
  <c r="M214" i="181"/>
  <c r="N214" i="181" s="1"/>
  <c r="M285" i="181"/>
  <c r="N285" i="181" s="1"/>
  <c r="I310" i="181"/>
  <c r="M525" i="181"/>
  <c r="N525" i="181" s="1"/>
  <c r="M693" i="181"/>
  <c r="N693" i="181" s="1"/>
  <c r="M755" i="181"/>
  <c r="N755" i="181" s="1"/>
  <c r="I763" i="181"/>
  <c r="M806" i="181"/>
  <c r="N806" i="181" s="1"/>
  <c r="M994" i="181"/>
  <c r="N994" i="181" s="1"/>
  <c r="M1022" i="181"/>
  <c r="N1022" i="181" s="1"/>
  <c r="I1035" i="181"/>
  <c r="M1142" i="181"/>
  <c r="N1142" i="181" s="1"/>
  <c r="M1221" i="181"/>
  <c r="N1221" i="181" s="1"/>
  <c r="M435" i="181"/>
  <c r="N435" i="181" s="1"/>
  <c r="M449" i="181"/>
  <c r="N449" i="181" s="1"/>
  <c r="M457" i="181"/>
  <c r="N457" i="181" s="1"/>
  <c r="I520" i="181"/>
  <c r="I616" i="181"/>
  <c r="I625" i="181"/>
  <c r="M662" i="181"/>
  <c r="N662" i="181" s="1"/>
  <c r="I682" i="181"/>
  <c r="M704" i="181"/>
  <c r="N704" i="181" s="1"/>
  <c r="M707" i="181"/>
  <c r="N707" i="181" s="1"/>
  <c r="I824" i="181"/>
  <c r="I836" i="181"/>
  <c r="I858" i="181"/>
  <c r="I934" i="181"/>
  <c r="M930" i="181"/>
  <c r="N930" i="181" s="1"/>
  <c r="I940" i="181"/>
  <c r="M976" i="181"/>
  <c r="N976" i="181" s="1"/>
  <c r="M989" i="181"/>
  <c r="N989" i="181" s="1"/>
  <c r="M1038" i="181"/>
  <c r="N1038" i="181" s="1"/>
  <c r="M1071" i="181"/>
  <c r="N1071" i="181" s="1"/>
  <c r="M1092" i="181"/>
  <c r="N1092" i="181" s="1"/>
  <c r="I1111" i="181"/>
  <c r="M1164" i="181"/>
  <c r="N1164" i="181" s="1"/>
  <c r="I372" i="181"/>
  <c r="M433" i="181"/>
  <c r="N433" i="181" s="1"/>
  <c r="M484" i="181"/>
  <c r="N484" i="181" s="1"/>
  <c r="M491" i="181"/>
  <c r="N491" i="181" s="1"/>
  <c r="M498" i="181"/>
  <c r="N498" i="181" s="1"/>
  <c r="M501" i="181"/>
  <c r="N501" i="181" s="1"/>
  <c r="M514" i="181"/>
  <c r="N514" i="181" s="1"/>
  <c r="M528" i="181"/>
  <c r="N528" i="181" s="1"/>
  <c r="M531" i="181"/>
  <c r="M589" i="181"/>
  <c r="N589" i="181" s="1"/>
  <c r="I604" i="181"/>
  <c r="M603" i="181"/>
  <c r="N603" i="181" s="1"/>
  <c r="M626" i="181"/>
  <c r="N626" i="181" s="1"/>
  <c r="M648" i="181"/>
  <c r="N648" i="181" s="1"/>
  <c r="M679" i="181"/>
  <c r="N679" i="181" s="1"/>
  <c r="M719" i="181"/>
  <c r="N719" i="181" s="1"/>
  <c r="M721" i="181"/>
  <c r="N721" i="181" s="1"/>
  <c r="I793" i="181"/>
  <c r="I799" i="181"/>
  <c r="M815" i="181"/>
  <c r="M826" i="181"/>
  <c r="N826" i="181" s="1"/>
  <c r="M838" i="181"/>
  <c r="N838" i="181" s="1"/>
  <c r="M848" i="181"/>
  <c r="N848" i="181" s="1"/>
  <c r="M883" i="181"/>
  <c r="N883" i="181" s="1"/>
  <c r="M895" i="181"/>
  <c r="N895" i="181" s="1"/>
  <c r="M900" i="181"/>
  <c r="N900" i="181" s="1"/>
  <c r="M974" i="181"/>
  <c r="N974" i="181" s="1"/>
  <c r="M983" i="181"/>
  <c r="N983" i="181" s="1"/>
  <c r="M985" i="181"/>
  <c r="N985" i="181" s="1"/>
  <c r="I1011" i="181"/>
  <c r="M1013" i="181"/>
  <c r="N1013" i="181" s="1"/>
  <c r="I1023" i="181"/>
  <c r="M1052" i="181"/>
  <c r="N1052" i="181" s="1"/>
  <c r="M1059" i="181"/>
  <c r="N1059" i="181" s="1"/>
  <c r="M1087" i="181"/>
  <c r="N1087" i="181" s="1"/>
  <c r="M1102" i="181"/>
  <c r="N1102" i="181" s="1"/>
  <c r="M1140" i="181"/>
  <c r="N1140" i="181" s="1"/>
  <c r="M1162" i="181"/>
  <c r="N1162" i="181" s="1"/>
  <c r="I399" i="181"/>
  <c r="I411" i="181"/>
  <c r="I427" i="181"/>
  <c r="M450" i="181"/>
  <c r="N450" i="181" s="1"/>
  <c r="M463" i="181"/>
  <c r="N463" i="181" s="1"/>
  <c r="M465" i="181"/>
  <c r="M487" i="181"/>
  <c r="N487" i="181" s="1"/>
  <c r="M526" i="181"/>
  <c r="N526" i="181" s="1"/>
  <c r="M559" i="181"/>
  <c r="N559" i="181" s="1"/>
  <c r="I577" i="181"/>
  <c r="M601" i="181"/>
  <c r="N601" i="181" s="1"/>
  <c r="M668" i="181"/>
  <c r="M672" i="181"/>
  <c r="N672" i="181" s="1"/>
  <c r="I769" i="181"/>
  <c r="M766" i="181"/>
  <c r="N766" i="181" s="1"/>
  <c r="M819" i="181"/>
  <c r="N819" i="181" s="1"/>
  <c r="M831" i="181"/>
  <c r="N831" i="181" s="1"/>
  <c r="M853" i="181"/>
  <c r="N853" i="181" s="1"/>
  <c r="M881" i="181"/>
  <c r="N881" i="181" s="1"/>
  <c r="M885" i="181"/>
  <c r="N885" i="181" s="1"/>
  <c r="M898" i="181"/>
  <c r="N898" i="181" s="1"/>
  <c r="M929" i="181"/>
  <c r="N929" i="181" s="1"/>
  <c r="M931" i="181"/>
  <c r="N931" i="181" s="1"/>
  <c r="M1010" i="181"/>
  <c r="N1010" i="181" s="1"/>
  <c r="M1062" i="181"/>
  <c r="N1062" i="181" s="1"/>
  <c r="M1095" i="181"/>
  <c r="N1095" i="181" s="1"/>
  <c r="M1100" i="181"/>
  <c r="N1100" i="181" s="1"/>
  <c r="M1104" i="181"/>
  <c r="N1104" i="181" s="1"/>
  <c r="M1121" i="181"/>
  <c r="N1121" i="181" s="1"/>
  <c r="M1170" i="181"/>
  <c r="N1170" i="181" s="1"/>
  <c r="M1173" i="181"/>
  <c r="N1173" i="181" s="1"/>
  <c r="M1197" i="181"/>
  <c r="N1197" i="181" s="1"/>
  <c r="M1213" i="181"/>
  <c r="N1213" i="181" s="1"/>
  <c r="M423" i="181"/>
  <c r="N423" i="181" s="1"/>
  <c r="M441" i="181"/>
  <c r="N441" i="181" s="1"/>
  <c r="I476" i="181"/>
  <c r="M515" i="181"/>
  <c r="N515" i="181" s="1"/>
  <c r="M532" i="181"/>
  <c r="N532" i="181" s="1"/>
  <c r="M539" i="181"/>
  <c r="N539" i="181" s="1"/>
  <c r="M541" i="181"/>
  <c r="N541" i="181" s="1"/>
  <c r="M550" i="181"/>
  <c r="N550" i="181" s="1"/>
  <c r="M562" i="181"/>
  <c r="N562" i="181" s="1"/>
  <c r="M597" i="181"/>
  <c r="M598" i="181" s="1"/>
  <c r="M634" i="181"/>
  <c r="N634" i="181" s="1"/>
  <c r="M639" i="181"/>
  <c r="N639" i="181" s="1"/>
  <c r="M665" i="181"/>
  <c r="N665" i="181" s="1"/>
  <c r="M675" i="181"/>
  <c r="N675" i="181" s="1"/>
  <c r="M749" i="181"/>
  <c r="N749" i="181" s="1"/>
  <c r="M761" i="181"/>
  <c r="N761" i="181" s="1"/>
  <c r="M768" i="181"/>
  <c r="N768" i="181" s="1"/>
  <c r="M773" i="181"/>
  <c r="N773" i="181" s="1"/>
  <c r="M779" i="181"/>
  <c r="N779" i="181" s="1"/>
  <c r="I814" i="181"/>
  <c r="M865" i="181"/>
  <c r="N865" i="181" s="1"/>
  <c r="M896" i="181"/>
  <c r="N896" i="181" s="1"/>
  <c r="M975" i="181"/>
  <c r="N975" i="181" s="1"/>
  <c r="M1107" i="181"/>
  <c r="N1107" i="181" s="1"/>
  <c r="M1112" i="181"/>
  <c r="N1112" i="181" s="1"/>
  <c r="M502" i="181"/>
  <c r="N502" i="181" s="1"/>
  <c r="I711" i="181"/>
  <c r="I735" i="181"/>
  <c r="I863" i="181"/>
  <c r="I908" i="181"/>
  <c r="I928" i="181"/>
  <c r="M939" i="181"/>
  <c r="N939" i="181" s="1"/>
  <c r="M944" i="181"/>
  <c r="N944" i="181" s="1"/>
  <c r="M1021" i="181"/>
  <c r="N1021" i="181" s="1"/>
  <c r="M1026" i="181"/>
  <c r="N1026" i="181" s="1"/>
  <c r="M1065" i="181"/>
  <c r="N1065" i="181" s="1"/>
  <c r="M1070" i="181"/>
  <c r="N1070" i="181" s="1"/>
  <c r="M1132" i="181"/>
  <c r="N1132" i="181" s="1"/>
  <c r="M1160" i="181"/>
  <c r="N1160" i="181" s="1"/>
  <c r="M1168" i="181"/>
  <c r="N1168" i="181" s="1"/>
  <c r="M1193" i="181"/>
  <c r="N1193" i="181" s="1"/>
  <c r="I340" i="181"/>
  <c r="I393" i="181"/>
  <c r="M430" i="181"/>
  <c r="N430" i="181" s="1"/>
  <c r="I464" i="181"/>
  <c r="M483" i="181"/>
  <c r="N483" i="181" s="1"/>
  <c r="M497" i="181"/>
  <c r="N497" i="181" s="1"/>
  <c r="M513" i="181"/>
  <c r="M547" i="181"/>
  <c r="M553" i="181"/>
  <c r="N553" i="181" s="1"/>
  <c r="M585" i="181"/>
  <c r="N585" i="181" s="1"/>
  <c r="M588" i="181"/>
  <c r="N588" i="181" s="1"/>
  <c r="M590" i="181"/>
  <c r="N590" i="181" s="1"/>
  <c r="M622" i="181"/>
  <c r="N622" i="181" s="1"/>
  <c r="M649" i="181"/>
  <c r="N649" i="181" s="1"/>
  <c r="I676" i="181"/>
  <c r="M683" i="181"/>
  <c r="N683" i="181" s="1"/>
  <c r="M856" i="181"/>
  <c r="N856" i="181" s="1"/>
  <c r="M874" i="181"/>
  <c r="N874" i="181" s="1"/>
  <c r="I891" i="181"/>
  <c r="M960" i="181"/>
  <c r="N960" i="181" s="1"/>
  <c r="M965" i="181"/>
  <c r="N965" i="181" s="1"/>
  <c r="M971" i="181"/>
  <c r="N971" i="181" s="1"/>
  <c r="M984" i="181"/>
  <c r="N984" i="181" s="1"/>
  <c r="M1001" i="181"/>
  <c r="N1001" i="181" s="1"/>
  <c r="M1024" i="181"/>
  <c r="N1024" i="181" s="1"/>
  <c r="M1151" i="181"/>
  <c r="N1151" i="181" s="1"/>
  <c r="M1184" i="181"/>
  <c r="N1184" i="181" s="1"/>
  <c r="I209" i="181"/>
  <c r="I100" i="181"/>
  <c r="I112" i="181"/>
  <c r="I124" i="181"/>
  <c r="I139" i="181"/>
  <c r="I151" i="181"/>
  <c r="I173" i="181"/>
  <c r="I185" i="181"/>
  <c r="I197" i="181"/>
  <c r="M201" i="181"/>
  <c r="N201" i="181" s="1"/>
  <c r="M104" i="181"/>
  <c r="N104" i="181" s="1"/>
  <c r="M116" i="181"/>
  <c r="N116" i="181" s="1"/>
  <c r="M128" i="181"/>
  <c r="N128" i="181" s="1"/>
  <c r="M131" i="181"/>
  <c r="M143" i="181"/>
  <c r="N143" i="181" s="1"/>
  <c r="M155" i="181"/>
  <c r="N155" i="181" s="1"/>
  <c r="M165" i="181"/>
  <c r="N165" i="181" s="1"/>
  <c r="M177" i="181"/>
  <c r="N177" i="181" s="1"/>
  <c r="M189" i="181"/>
  <c r="N189" i="181" s="1"/>
  <c r="M200" i="181"/>
  <c r="N200" i="181" s="1"/>
  <c r="M208" i="181"/>
  <c r="N208" i="181" s="1"/>
  <c r="M216" i="181"/>
  <c r="M244" i="181"/>
  <c r="N244" i="181" s="1"/>
  <c r="M202" i="181"/>
  <c r="N202" i="181" s="1"/>
  <c r="M210" i="181"/>
  <c r="N210" i="181" s="1"/>
  <c r="M220" i="181"/>
  <c r="N220" i="181" s="1"/>
  <c r="M222" i="181"/>
  <c r="N222" i="181" s="1"/>
  <c r="M225" i="181"/>
  <c r="N225" i="181" s="1"/>
  <c r="M227" i="181"/>
  <c r="N227" i="181" s="1"/>
  <c r="M232" i="181"/>
  <c r="N232" i="181" s="1"/>
  <c r="M234" i="181"/>
  <c r="N234" i="181" s="1"/>
  <c r="M238" i="181"/>
  <c r="N238" i="181" s="1"/>
  <c r="M252" i="181"/>
  <c r="N252" i="181" s="1"/>
  <c r="M204" i="181"/>
  <c r="M212" i="181"/>
  <c r="N212" i="181" s="1"/>
  <c r="I215" i="181"/>
  <c r="M272" i="181"/>
  <c r="M279" i="181"/>
  <c r="N279" i="181" s="1"/>
  <c r="M283" i="181"/>
  <c r="N283" i="181" s="1"/>
  <c r="M287" i="181"/>
  <c r="N287" i="181" s="1"/>
  <c r="M291" i="181"/>
  <c r="M298" i="181"/>
  <c r="N298" i="181" s="1"/>
  <c r="M301" i="181"/>
  <c r="N301" i="181" s="1"/>
  <c r="M305" i="181"/>
  <c r="M309" i="181"/>
  <c r="N309" i="181" s="1"/>
  <c r="M313" i="181"/>
  <c r="N313" i="181" s="1"/>
  <c r="M320" i="181"/>
  <c r="N320" i="181" s="1"/>
  <c r="M323" i="181"/>
  <c r="N323" i="181" s="1"/>
  <c r="M327" i="181"/>
  <c r="M328" i="181" s="1"/>
  <c r="M331" i="181"/>
  <c r="N331" i="181" s="1"/>
  <c r="M335" i="181"/>
  <c r="M339" i="181"/>
  <c r="N339" i="181" s="1"/>
  <c r="M343" i="181"/>
  <c r="N343" i="181" s="1"/>
  <c r="M347" i="181"/>
  <c r="M348" i="181" s="1"/>
  <c r="M351" i="181"/>
  <c r="N351" i="181" s="1"/>
  <c r="M355" i="181"/>
  <c r="M359" i="181"/>
  <c r="N359" i="181" s="1"/>
  <c r="M363" i="181"/>
  <c r="N363" i="181" s="1"/>
  <c r="M367" i="181"/>
  <c r="N367" i="181" s="1"/>
  <c r="M371" i="181"/>
  <c r="N371" i="181" s="1"/>
  <c r="M375" i="181"/>
  <c r="N375" i="181" s="1"/>
  <c r="M379" i="181"/>
  <c r="N379" i="181" s="1"/>
  <c r="M383" i="181"/>
  <c r="N383" i="181" s="1"/>
  <c r="M387" i="181"/>
  <c r="N387" i="181" s="1"/>
  <c r="M391" i="181"/>
  <c r="M395" i="181"/>
  <c r="M403" i="181"/>
  <c r="N403" i="181" s="1"/>
  <c r="M407" i="181"/>
  <c r="N407" i="181" s="1"/>
  <c r="M415" i="181"/>
  <c r="N415" i="181" s="1"/>
  <c r="M418" i="181"/>
  <c r="N418" i="181" s="1"/>
  <c r="M424" i="181"/>
  <c r="N424" i="181" s="1"/>
  <c r="M431" i="181"/>
  <c r="N431" i="181" s="1"/>
  <c r="M434" i="181"/>
  <c r="N434" i="181" s="1"/>
  <c r="M438" i="181"/>
  <c r="N438" i="181" s="1"/>
  <c r="M442" i="181"/>
  <c r="N442" i="181" s="1"/>
  <c r="M468" i="181"/>
  <c r="N468" i="181" s="1"/>
  <c r="M496" i="181"/>
  <c r="N496" i="181" s="1"/>
  <c r="I518" i="181"/>
  <c r="M521" i="181"/>
  <c r="N521" i="181" s="1"/>
  <c r="M527" i="181"/>
  <c r="N527" i="181" s="1"/>
  <c r="M544" i="181"/>
  <c r="N544" i="181" s="1"/>
  <c r="M549" i="181"/>
  <c r="N549" i="181" s="1"/>
  <c r="M555" i="181"/>
  <c r="N555" i="181" s="1"/>
  <c r="M573" i="181"/>
  <c r="N573" i="181" s="1"/>
  <c r="M586" i="181"/>
  <c r="N586" i="181" s="1"/>
  <c r="M591" i="181"/>
  <c r="M593" i="181"/>
  <c r="N593" i="181" s="1"/>
  <c r="M611" i="181"/>
  <c r="I619" i="181"/>
  <c r="M618" i="181"/>
  <c r="M621" i="181"/>
  <c r="N621" i="181" s="1"/>
  <c r="M635" i="181"/>
  <c r="N635" i="181" s="1"/>
  <c r="M642" i="181"/>
  <c r="N642" i="181" s="1"/>
  <c r="M645" i="181"/>
  <c r="N645" i="181" s="1"/>
  <c r="M654" i="181"/>
  <c r="M664" i="181"/>
  <c r="I667" i="181"/>
  <c r="M671" i="181"/>
  <c r="N671" i="181" s="1"/>
  <c r="M689" i="181"/>
  <c r="N689" i="181" s="1"/>
  <c r="I697" i="181"/>
  <c r="M696" i="181"/>
  <c r="M706" i="181"/>
  <c r="N706" i="181" s="1"/>
  <c r="I717" i="181"/>
  <c r="M713" i="181"/>
  <c r="N713" i="181" s="1"/>
  <c r="M730" i="181"/>
  <c r="I741" i="181"/>
  <c r="M737" i="181"/>
  <c r="N737" i="181" s="1"/>
  <c r="M744" i="181"/>
  <c r="M745" i="181" s="1"/>
  <c r="I751" i="181"/>
  <c r="M762" i="181"/>
  <c r="N762" i="181" s="1"/>
  <c r="M788" i="181"/>
  <c r="N788" i="181" s="1"/>
  <c r="M795" i="181"/>
  <c r="N795" i="181" s="1"/>
  <c r="M802" i="181"/>
  <c r="N802" i="181" s="1"/>
  <c r="M821" i="181"/>
  <c r="M828" i="181"/>
  <c r="N828" i="181" s="1"/>
  <c r="M844" i="181"/>
  <c r="M850" i="181"/>
  <c r="N850" i="181" s="1"/>
  <c r="M862" i="181"/>
  <c r="N862" i="181" s="1"/>
  <c r="I282" i="181"/>
  <c r="I294" i="181"/>
  <c r="I304" i="181"/>
  <c r="I316" i="181"/>
  <c r="I326" i="181"/>
  <c r="I334" i="181"/>
  <c r="I346" i="181"/>
  <c r="I354" i="181"/>
  <c r="I366" i="181"/>
  <c r="I378" i="181"/>
  <c r="I390" i="181"/>
  <c r="I437" i="181"/>
  <c r="M452" i="181"/>
  <c r="N452" i="181" s="1"/>
  <c r="M467" i="181"/>
  <c r="M481" i="181"/>
  <c r="N481" i="181" s="1"/>
  <c r="M495" i="181"/>
  <c r="M511" i="181"/>
  <c r="N511" i="181" s="1"/>
  <c r="I530" i="181"/>
  <c r="I569" i="181"/>
  <c r="I596" i="181"/>
  <c r="I610" i="181"/>
  <c r="I661" i="181"/>
  <c r="I688" i="181"/>
  <c r="I805" i="181"/>
  <c r="I842" i="181"/>
  <c r="M887" i="181"/>
  <c r="M916" i="181"/>
  <c r="N916" i="181" s="1"/>
  <c r="I920" i="181"/>
  <c r="I637" i="181"/>
  <c r="I743" i="181"/>
  <c r="I757" i="181"/>
  <c r="I775" i="181"/>
  <c r="M880" i="181"/>
  <c r="I405" i="181"/>
  <c r="I417" i="181"/>
  <c r="M448" i="181"/>
  <c r="M458" i="181"/>
  <c r="N458" i="181" s="1"/>
  <c r="M477" i="181"/>
  <c r="I490" i="181"/>
  <c r="M492" i="181"/>
  <c r="N492" i="181" s="1"/>
  <c r="M507" i="181"/>
  <c r="I536" i="181"/>
  <c r="M554" i="181"/>
  <c r="N554" i="181" s="1"/>
  <c r="M564" i="181"/>
  <c r="N564" i="181" s="1"/>
  <c r="M572" i="181"/>
  <c r="N572" i="181" s="1"/>
  <c r="I583" i="181"/>
  <c r="M579" i="181"/>
  <c r="N579" i="181" s="1"/>
  <c r="M592" i="181"/>
  <c r="M599" i="181"/>
  <c r="N599" i="181" s="1"/>
  <c r="M606" i="181"/>
  <c r="M613" i="181"/>
  <c r="N613" i="181" s="1"/>
  <c r="M620" i="181"/>
  <c r="I631" i="181"/>
  <c r="M627" i="181"/>
  <c r="N627" i="181" s="1"/>
  <c r="M644" i="181"/>
  <c r="M650" i="181"/>
  <c r="N650" i="181" s="1"/>
  <c r="I652" i="181"/>
  <c r="M656" i="181"/>
  <c r="N656" i="181" s="1"/>
  <c r="M677" i="181"/>
  <c r="N677" i="181" s="1"/>
  <c r="M684" i="181"/>
  <c r="M691" i="181"/>
  <c r="N691" i="181" s="1"/>
  <c r="M698" i="181"/>
  <c r="M699" i="181" s="1"/>
  <c r="M708" i="181"/>
  <c r="N708" i="181" s="1"/>
  <c r="M715" i="181"/>
  <c r="N715" i="181" s="1"/>
  <c r="M722" i="181"/>
  <c r="N722" i="181" s="1"/>
  <c r="M732" i="181"/>
  <c r="N732" i="181" s="1"/>
  <c r="M739" i="181"/>
  <c r="N739" i="181" s="1"/>
  <c r="M750" i="181"/>
  <c r="N750" i="181" s="1"/>
  <c r="M764" i="181"/>
  <c r="M784" i="181"/>
  <c r="M790" i="181"/>
  <c r="N790" i="181" s="1"/>
  <c r="M801" i="181"/>
  <c r="M808" i="181"/>
  <c r="I811" i="181"/>
  <c r="M827" i="181"/>
  <c r="N827" i="181" s="1"/>
  <c r="M837" i="181"/>
  <c r="N837" i="181" s="1"/>
  <c r="M849" i="181"/>
  <c r="N849" i="181" s="1"/>
  <c r="M872" i="181"/>
  <c r="N872" i="181" s="1"/>
  <c r="M878" i="181"/>
  <c r="N878" i="181" s="1"/>
  <c r="I882" i="181"/>
  <c r="I897" i="181"/>
  <c r="M923" i="181"/>
  <c r="N923" i="181" s="1"/>
  <c r="M293" i="181"/>
  <c r="N293" i="181" s="1"/>
  <c r="M296" i="181"/>
  <c r="N296" i="181" s="1"/>
  <c r="M299" i="181"/>
  <c r="M303" i="181"/>
  <c r="N303" i="181" s="1"/>
  <c r="M307" i="181"/>
  <c r="N307" i="181" s="1"/>
  <c r="M311" i="181"/>
  <c r="M315" i="181"/>
  <c r="N315" i="181" s="1"/>
  <c r="M318" i="181"/>
  <c r="N318" i="181" s="1"/>
  <c r="M321" i="181"/>
  <c r="M325" i="181"/>
  <c r="N325" i="181" s="1"/>
  <c r="M329" i="181"/>
  <c r="M333" i="181"/>
  <c r="N333" i="181" s="1"/>
  <c r="M337" i="181"/>
  <c r="N337" i="181" s="1"/>
  <c r="M341" i="181"/>
  <c r="N341" i="181" s="1"/>
  <c r="M345" i="181"/>
  <c r="N345" i="181" s="1"/>
  <c r="M349" i="181"/>
  <c r="N349" i="181" s="1"/>
  <c r="M353" i="181"/>
  <c r="N353" i="181" s="1"/>
  <c r="M357" i="181"/>
  <c r="N357" i="181" s="1"/>
  <c r="M361" i="181"/>
  <c r="M365" i="181"/>
  <c r="N365" i="181" s="1"/>
  <c r="M369" i="181"/>
  <c r="N369" i="181" s="1"/>
  <c r="M373" i="181"/>
  <c r="N373" i="181" s="1"/>
  <c r="M377" i="181"/>
  <c r="N377" i="181" s="1"/>
  <c r="M381" i="181"/>
  <c r="N381" i="181" s="1"/>
  <c r="M385" i="181"/>
  <c r="N385" i="181" s="1"/>
  <c r="M389" i="181"/>
  <c r="N389" i="181" s="1"/>
  <c r="M397" i="181"/>
  <c r="N397" i="181" s="1"/>
  <c r="M401" i="181"/>
  <c r="N401" i="181" s="1"/>
  <c r="M409" i="181"/>
  <c r="N409" i="181" s="1"/>
  <c r="M413" i="181"/>
  <c r="N413" i="181" s="1"/>
  <c r="M420" i="181"/>
  <c r="N420" i="181" s="1"/>
  <c r="M426" i="181"/>
  <c r="N426" i="181" s="1"/>
  <c r="M429" i="181"/>
  <c r="N429" i="181" s="1"/>
  <c r="M432" i="181"/>
  <c r="M436" i="181"/>
  <c r="N436" i="181" s="1"/>
  <c r="M440" i="181"/>
  <c r="N440" i="181" s="1"/>
  <c r="M446" i="181"/>
  <c r="N446" i="181" s="1"/>
  <c r="M461" i="181"/>
  <c r="N461" i="181" s="1"/>
  <c r="M474" i="181"/>
  <c r="N474" i="181" s="1"/>
  <c r="M504" i="181"/>
  <c r="M523" i="181"/>
  <c r="M529" i="181"/>
  <c r="N529" i="181" s="1"/>
  <c r="M551" i="181"/>
  <c r="N551" i="181" s="1"/>
  <c r="M560" i="181"/>
  <c r="N560" i="181" s="1"/>
  <c r="I563" i="181"/>
  <c r="M567" i="181"/>
  <c r="N567" i="181" s="1"/>
  <c r="M575" i="181"/>
  <c r="N575" i="181" s="1"/>
  <c r="M582" i="181"/>
  <c r="N582" i="181" s="1"/>
  <c r="M584" i="181"/>
  <c r="N584" i="181" s="1"/>
  <c r="M595" i="181"/>
  <c r="N595" i="181" s="1"/>
  <c r="M602" i="181"/>
  <c r="N602" i="181" s="1"/>
  <c r="M609" i="181"/>
  <c r="N609" i="181" s="1"/>
  <c r="M623" i="181"/>
  <c r="N623" i="181" s="1"/>
  <c r="M630" i="181"/>
  <c r="N630" i="181" s="1"/>
  <c r="M633" i="181"/>
  <c r="N633" i="181" s="1"/>
  <c r="M659" i="181"/>
  <c r="N659" i="181" s="1"/>
  <c r="M666" i="181"/>
  <c r="N666" i="181" s="1"/>
  <c r="M673" i="181"/>
  <c r="N673" i="181" s="1"/>
  <c r="M680" i="181"/>
  <c r="N680" i="181" s="1"/>
  <c r="M687" i="181"/>
  <c r="N687" i="181" s="1"/>
  <c r="I705" i="181"/>
  <c r="M701" i="181"/>
  <c r="M718" i="181"/>
  <c r="I729" i="181"/>
  <c r="M725" i="181"/>
  <c r="N725" i="181" s="1"/>
  <c r="M746" i="181"/>
  <c r="M753" i="181"/>
  <c r="M760" i="181"/>
  <c r="N760" i="181" s="1"/>
  <c r="M771" i="181"/>
  <c r="N771" i="181" s="1"/>
  <c r="M777" i="181"/>
  <c r="N777" i="181" s="1"/>
  <c r="M782" i="181"/>
  <c r="N782" i="181" s="1"/>
  <c r="M787" i="181"/>
  <c r="N787" i="181" s="1"/>
  <c r="M797" i="181"/>
  <c r="N797" i="181" s="1"/>
  <c r="M804" i="181"/>
  <c r="N804" i="181" s="1"/>
  <c r="M817" i="181"/>
  <c r="N817" i="181" s="1"/>
  <c r="M823" i="181"/>
  <c r="N823" i="181" s="1"/>
  <c r="M833" i="181"/>
  <c r="N833" i="181" s="1"/>
  <c r="M840" i="181"/>
  <c r="N840" i="181" s="1"/>
  <c r="M846" i="181"/>
  <c r="N846" i="181" s="1"/>
  <c r="M855" i="181"/>
  <c r="M860" i="181"/>
  <c r="N860" i="181" s="1"/>
  <c r="I873" i="181"/>
  <c r="M869" i="181"/>
  <c r="N869" i="181" s="1"/>
  <c r="M890" i="181"/>
  <c r="N890" i="181" s="1"/>
  <c r="M894" i="181"/>
  <c r="N894" i="181" s="1"/>
  <c r="M445" i="181"/>
  <c r="N445" i="181" s="1"/>
  <c r="M460" i="181"/>
  <c r="N460" i="181" s="1"/>
  <c r="M473" i="181"/>
  <c r="N473" i="181" s="1"/>
  <c r="M489" i="181"/>
  <c r="N489" i="181" s="1"/>
  <c r="I500" i="181"/>
  <c r="I557" i="181"/>
  <c r="M570" i="181"/>
  <c r="M571" i="181" s="1"/>
  <c r="I646" i="181"/>
  <c r="I830" i="181"/>
  <c r="I852" i="181"/>
  <c r="M875" i="181"/>
  <c r="I879" i="181"/>
  <c r="M899" i="181"/>
  <c r="N899" i="181" s="1"/>
  <c r="M901" i="181"/>
  <c r="N901" i="181" s="1"/>
  <c r="I903" i="181"/>
  <c r="M954" i="181"/>
  <c r="N954" i="181" s="1"/>
  <c r="I542" i="181"/>
  <c r="I946" i="181"/>
  <c r="M941" i="181"/>
  <c r="I453" i="181"/>
  <c r="M456" i="181"/>
  <c r="N456" i="181" s="1"/>
  <c r="I482" i="181"/>
  <c r="M485" i="181"/>
  <c r="N485" i="181" s="1"/>
  <c r="M499" i="181"/>
  <c r="N499" i="181" s="1"/>
  <c r="I512" i="181"/>
  <c r="M552" i="181"/>
  <c r="M566" i="181"/>
  <c r="N566" i="181" s="1"/>
  <c r="M608" i="181"/>
  <c r="N608" i="181" s="1"/>
  <c r="M632" i="181"/>
  <c r="I643" i="181"/>
  <c r="M658" i="181"/>
  <c r="N658" i="181" s="1"/>
  <c r="M686" i="181"/>
  <c r="N686" i="181" s="1"/>
  <c r="I699" i="181"/>
  <c r="M710" i="181"/>
  <c r="N710" i="181" s="1"/>
  <c r="I723" i="181"/>
  <c r="M734" i="181"/>
  <c r="N734" i="181" s="1"/>
  <c r="M759" i="181"/>
  <c r="M786" i="181"/>
  <c r="N786" i="181" s="1"/>
  <c r="M816" i="181"/>
  <c r="N816" i="181" s="1"/>
  <c r="M825" i="181"/>
  <c r="M839" i="181"/>
  <c r="N839" i="181" s="1"/>
  <c r="M847" i="181"/>
  <c r="M859" i="181"/>
  <c r="N859" i="181" s="1"/>
  <c r="M905" i="181"/>
  <c r="N905" i="181" s="1"/>
  <c r="M907" i="181"/>
  <c r="N907" i="181" s="1"/>
  <c r="M948" i="181"/>
  <c r="I968" i="181"/>
  <c r="M963" i="181"/>
  <c r="N963" i="181" s="1"/>
  <c r="I926" i="181"/>
  <c r="I952" i="181"/>
  <c r="M969" i="181"/>
  <c r="M990" i="181"/>
  <c r="N990" i="181" s="1"/>
  <c r="M997" i="181"/>
  <c r="N997" i="181" s="1"/>
  <c r="M1000" i="181"/>
  <c r="N1000" i="181" s="1"/>
  <c r="M1018" i="181"/>
  <c r="M1025" i="181"/>
  <c r="M1032" i="181"/>
  <c r="N1032" i="181" s="1"/>
  <c r="I1049" i="181"/>
  <c r="M1045" i="181"/>
  <c r="M1072" i="181"/>
  <c r="N1072" i="181" s="1"/>
  <c r="I1075" i="181"/>
  <c r="M1078" i="181"/>
  <c r="N1078" i="181" s="1"/>
  <c r="M1094" i="181"/>
  <c r="N1094" i="181" s="1"/>
  <c r="I1097" i="181"/>
  <c r="M1101" i="181"/>
  <c r="N1101" i="181" s="1"/>
  <c r="M1113" i="181"/>
  <c r="N1113" i="181" s="1"/>
  <c r="I1123" i="181"/>
  <c r="M1119" i="181"/>
  <c r="N1119" i="181" s="1"/>
  <c r="M1122" i="181"/>
  <c r="N1122" i="181" s="1"/>
  <c r="M1129" i="181"/>
  <c r="N1129" i="181" s="1"/>
  <c r="M1157" i="181"/>
  <c r="N1157" i="181" s="1"/>
  <c r="I1177" i="181"/>
  <c r="M1172" i="181"/>
  <c r="N1172" i="181" s="1"/>
  <c r="M1188" i="181"/>
  <c r="N1188" i="181" s="1"/>
  <c r="M1202" i="181"/>
  <c r="I1216" i="181"/>
  <c r="M1250" i="181"/>
  <c r="N1250" i="181" s="1"/>
  <c r="N1263" i="181"/>
  <c r="M1289" i="181"/>
  <c r="N1289" i="181" s="1"/>
  <c r="I937" i="181"/>
  <c r="I981" i="181"/>
  <c r="I1003" i="181"/>
  <c r="I1069" i="181"/>
  <c r="I1091" i="181"/>
  <c r="M1228" i="181"/>
  <c r="N1297" i="181"/>
  <c r="I992" i="181"/>
  <c r="M1083" i="181"/>
  <c r="N1083" i="181" s="1"/>
  <c r="M1090" i="181"/>
  <c r="N1090" i="181" s="1"/>
  <c r="M1093" i="181"/>
  <c r="N1093" i="181" s="1"/>
  <c r="M1106" i="181"/>
  <c r="N1106" i="181" s="1"/>
  <c r="M1118" i="181"/>
  <c r="M1124" i="181"/>
  <c r="M1125" i="181" s="1"/>
  <c r="M1141" i="181"/>
  <c r="M1146" i="181"/>
  <c r="N1146" i="181" s="1"/>
  <c r="M1161" i="181"/>
  <c r="N1161" i="181" s="1"/>
  <c r="M1166" i="181"/>
  <c r="I1192" i="181"/>
  <c r="M1209" i="181"/>
  <c r="N1209" i="181" s="1"/>
  <c r="M1211" i="181"/>
  <c r="M1220" i="181"/>
  <c r="N1220" i="181" s="1"/>
  <c r="M877" i="181"/>
  <c r="N877" i="181" s="1"/>
  <c r="I888" i="181"/>
  <c r="M904" i="181"/>
  <c r="I914" i="181"/>
  <c r="M933" i="181"/>
  <c r="N933" i="181" s="1"/>
  <c r="M956" i="181"/>
  <c r="N956" i="181" s="1"/>
  <c r="M977" i="181"/>
  <c r="N977" i="181" s="1"/>
  <c r="M1031" i="181"/>
  <c r="N1031" i="181" s="1"/>
  <c r="M1054" i="181"/>
  <c r="N1054" i="181" s="1"/>
  <c r="M1064" i="181"/>
  <c r="M1086" i="181"/>
  <c r="M1109" i="181"/>
  <c r="I1133" i="181"/>
  <c r="M1143" i="181"/>
  <c r="N1143" i="181" s="1"/>
  <c r="M1154" i="181"/>
  <c r="N1154" i="181" s="1"/>
  <c r="M1156" i="181"/>
  <c r="N1156" i="181" s="1"/>
  <c r="M1159" i="181"/>
  <c r="N1159" i="181" s="1"/>
  <c r="I1165" i="181"/>
  <c r="M1163" i="181"/>
  <c r="N1163" i="181" s="1"/>
  <c r="M1185" i="181"/>
  <c r="N1185" i="181" s="1"/>
  <c r="M1206" i="181"/>
  <c r="N1206" i="181" s="1"/>
  <c r="I1222" i="181"/>
  <c r="M1217" i="181"/>
  <c r="M1247" i="181"/>
  <c r="N1247" i="181" s="1"/>
  <c r="I1292" i="181"/>
  <c r="I1298" i="181"/>
  <c r="M921" i="181"/>
  <c r="M936" i="181"/>
  <c r="N936" i="181" s="1"/>
  <c r="I962" i="181"/>
  <c r="M958" i="181"/>
  <c r="M973" i="181"/>
  <c r="M980" i="181"/>
  <c r="M986" i="181"/>
  <c r="N986" i="181" s="1"/>
  <c r="M988" i="181"/>
  <c r="N988" i="181" s="1"/>
  <c r="M1002" i="181"/>
  <c r="N1002" i="181" s="1"/>
  <c r="I1005" i="181"/>
  <c r="M1009" i="181"/>
  <c r="M1016" i="181"/>
  <c r="N1016" i="181" s="1"/>
  <c r="M1027" i="181"/>
  <c r="N1027" i="181" s="1"/>
  <c r="M1034" i="181"/>
  <c r="N1034" i="181" s="1"/>
  <c r="M1040" i="181"/>
  <c r="N1040" i="181" s="1"/>
  <c r="M1050" i="181"/>
  <c r="N1050" i="181" s="1"/>
  <c r="M1060" i="181"/>
  <c r="I1063" i="181"/>
  <c r="M1067" i="181"/>
  <c r="N1067" i="181" s="1"/>
  <c r="M1074" i="181"/>
  <c r="N1074" i="181" s="1"/>
  <c r="M1082" i="181"/>
  <c r="I1085" i="181"/>
  <c r="M1089" i="181"/>
  <c r="N1089" i="181" s="1"/>
  <c r="M1096" i="181"/>
  <c r="N1096" i="181" s="1"/>
  <c r="I1108" i="181"/>
  <c r="I1171" i="181"/>
  <c r="M1174" i="181"/>
  <c r="N1174" i="181" s="1"/>
  <c r="M1179" i="181"/>
  <c r="N1179" i="181" s="1"/>
  <c r="M1187" i="181"/>
  <c r="I1210" i="181"/>
  <c r="M1208" i="181"/>
  <c r="N1208" i="181" s="1"/>
  <c r="I1296" i="181"/>
  <c r="I1041" i="181"/>
  <c r="I1103" i="181"/>
  <c r="I1117" i="181"/>
  <c r="I1149" i="181"/>
  <c r="M1265" i="181"/>
  <c r="N1265" i="181" s="1"/>
  <c r="M1135" i="181"/>
  <c r="N1135" i="181" s="1"/>
  <c r="I1204" i="181"/>
  <c r="M1207" i="181"/>
  <c r="N1207" i="181" s="1"/>
  <c r="I1269" i="181"/>
  <c r="M1293" i="181"/>
  <c r="M1294" i="181" s="1"/>
  <c r="I1294" i="181"/>
  <c r="M889" i="181"/>
  <c r="M938" i="181"/>
  <c r="M945" i="181"/>
  <c r="N945" i="181" s="1"/>
  <c r="M967" i="181"/>
  <c r="N967" i="181" s="1"/>
  <c r="I978" i="181"/>
  <c r="M982" i="181"/>
  <c r="M987" i="181"/>
  <c r="I998" i="181"/>
  <c r="M1015" i="181"/>
  <c r="N1015" i="181" s="1"/>
  <c r="M1036" i="181"/>
  <c r="M1042" i="181"/>
  <c r="M1043" i="181" s="1"/>
  <c r="I1055" i="181"/>
  <c r="M1066" i="181"/>
  <c r="N1066" i="181" s="1"/>
  <c r="M1088" i="181"/>
  <c r="N1088" i="181" s="1"/>
  <c r="M1098" i="181"/>
  <c r="M1144" i="181"/>
  <c r="M1150" i="181"/>
  <c r="I1155" i="181"/>
  <c r="M1178" i="181"/>
  <c r="N1178" i="181" s="1"/>
  <c r="M1181" i="181"/>
  <c r="M1191" i="181"/>
  <c r="N1191" i="181" s="1"/>
  <c r="M1240" i="181"/>
  <c r="N1240" i="181" s="1"/>
  <c r="N1267" i="181"/>
  <c r="M1257" i="181"/>
  <c r="N1257" i="181" s="1"/>
  <c r="M1254" i="181"/>
  <c r="N1254" i="181" s="1"/>
  <c r="J2596" i="181"/>
  <c r="M1235" i="181"/>
  <c r="M1262" i="181"/>
  <c r="N1262" i="181" s="1"/>
  <c r="M1253" i="181"/>
  <c r="N1253" i="181" s="1"/>
  <c r="M1261" i="181"/>
  <c r="N1261" i="181" s="1"/>
  <c r="I1139" i="181"/>
  <c r="I1198" i="181"/>
  <c r="M1194" i="181"/>
  <c r="N1194" i="181" s="1"/>
  <c r="M1203" i="181"/>
  <c r="N1203" i="181" s="1"/>
  <c r="N1239" i="181"/>
  <c r="M1243" i="181"/>
  <c r="N1243" i="181" s="1"/>
  <c r="G4337" i="181" l="1"/>
  <c r="L2895" i="181"/>
  <c r="L2897" i="181" s="1"/>
  <c r="K2897" i="181"/>
  <c r="M1269" i="181"/>
  <c r="N1228" i="181"/>
  <c r="N1229" i="181" s="1"/>
  <c r="M1229" i="181"/>
  <c r="N1270" i="181"/>
  <c r="M1272" i="181"/>
  <c r="N1272" i="181" s="1"/>
  <c r="N1273" i="181"/>
  <c r="N1274" i="181" s="1"/>
  <c r="M1274" i="181"/>
  <c r="L2627" i="181"/>
  <c r="N1275" i="181"/>
  <c r="N1283" i="181" s="1"/>
  <c r="M1283" i="181"/>
  <c r="L4214" i="181"/>
  <c r="K4220" i="181"/>
  <c r="L4272" i="181"/>
  <c r="K4273" i="181"/>
  <c r="L3933" i="181"/>
  <c r="K3934" i="181"/>
  <c r="L3705" i="181"/>
  <c r="K3706" i="181"/>
  <c r="L3638" i="181"/>
  <c r="K3639" i="181"/>
  <c r="L3210" i="181"/>
  <c r="K3212" i="181"/>
  <c r="L2950" i="181"/>
  <c r="K2955" i="181"/>
  <c r="L4126" i="181"/>
  <c r="K4131" i="181"/>
  <c r="L3880" i="181"/>
  <c r="K3904" i="181"/>
  <c r="L3663" i="181"/>
  <c r="K3664" i="181"/>
  <c r="L3425" i="181"/>
  <c r="K3475" i="181"/>
  <c r="L3030" i="181"/>
  <c r="K3031" i="181"/>
  <c r="L2911" i="181"/>
  <c r="K2913" i="181"/>
  <c r="L3980" i="181"/>
  <c r="K3982" i="181"/>
  <c r="L3800" i="181"/>
  <c r="K3801" i="181"/>
  <c r="L3648" i="181"/>
  <c r="K3649" i="181"/>
  <c r="L3407" i="181"/>
  <c r="K3411" i="181"/>
  <c r="L3267" i="181"/>
  <c r="K3273" i="181"/>
  <c r="L3016" i="181"/>
  <c r="K3017" i="181"/>
  <c r="L4205" i="181"/>
  <c r="K4206" i="181"/>
  <c r="L4014" i="181"/>
  <c r="K4037" i="181"/>
  <c r="L3736" i="181"/>
  <c r="K3752" i="181"/>
  <c r="L3375" i="181"/>
  <c r="K3403" i="181"/>
  <c r="L3182" i="181"/>
  <c r="K3183" i="181"/>
  <c r="L2968" i="181"/>
  <c r="K2970" i="181"/>
  <c r="L4299" i="181"/>
  <c r="L4097" i="181"/>
  <c r="K4119" i="181"/>
  <c r="L3859" i="181"/>
  <c r="K3860" i="181"/>
  <c r="L3476" i="181"/>
  <c r="K3570" i="181"/>
  <c r="L3276" i="181"/>
  <c r="K3303" i="181"/>
  <c r="L2993" i="181"/>
  <c r="K2995" i="181"/>
  <c r="L4193" i="181"/>
  <c r="K4201" i="181"/>
  <c r="L3973" i="181"/>
  <c r="K3978" i="181"/>
  <c r="L3352" i="181"/>
  <c r="K3355" i="181"/>
  <c r="L3161" i="181"/>
  <c r="K3162" i="181"/>
  <c r="L2898" i="181"/>
  <c r="K2906" i="181"/>
  <c r="L4191" i="181"/>
  <c r="K4192" i="181"/>
  <c r="L3971" i="181"/>
  <c r="K3972" i="181"/>
  <c r="L3620" i="181"/>
  <c r="K3621" i="181"/>
  <c r="L3304" i="181"/>
  <c r="L3139" i="181"/>
  <c r="K3147" i="181"/>
  <c r="L4325" i="181"/>
  <c r="L3935" i="181"/>
  <c r="K3938" i="181"/>
  <c r="L3693" i="181"/>
  <c r="K3694" i="181"/>
  <c r="L3261" i="181"/>
  <c r="K3266" i="181"/>
  <c r="L3136" i="181"/>
  <c r="K3138" i="181"/>
  <c r="L4044" i="181"/>
  <c r="K4045" i="181"/>
  <c r="L3909" i="181"/>
  <c r="K3912" i="181"/>
  <c r="L3687" i="181"/>
  <c r="K3688" i="181"/>
  <c r="L3616" i="181"/>
  <c r="K3617" i="181"/>
  <c r="L3121" i="181"/>
  <c r="K3123" i="181"/>
  <c r="L4321" i="181"/>
  <c r="K4322" i="181"/>
  <c r="L3991" i="181"/>
  <c r="K3992" i="181"/>
  <c r="L3802" i="181"/>
  <c r="K3803" i="181"/>
  <c r="L3650" i="181"/>
  <c r="K3651" i="181"/>
  <c r="L3330" i="181"/>
  <c r="K3347" i="181"/>
  <c r="L3018" i="181"/>
  <c r="K3021" i="181"/>
  <c r="L4229" i="181"/>
  <c r="L4231" i="181" s="1"/>
  <c r="K4231" i="181"/>
  <c r="L3965" i="181"/>
  <c r="K3966" i="181"/>
  <c r="L3761" i="181"/>
  <c r="K3762" i="181"/>
  <c r="L3635" i="181"/>
  <c r="K3637" i="181"/>
  <c r="L3356" i="181"/>
  <c r="K3374" i="181"/>
  <c r="L3206" i="181"/>
  <c r="K3207" i="181"/>
  <c r="L2943" i="181"/>
  <c r="K2944" i="181"/>
  <c r="L4160" i="181"/>
  <c r="K4161" i="181"/>
  <c r="L3941" i="181"/>
  <c r="K3943" i="181"/>
  <c r="L3700" i="181"/>
  <c r="K3701" i="181"/>
  <c r="L3309" i="181"/>
  <c r="K3310" i="181"/>
  <c r="L3165" i="181"/>
  <c r="K3172" i="181"/>
  <c r="L2937" i="181"/>
  <c r="K2939" i="181"/>
  <c r="L4279" i="181"/>
  <c r="K4284" i="181"/>
  <c r="L4087" i="181"/>
  <c r="K4088" i="181"/>
  <c r="L3753" i="181"/>
  <c r="K3754" i="181"/>
  <c r="L3419" i="181"/>
  <c r="K3420" i="181"/>
  <c r="L3232" i="181"/>
  <c r="K3233" i="181"/>
  <c r="L2964" i="181"/>
  <c r="K2966" i="181"/>
  <c r="L4140" i="181"/>
  <c r="K4141" i="181"/>
  <c r="L3669" i="181"/>
  <c r="K3678" i="181"/>
  <c r="L3274" i="181"/>
  <c r="K3275" i="181"/>
  <c r="L3038" i="181"/>
  <c r="K3102" i="181"/>
  <c r="L4288" i="181"/>
  <c r="K4295" i="181"/>
  <c r="L4137" i="181"/>
  <c r="K4139" i="181"/>
  <c r="L3925" i="181"/>
  <c r="K3929" i="181"/>
  <c r="L3581" i="181"/>
  <c r="K3584" i="181"/>
  <c r="L3226" i="181"/>
  <c r="K3229" i="181"/>
  <c r="L3036" i="181"/>
  <c r="K3037" i="181"/>
  <c r="L4285" i="181"/>
  <c r="K4286" i="181"/>
  <c r="L4057" i="181"/>
  <c r="L4058" i="181" s="1"/>
  <c r="K4058" i="181"/>
  <c r="L3916" i="181"/>
  <c r="K3918" i="181"/>
  <c r="L3654" i="181"/>
  <c r="K3655" i="181"/>
  <c r="L3224" i="181"/>
  <c r="K3225" i="181"/>
  <c r="L3034" i="181"/>
  <c r="K3035" i="181"/>
  <c r="L3993" i="181"/>
  <c r="K3994" i="181"/>
  <c r="L3841" i="181"/>
  <c r="K3842" i="181"/>
  <c r="L3665" i="181"/>
  <c r="K3668" i="181"/>
  <c r="L3412" i="181"/>
  <c r="K3414" i="181"/>
  <c r="L3032" i="181"/>
  <c r="K3033" i="181"/>
  <c r="L4265" i="181"/>
  <c r="K4266" i="181"/>
  <c r="L3967" i="181"/>
  <c r="K3970" i="181"/>
  <c r="L3786" i="181"/>
  <c r="K3797" i="181"/>
  <c r="L3614" i="181"/>
  <c r="K3615" i="181"/>
  <c r="L3208" i="181"/>
  <c r="K3209" i="181"/>
  <c r="L2971" i="181"/>
  <c r="K2972" i="181"/>
  <c r="L4168" i="181"/>
  <c r="K4190" i="181"/>
  <c r="L3930" i="181"/>
  <c r="K3932" i="181"/>
  <c r="L3702" i="181"/>
  <c r="K3704" i="181"/>
  <c r="L3612" i="181"/>
  <c r="K3613" i="181"/>
  <c r="L3322" i="181"/>
  <c r="K3324" i="181"/>
  <c r="L3187" i="181"/>
  <c r="K3199" i="181"/>
  <c r="L4122" i="181"/>
  <c r="K4123" i="181"/>
  <c r="L3861" i="181"/>
  <c r="K3862" i="181"/>
  <c r="L3585" i="181"/>
  <c r="K3587" i="181"/>
  <c r="L3255" i="181"/>
  <c r="K3258" i="181"/>
  <c r="L3027" i="181"/>
  <c r="K3029" i="181"/>
  <c r="L2628" i="181"/>
  <c r="L2630" i="181" s="1"/>
  <c r="L4148" i="181"/>
  <c r="K4149" i="181"/>
  <c r="L3962" i="181"/>
  <c r="K3964" i="181"/>
  <c r="L3698" i="181"/>
  <c r="K3699" i="181"/>
  <c r="L3404" i="181"/>
  <c r="K3406" i="181"/>
  <c r="L3180" i="181"/>
  <c r="K3181" i="181"/>
  <c r="L4249" i="181"/>
  <c r="L4259" i="181" s="1"/>
  <c r="K4259" i="181"/>
  <c r="L4038" i="181"/>
  <c r="L4043" i="181" s="1"/>
  <c r="L3622" i="181"/>
  <c r="K3623" i="181"/>
  <c r="L3202" i="181"/>
  <c r="K3205" i="181"/>
  <c r="L3024" i="181"/>
  <c r="K3026" i="181"/>
  <c r="L4276" i="181"/>
  <c r="K4278" i="181"/>
  <c r="L4063" i="181"/>
  <c r="K4064" i="181"/>
  <c r="L3856" i="181"/>
  <c r="K3858" i="181"/>
  <c r="L3415" i="181"/>
  <c r="K3416" i="181"/>
  <c r="L3200" i="181"/>
  <c r="K3201" i="181"/>
  <c r="L3022" i="181"/>
  <c r="K3023" i="181"/>
  <c r="L4274" i="181"/>
  <c r="K4275" i="181"/>
  <c r="L4001" i="181"/>
  <c r="K4003" i="181"/>
  <c r="L3854" i="181"/>
  <c r="K3855" i="181"/>
  <c r="L3640" i="181"/>
  <c r="K3647" i="181"/>
  <c r="L3174" i="181"/>
  <c r="K3175" i="181"/>
  <c r="L2979" i="181"/>
  <c r="K2980" i="181"/>
  <c r="K2627" i="181"/>
  <c r="L4323" i="181"/>
  <c r="K4324" i="181"/>
  <c r="L3946" i="181"/>
  <c r="K3947" i="181"/>
  <c r="L3808" i="181"/>
  <c r="K3838" i="181"/>
  <c r="L3652" i="181"/>
  <c r="K3653" i="181"/>
  <c r="L3259" i="181"/>
  <c r="K3260" i="181"/>
  <c r="L2977" i="181"/>
  <c r="K2978" i="181"/>
  <c r="L4233" i="181"/>
  <c r="L4237" i="181" s="1"/>
  <c r="K4237" i="181"/>
  <c r="L3944" i="181"/>
  <c r="K3945" i="181"/>
  <c r="L3685" i="181"/>
  <c r="K3686" i="181"/>
  <c r="L3588" i="181"/>
  <c r="K3611" i="181"/>
  <c r="L3119" i="181"/>
  <c r="K3120" i="181"/>
  <c r="L2945" i="181"/>
  <c r="K2946" i="181"/>
  <c r="L4124" i="181"/>
  <c r="K4125" i="181"/>
  <c r="L3867" i="181"/>
  <c r="K3868" i="181"/>
  <c r="L3661" i="181"/>
  <c r="K3662" i="181"/>
  <c r="L3423" i="181"/>
  <c r="K3424" i="181"/>
  <c r="L3313" i="181"/>
  <c r="K3321" i="181"/>
  <c r="L3105" i="181"/>
  <c r="K3109" i="181"/>
  <c r="L4225" i="181"/>
  <c r="K4227" i="181"/>
  <c r="L4089" i="181"/>
  <c r="K4096" i="181"/>
  <c r="L3755" i="181"/>
  <c r="K3756" i="181"/>
  <c r="L3421" i="181"/>
  <c r="K3422" i="181"/>
  <c r="L3234" i="181"/>
  <c r="K3250" i="181"/>
  <c r="L3009" i="181"/>
  <c r="K3011" i="181"/>
  <c r="K3012" i="181" s="1"/>
  <c r="L4120" i="181"/>
  <c r="K4121" i="181"/>
  <c r="L3939" i="181"/>
  <c r="K3940" i="181"/>
  <c r="L3624" i="181"/>
  <c r="K3634" i="181"/>
  <c r="L3307" i="181"/>
  <c r="K3308" i="181"/>
  <c r="L3163" i="181"/>
  <c r="K3164" i="181"/>
  <c r="L4202" i="181"/>
  <c r="K4204" i="181"/>
  <c r="L4009" i="181"/>
  <c r="K4011" i="181"/>
  <c r="L3417" i="181"/>
  <c r="K3418" i="181"/>
  <c r="L3178" i="181"/>
  <c r="K3179" i="181"/>
  <c r="L2934" i="181"/>
  <c r="K2936" i="181"/>
  <c r="L4246" i="181"/>
  <c r="L4247" i="181" s="1"/>
  <c r="K4247" i="181"/>
  <c r="L4006" i="181"/>
  <c r="K4007" i="181"/>
  <c r="L3656" i="181"/>
  <c r="K3660" i="181"/>
  <c r="L3350" i="181"/>
  <c r="K3351" i="181"/>
  <c r="L3176" i="181"/>
  <c r="K3177" i="181"/>
  <c r="L2981" i="181"/>
  <c r="K2986" i="181"/>
  <c r="L4238" i="181"/>
  <c r="K4240" i="181"/>
  <c r="L3951" i="181"/>
  <c r="K3961" i="181"/>
  <c r="L3707" i="181"/>
  <c r="K3730" i="181"/>
  <c r="L3618" i="181"/>
  <c r="K3619" i="181"/>
  <c r="L3157" i="181"/>
  <c r="K3160" i="181"/>
  <c r="L2914" i="181"/>
  <c r="K2915" i="181"/>
  <c r="L4078" i="181"/>
  <c r="L4085" i="181"/>
  <c r="K4086" i="181"/>
  <c r="L4080" i="181"/>
  <c r="L3041" i="181"/>
  <c r="L2631" i="181"/>
  <c r="L2893" i="181"/>
  <c r="L2894" i="181" s="1"/>
  <c r="L2890" i="181"/>
  <c r="K2892" i="181"/>
  <c r="J3054" i="180"/>
  <c r="L4211" i="181"/>
  <c r="I1299" i="181"/>
  <c r="I1284" i="181"/>
  <c r="K3054" i="180"/>
  <c r="L1290" i="180"/>
  <c r="N1233" i="181"/>
  <c r="N1234" i="181" s="1"/>
  <c r="N1230" i="181"/>
  <c r="N1232" i="181" s="1"/>
  <c r="M697" i="181"/>
  <c r="N1218" i="181"/>
  <c r="I1223" i="181"/>
  <c r="N547" i="181"/>
  <c r="N953" i="181"/>
  <c r="N465" i="181"/>
  <c r="N815" i="181"/>
  <c r="N1293" i="181"/>
  <c r="N1294" i="181" s="1"/>
  <c r="N1292" i="181"/>
  <c r="M1292" i="181"/>
  <c r="M981" i="181"/>
  <c r="N469" i="181"/>
  <c r="N470" i="181" s="1"/>
  <c r="M655" i="181"/>
  <c r="M670" i="181"/>
  <c r="M506" i="181"/>
  <c r="N1004" i="181"/>
  <c r="N1005" i="181" s="1"/>
  <c r="M218" i="181"/>
  <c r="M952" i="181"/>
  <c r="N597" i="181"/>
  <c r="N598" i="181" s="1"/>
  <c r="M882" i="181"/>
  <c r="M1063" i="181"/>
  <c r="M53" i="181"/>
  <c r="M1049" i="181"/>
  <c r="M482" i="181"/>
  <c r="N1056" i="181"/>
  <c r="N1057" i="181" s="1"/>
  <c r="M914" i="181"/>
  <c r="M32" i="181"/>
  <c r="N909" i="181"/>
  <c r="N914" i="181" s="1"/>
  <c r="M512" i="181"/>
  <c r="N744" i="181"/>
  <c r="N745" i="181" s="1"/>
  <c r="M16" i="181"/>
  <c r="M926" i="181"/>
  <c r="M56" i="181"/>
  <c r="M112" i="181"/>
  <c r="M518" i="181"/>
  <c r="N507" i="181"/>
  <c r="N512" i="181" s="1"/>
  <c r="M723" i="181"/>
  <c r="M503" i="181"/>
  <c r="M94" i="181"/>
  <c r="M68" i="181"/>
  <c r="M197" i="181"/>
  <c r="M1085" i="181"/>
  <c r="M1171" i="181"/>
  <c r="M646" i="181"/>
  <c r="M619" i="181"/>
  <c r="N513" i="181"/>
  <c r="N518" i="181" s="1"/>
  <c r="N216" i="181"/>
  <c r="N218" i="181" s="1"/>
  <c r="M13" i="181"/>
  <c r="M757" i="181"/>
  <c r="M705" i="181"/>
  <c r="M173" i="181"/>
  <c r="M536" i="181"/>
  <c r="N327" i="181"/>
  <c r="N328" i="181" s="1"/>
  <c r="M260" i="181"/>
  <c r="M84" i="181"/>
  <c r="M1011" i="181"/>
  <c r="M743" i="181"/>
  <c r="M78" i="181"/>
  <c r="M542" i="181"/>
  <c r="M891" i="181"/>
  <c r="M962" i="181"/>
  <c r="M858" i="181"/>
  <c r="M62" i="181"/>
  <c r="N1166" i="181"/>
  <c r="N1171" i="181" s="1"/>
  <c r="N1045" i="181"/>
  <c r="N1049" i="181" s="1"/>
  <c r="M437" i="181"/>
  <c r="M811" i="181"/>
  <c r="M888" i="181"/>
  <c r="N236" i="181"/>
  <c r="M124" i="181"/>
  <c r="M22" i="181"/>
  <c r="N242" i="181"/>
  <c r="M763" i="181"/>
  <c r="M920" i="181"/>
  <c r="M751" i="181"/>
  <c r="M270" i="181"/>
  <c r="M852" i="181"/>
  <c r="M1216" i="181"/>
  <c r="M1029" i="181"/>
  <c r="M276" i="181"/>
  <c r="M139" i="181"/>
  <c r="M44" i="181"/>
  <c r="N531" i="181"/>
  <c r="N536" i="181" s="1"/>
  <c r="M1023" i="181"/>
  <c r="M830" i="181"/>
  <c r="M637" i="181"/>
  <c r="M399" i="181"/>
  <c r="M814" i="181"/>
  <c r="M38" i="181"/>
  <c r="M151" i="181"/>
  <c r="N503" i="181"/>
  <c r="N477" i="181"/>
  <c r="N482" i="181" s="1"/>
  <c r="M393" i="181"/>
  <c r="N51" i="181"/>
  <c r="N53" i="181" s="1"/>
  <c r="M50" i="181"/>
  <c r="N948" i="181"/>
  <c r="N952" i="181" s="1"/>
  <c r="M992" i="181"/>
  <c r="M978" i="181"/>
  <c r="M1123" i="181"/>
  <c r="N654" i="181"/>
  <c r="N655" i="181" s="1"/>
  <c r="M897" i="181"/>
  <c r="M769" i="181"/>
  <c r="N668" i="181"/>
  <c r="N670" i="181" s="1"/>
  <c r="M520" i="181"/>
  <c r="M100" i="181"/>
  <c r="M185" i="181"/>
  <c r="N651" i="181"/>
  <c r="N652" i="181" s="1"/>
  <c r="N973" i="181"/>
  <c r="N978" i="181" s="1"/>
  <c r="N1025" i="181"/>
  <c r="N1029" i="181" s="1"/>
  <c r="M405" i="181"/>
  <c r="M610" i="181"/>
  <c r="M799" i="181"/>
  <c r="M735" i="181"/>
  <c r="M616" i="181"/>
  <c r="N476" i="181"/>
  <c r="N880" i="181"/>
  <c r="N882" i="181" s="1"/>
  <c r="N644" i="181"/>
  <c r="N646" i="181" s="1"/>
  <c r="M667" i="181"/>
  <c r="M294" i="181"/>
  <c r="M1204" i="181"/>
  <c r="N1009" i="181"/>
  <c r="N1011" i="181" s="1"/>
  <c r="M879" i="181"/>
  <c r="M688" i="181"/>
  <c r="N889" i="181"/>
  <c r="N891" i="181" s="1"/>
  <c r="M1192" i="181"/>
  <c r="N1202" i="181"/>
  <c r="N1204" i="181" s="1"/>
  <c r="N875" i="181"/>
  <c r="N879" i="181" s="1"/>
  <c r="M998" i="181"/>
  <c r="N1141" i="181"/>
  <c r="M557" i="181"/>
  <c r="N958" i="181"/>
  <c r="N962" i="181" s="1"/>
  <c r="M417" i="181"/>
  <c r="M625" i="181"/>
  <c r="N411" i="181"/>
  <c r="N347" i="181"/>
  <c r="N348" i="181" s="1"/>
  <c r="M824" i="181"/>
  <c r="M203" i="181"/>
  <c r="M1155" i="181"/>
  <c r="M908" i="181"/>
  <c r="N1187" i="181"/>
  <c r="N1192" i="181" s="1"/>
  <c r="N764" i="181"/>
  <c r="N769" i="181" s="1"/>
  <c r="N718" i="181"/>
  <c r="N723" i="181" s="1"/>
  <c r="N395" i="181"/>
  <c r="N399" i="181" s="1"/>
  <c r="N390" i="181"/>
  <c r="N775" i="181"/>
  <c r="N354" i="181"/>
  <c r="N417" i="181"/>
  <c r="N741" i="181"/>
  <c r="N378" i="181"/>
  <c r="N346" i="181"/>
  <c r="N1035" i="181"/>
  <c r="N903" i="181"/>
  <c r="N203" i="181"/>
  <c r="N1198" i="181"/>
  <c r="N405" i="181"/>
  <c r="N427" i="181"/>
  <c r="N920" i="181"/>
  <c r="N1180" i="181"/>
  <c r="M1091" i="181"/>
  <c r="N1086" i="181"/>
  <c r="N1055" i="181"/>
  <c r="M1296" i="181"/>
  <c r="N729" i="181"/>
  <c r="M1198" i="181"/>
  <c r="M1075" i="181"/>
  <c r="N711" i="181"/>
  <c r="M937" i="181"/>
  <c r="N1082" i="181"/>
  <c r="N1085" i="181" s="1"/>
  <c r="M596" i="181"/>
  <c r="N523" i="181"/>
  <c r="M1133" i="181"/>
  <c r="M372" i="181"/>
  <c r="M340" i="181"/>
  <c r="M310" i="181"/>
  <c r="M490" i="181"/>
  <c r="N260" i="181"/>
  <c r="N432" i="181"/>
  <c r="N855" i="181"/>
  <c r="N858" i="181" s="1"/>
  <c r="M643" i="181"/>
  <c r="M230" i="181"/>
  <c r="N696" i="181"/>
  <c r="N697" i="181" s="1"/>
  <c r="N591" i="181"/>
  <c r="N291" i="181"/>
  <c r="N294" i="181" s="1"/>
  <c r="M530" i="181"/>
  <c r="M464" i="181"/>
  <c r="N100" i="181"/>
  <c r="M191" i="181"/>
  <c r="N118" i="181"/>
  <c r="N13" i="181"/>
  <c r="M167" i="181"/>
  <c r="N44" i="181"/>
  <c r="M145" i="181"/>
  <c r="M1186" i="181"/>
  <c r="N1181" i="181"/>
  <c r="M1210" i="181"/>
  <c r="N1165" i="181"/>
  <c r="N1075" i="181"/>
  <c r="N1211" i="181"/>
  <c r="N563" i="181"/>
  <c r="M1165" i="181"/>
  <c r="N980" i="181"/>
  <c r="M934" i="181"/>
  <c r="M873" i="181"/>
  <c r="M1139" i="181"/>
  <c r="N759" i="181"/>
  <c r="N842" i="181"/>
  <c r="N661" i="181"/>
  <c r="N569" i="181"/>
  <c r="M903" i="181"/>
  <c r="N542" i="181"/>
  <c r="N467" i="181"/>
  <c r="M1097" i="181"/>
  <c r="M427" i="181"/>
  <c r="N793" i="181"/>
  <c r="N676" i="181"/>
  <c r="N592" i="181"/>
  <c r="N384" i="181"/>
  <c r="N335" i="181"/>
  <c r="M1003" i="181"/>
  <c r="N643" i="181"/>
  <c r="N490" i="181"/>
  <c r="M836" i="181"/>
  <c r="N224" i="181"/>
  <c r="N844" i="181"/>
  <c r="N618" i="181"/>
  <c r="N619" i="181" s="1"/>
  <c r="N167" i="181"/>
  <c r="N684" i="181"/>
  <c r="N688" i="181" s="1"/>
  <c r="M563" i="181"/>
  <c r="N530" i="181"/>
  <c r="N139" i="181"/>
  <c r="M118" i="181"/>
  <c r="M1180" i="181"/>
  <c r="N1108" i="181"/>
  <c r="M940" i="181"/>
  <c r="N938" i="181"/>
  <c r="N1150" i="181"/>
  <c r="N1042" i="181"/>
  <c r="M1069" i="181"/>
  <c r="N1064" i="181"/>
  <c r="N873" i="181"/>
  <c r="M1117" i="181"/>
  <c r="N604" i="181"/>
  <c r="M366" i="181"/>
  <c r="M334" i="181"/>
  <c r="M304" i="181"/>
  <c r="N814" i="181"/>
  <c r="M775" i="181"/>
  <c r="M682" i="181"/>
  <c r="M1017" i="181"/>
  <c r="N519" i="181"/>
  <c r="N443" i="181"/>
  <c r="M793" i="181"/>
  <c r="M729" i="181"/>
  <c r="N254" i="181"/>
  <c r="N784" i="181"/>
  <c r="N606" i="181"/>
  <c r="N610" i="181" s="1"/>
  <c r="M224" i="181"/>
  <c r="N197" i="181"/>
  <c r="N62" i="181"/>
  <c r="M1103" i="181"/>
  <c r="N1098" i="181"/>
  <c r="N934" i="181"/>
  <c r="N1139" i="181"/>
  <c r="N897" i="181"/>
  <c r="M863" i="181"/>
  <c r="N1017" i="181"/>
  <c r="N577" i="181"/>
  <c r="N372" i="181"/>
  <c r="N288" i="181"/>
  <c r="M1108" i="181"/>
  <c r="M360" i="181"/>
  <c r="N272" i="181"/>
  <c r="N276" i="181" s="1"/>
  <c r="N847" i="181"/>
  <c r="N746" i="181"/>
  <c r="N821" i="181"/>
  <c r="N824" i="181" s="1"/>
  <c r="N157" i="181"/>
  <c r="N16" i="181"/>
  <c r="N38" i="181"/>
  <c r="N94" i="181"/>
  <c r="N32" i="181"/>
  <c r="N56" i="181"/>
  <c r="N982" i="181"/>
  <c r="M928" i="181"/>
  <c r="N1298" i="181"/>
  <c r="N1117" i="181"/>
  <c r="N1018" i="181"/>
  <c r="N904" i="181"/>
  <c r="N1124" i="181"/>
  <c r="M968" i="181"/>
  <c r="N1060" i="181"/>
  <c r="M390" i="181"/>
  <c r="M326" i="181"/>
  <c r="N937" i="181"/>
  <c r="N717" i="181"/>
  <c r="M661" i="181"/>
  <c r="M577" i="181"/>
  <c r="N969" i="181"/>
  <c r="M717" i="181"/>
  <c r="M694" i="181"/>
  <c r="N701" i="181"/>
  <c r="N705" i="181" s="1"/>
  <c r="M583" i="181"/>
  <c r="M631" i="181"/>
  <c r="M133" i="181"/>
  <c r="N131" i="181"/>
  <c r="N753" i="181"/>
  <c r="N130" i="181"/>
  <c r="N78" i="181"/>
  <c r="N173" i="181"/>
  <c r="N151" i="181"/>
  <c r="N185" i="181"/>
  <c r="N84" i="181"/>
  <c r="N22" i="181"/>
  <c r="N1210" i="181"/>
  <c r="M1041" i="181"/>
  <c r="N1036" i="181"/>
  <c r="N987" i="181"/>
  <c r="M1055" i="181"/>
  <c r="N1118" i="181"/>
  <c r="M1035" i="181"/>
  <c r="N1296" i="181"/>
  <c r="M946" i="181"/>
  <c r="N682" i="181"/>
  <c r="M354" i="181"/>
  <c r="M805" i="181"/>
  <c r="N570" i="181"/>
  <c r="N448" i="181"/>
  <c r="M453" i="181"/>
  <c r="N620" i="181"/>
  <c r="M500" i="181"/>
  <c r="N495" i="181"/>
  <c r="N355" i="181"/>
  <c r="M443" i="181"/>
  <c r="M411" i="181"/>
  <c r="M384" i="181"/>
  <c r="N215" i="181"/>
  <c r="N583" i="181"/>
  <c r="M215" i="181"/>
  <c r="M254" i="181"/>
  <c r="N631" i="181"/>
  <c r="N270" i="181"/>
  <c r="N191" i="181"/>
  <c r="N145" i="181"/>
  <c r="M282" i="181"/>
  <c r="N808" i="181"/>
  <c r="N811" i="181" s="1"/>
  <c r="M130" i="181"/>
  <c r="N112" i="181"/>
  <c r="M1111" i="181"/>
  <c r="N1109" i="181"/>
  <c r="N1177" i="181"/>
  <c r="N1003" i="181"/>
  <c r="M1177" i="181"/>
  <c r="N968" i="181"/>
  <c r="M842" i="181"/>
  <c r="M569" i="181"/>
  <c r="N887" i="181"/>
  <c r="N888" i="181" s="1"/>
  <c r="N698" i="181"/>
  <c r="N611" i="181"/>
  <c r="M741" i="181"/>
  <c r="M711" i="181"/>
  <c r="M288" i="181"/>
  <c r="N799" i="181"/>
  <c r="M209" i="181"/>
  <c r="N204" i="181"/>
  <c r="N825" i="181"/>
  <c r="N552" i="181"/>
  <c r="N329" i="181"/>
  <c r="N321" i="181"/>
  <c r="M476" i="181"/>
  <c r="M242" i="181"/>
  <c r="N282" i="181"/>
  <c r="N248" i="181"/>
  <c r="N664" i="181"/>
  <c r="N361" i="181"/>
  <c r="M248" i="181"/>
  <c r="M157" i="181"/>
  <c r="N50" i="181"/>
  <c r="N106" i="181"/>
  <c r="N68" i="181"/>
  <c r="M1149" i="181"/>
  <c r="N1144" i="181"/>
  <c r="M1222" i="181"/>
  <c r="N1217" i="181"/>
  <c r="N1097" i="181"/>
  <c r="M1298" i="181"/>
  <c r="N1235" i="181"/>
  <c r="N1269" i="181" s="1"/>
  <c r="N836" i="181"/>
  <c r="N998" i="181"/>
  <c r="N941" i="181"/>
  <c r="N730" i="181"/>
  <c r="N632" i="181"/>
  <c r="N504" i="181"/>
  <c r="M378" i="181"/>
  <c r="M346" i="181"/>
  <c r="M316" i="181"/>
  <c r="N1133" i="181"/>
  <c r="N921" i="181"/>
  <c r="M604" i="181"/>
  <c r="N801" i="181"/>
  <c r="N694" i="181"/>
  <c r="N391" i="181"/>
  <c r="N305" i="181"/>
  <c r="M676" i="181"/>
  <c r="N299" i="181"/>
  <c r="N230" i="181"/>
  <c r="M236" i="181"/>
  <c r="N179" i="181"/>
  <c r="N311" i="181"/>
  <c r="N464" i="181"/>
  <c r="N124" i="181"/>
  <c r="M106" i="181"/>
  <c r="M179" i="181"/>
  <c r="N1284" i="181" l="1"/>
  <c r="M1284" i="181"/>
  <c r="K4335" i="181"/>
  <c r="L3756" i="181"/>
  <c r="L3321" i="181"/>
  <c r="L4125" i="181"/>
  <c r="L3686" i="181"/>
  <c r="L3260" i="181"/>
  <c r="L4324" i="181"/>
  <c r="L3619" i="181"/>
  <c r="L2986" i="181"/>
  <c r="L4007" i="181"/>
  <c r="L3418" i="181"/>
  <c r="L3308" i="181"/>
  <c r="L3855" i="181"/>
  <c r="L3201" i="181"/>
  <c r="L4278" i="181"/>
  <c r="L3699" i="181"/>
  <c r="L3029" i="181"/>
  <c r="L4123" i="181"/>
  <c r="L3704" i="181"/>
  <c r="L3209" i="181"/>
  <c r="L4266" i="181"/>
  <c r="L3842" i="181"/>
  <c r="L3655" i="181"/>
  <c r="L3037" i="181"/>
  <c r="L4139" i="181"/>
  <c r="L3678" i="181"/>
  <c r="L3420" i="181"/>
  <c r="L2939" i="181"/>
  <c r="L3943" i="181"/>
  <c r="L3374" i="181"/>
  <c r="L3803" i="181"/>
  <c r="L3617" i="181"/>
  <c r="L3138" i="181"/>
  <c r="L4326" i="181"/>
  <c r="L3972" i="181"/>
  <c r="L3355" i="181"/>
  <c r="L3303" i="181"/>
  <c r="L4303" i="181"/>
  <c r="L3752" i="181"/>
  <c r="L3273" i="181"/>
  <c r="L3982" i="181"/>
  <c r="L3664" i="181"/>
  <c r="L3212" i="181"/>
  <c r="L4273" i="181"/>
  <c r="L2892" i="181"/>
  <c r="L4086" i="181"/>
  <c r="L3011" i="181"/>
  <c r="L4096" i="181"/>
  <c r="L3424" i="181"/>
  <c r="L2946" i="181"/>
  <c r="L3945" i="181"/>
  <c r="L3653" i="181"/>
  <c r="L3730" i="181"/>
  <c r="L3177" i="181"/>
  <c r="L4011" i="181"/>
  <c r="L3634" i="181"/>
  <c r="L2980" i="181"/>
  <c r="L4003" i="181"/>
  <c r="L3416" i="181"/>
  <c r="L3026" i="181"/>
  <c r="L3964" i="181"/>
  <c r="L3258" i="181"/>
  <c r="L3199" i="181"/>
  <c r="L3932" i="181"/>
  <c r="L3615" i="181"/>
  <c r="L3033" i="181"/>
  <c r="L3994" i="181"/>
  <c r="L3918" i="181"/>
  <c r="L3229" i="181"/>
  <c r="L4295" i="181"/>
  <c r="L4141" i="181"/>
  <c r="L3754" i="181"/>
  <c r="L3172" i="181"/>
  <c r="L4161" i="181"/>
  <c r="L3637" i="181"/>
  <c r="L3021" i="181"/>
  <c r="L3992" i="181"/>
  <c r="L3688" i="181"/>
  <c r="L3266" i="181"/>
  <c r="L3147" i="181"/>
  <c r="L4192" i="181"/>
  <c r="L3978" i="181"/>
  <c r="L3570" i="181"/>
  <c r="L2970" i="181"/>
  <c r="L4037" i="181"/>
  <c r="L3411" i="181"/>
  <c r="L2913" i="181"/>
  <c r="L3904" i="181"/>
  <c r="L3639" i="181"/>
  <c r="L3250" i="181"/>
  <c r="L4227" i="181"/>
  <c r="L3662" i="181"/>
  <c r="L3120" i="181"/>
  <c r="L3838" i="181"/>
  <c r="L2915" i="181"/>
  <c r="L3961" i="181"/>
  <c r="L3351" i="181"/>
  <c r="L2936" i="181"/>
  <c r="L4204" i="181"/>
  <c r="L3940" i="181"/>
  <c r="L3175" i="181"/>
  <c r="L4275" i="181"/>
  <c r="L3858" i="181"/>
  <c r="L3205" i="181"/>
  <c r="L3181" i="181"/>
  <c r="L4149" i="181"/>
  <c r="L3587" i="181"/>
  <c r="L3324" i="181"/>
  <c r="L4190" i="181"/>
  <c r="L3797" i="181"/>
  <c r="L3414" i="181"/>
  <c r="L3035" i="181"/>
  <c r="L3584" i="181"/>
  <c r="L2966" i="181"/>
  <c r="L4088" i="181"/>
  <c r="L3310" i="181"/>
  <c r="L2944" i="181"/>
  <c r="L3762" i="181"/>
  <c r="L3347" i="181"/>
  <c r="L4322" i="181"/>
  <c r="L3912" i="181"/>
  <c r="L3694" i="181"/>
  <c r="L3306" i="181"/>
  <c r="L2906" i="181"/>
  <c r="L4201" i="181"/>
  <c r="L3860" i="181"/>
  <c r="L3183" i="181"/>
  <c r="L4206" i="181"/>
  <c r="L3649" i="181"/>
  <c r="L3031" i="181"/>
  <c r="L4131" i="181"/>
  <c r="L3706" i="181"/>
  <c r="L2889" i="181"/>
  <c r="L3422" i="181"/>
  <c r="L3109" i="181"/>
  <c r="L3868" i="181"/>
  <c r="L3611" i="181"/>
  <c r="L2978" i="181"/>
  <c r="L3947" i="181"/>
  <c r="L4212" i="181"/>
  <c r="L3160" i="181"/>
  <c r="L4240" i="181"/>
  <c r="L3660" i="181"/>
  <c r="L3179" i="181"/>
  <c r="L3164" i="181"/>
  <c r="L4121" i="181"/>
  <c r="L3647" i="181"/>
  <c r="L3023" i="181"/>
  <c r="L4064" i="181"/>
  <c r="L3623" i="181"/>
  <c r="L3406" i="181"/>
  <c r="L3862" i="181"/>
  <c r="L3613" i="181"/>
  <c r="L2972" i="181"/>
  <c r="L3970" i="181"/>
  <c r="L3668" i="181"/>
  <c r="L3225" i="181"/>
  <c r="L4286" i="181"/>
  <c r="L3929" i="181"/>
  <c r="L3275" i="181"/>
  <c r="L3233" i="181"/>
  <c r="L4284" i="181"/>
  <c r="L3701" i="181"/>
  <c r="L3207" i="181"/>
  <c r="L3966" i="181"/>
  <c r="L3651" i="181"/>
  <c r="L3123" i="181"/>
  <c r="L4045" i="181"/>
  <c r="L3938" i="181"/>
  <c r="L3621" i="181"/>
  <c r="L3162" i="181"/>
  <c r="L2995" i="181"/>
  <c r="L4119" i="181"/>
  <c r="L3403" i="181"/>
  <c r="L3017" i="181"/>
  <c r="L3801" i="181"/>
  <c r="L3475" i="181"/>
  <c r="L2955" i="181"/>
  <c r="L3934" i="181"/>
  <c r="L4220" i="181"/>
  <c r="L3102" i="181"/>
  <c r="M1299" i="181"/>
  <c r="N1299" i="181"/>
  <c r="M1223" i="181"/>
  <c r="N209" i="181"/>
  <c r="N751" i="181"/>
  <c r="N743" i="181"/>
  <c r="N1216" i="181"/>
  <c r="N437" i="181"/>
  <c r="N304" i="181"/>
  <c r="N393" i="181"/>
  <c r="N616" i="181"/>
  <c r="N625" i="181"/>
  <c r="N1041" i="181"/>
  <c r="N1125" i="181"/>
  <c r="N1043" i="181"/>
  <c r="N1222" i="181"/>
  <c r="N366" i="181"/>
  <c r="N326" i="181"/>
  <c r="N699" i="181"/>
  <c r="N928" i="181"/>
  <c r="N1155" i="181"/>
  <c r="N596" i="181"/>
  <c r="N763" i="181"/>
  <c r="N1186" i="181"/>
  <c r="N926" i="181"/>
  <c r="N506" i="181"/>
  <c r="N334" i="181"/>
  <c r="N453" i="181"/>
  <c r="N908" i="181"/>
  <c r="N852" i="181"/>
  <c r="N667" i="181"/>
  <c r="N1069" i="181"/>
  <c r="N940" i="181"/>
  <c r="N805" i="181"/>
  <c r="N637" i="181"/>
  <c r="N1149" i="181"/>
  <c r="N557" i="181"/>
  <c r="N571" i="181"/>
  <c r="N992" i="181"/>
  <c r="N1023" i="181"/>
  <c r="N1103" i="181"/>
  <c r="N735" i="181"/>
  <c r="N1111" i="181"/>
  <c r="N360" i="181"/>
  <c r="N520" i="181"/>
  <c r="N1063" i="181"/>
  <c r="N316" i="181"/>
  <c r="N310" i="181"/>
  <c r="N946" i="181"/>
  <c r="N863" i="181"/>
  <c r="N1123" i="181"/>
  <c r="N757" i="181"/>
  <c r="N340" i="181"/>
  <c r="N830" i="181"/>
  <c r="N500" i="181"/>
  <c r="N133" i="181"/>
  <c r="N981" i="181"/>
  <c r="N1091" i="181"/>
  <c r="K4337" i="181" l="1"/>
  <c r="L4337" i="181" s="1"/>
  <c r="L3012" i="181"/>
  <c r="L4335" i="181" s="1"/>
  <c r="N1223" i="181"/>
  <c r="K1641" i="181" l="1"/>
  <c r="K2174" i="181"/>
  <c r="K2222" i="181"/>
  <c r="O1240" i="181"/>
  <c r="O1253" i="181"/>
  <c r="K2282" i="181"/>
  <c r="K2330" i="181"/>
  <c r="K2078" i="181"/>
  <c r="K1749" i="181"/>
  <c r="K2469" i="181"/>
  <c r="K1345" i="181"/>
  <c r="K1417" i="181"/>
  <c r="K2578" i="181"/>
  <c r="K2322" i="181"/>
  <c r="K2357" i="181"/>
  <c r="K1825" i="181"/>
  <c r="K1313" i="181"/>
  <c r="K1966" i="181"/>
  <c r="K2089" i="181"/>
  <c r="K2190" i="181"/>
  <c r="K1761" i="181"/>
  <c r="K2306" i="181"/>
  <c r="K1665" i="181"/>
  <c r="K2586" i="181"/>
  <c r="K2081" i="181"/>
  <c r="O1296" i="181"/>
  <c r="O1261" i="181"/>
  <c r="O1239" i="181"/>
  <c r="O1251" i="181"/>
  <c r="K2026" i="181"/>
  <c r="K2074" i="181"/>
  <c r="K1837" i="181"/>
  <c r="K2370" i="181"/>
  <c r="K2181" i="181"/>
  <c r="K2169" i="181"/>
  <c r="K2534" i="181"/>
  <c r="K2390" i="181"/>
  <c r="K2066" i="181"/>
  <c r="K2101" i="181"/>
  <c r="K1573" i="181"/>
  <c r="K1669" i="181"/>
  <c r="K2358" i="181"/>
  <c r="K2401" i="181"/>
  <c r="K1978" i="181"/>
  <c r="K1929" i="181"/>
  <c r="K1529" i="181"/>
  <c r="K1781" i="181"/>
  <c r="O1259" i="181"/>
  <c r="K2274" i="181"/>
  <c r="K2446" i="181"/>
  <c r="O1289" i="181"/>
  <c r="O1244" i="181"/>
  <c r="O1263" i="181"/>
  <c r="O1247" i="181"/>
  <c r="O1255" i="181"/>
  <c r="K2542" i="181"/>
  <c r="K2453" i="181"/>
  <c r="K2302" i="181"/>
  <c r="K2114" i="181"/>
  <c r="K1857" i="181"/>
  <c r="K1525" i="181"/>
  <c r="K2278" i="181"/>
  <c r="K2554" i="181"/>
  <c r="K2593" i="181"/>
  <c r="K1817" i="181"/>
  <c r="K1733" i="181"/>
  <c r="K1401" i="181"/>
  <c r="K2266" i="181"/>
  <c r="K2162" i="181"/>
  <c r="K2366" i="181"/>
  <c r="K1305" i="181"/>
  <c r="O1291" i="181"/>
  <c r="K2206" i="181"/>
  <c r="O1250" i="181"/>
  <c r="K1513" i="181"/>
  <c r="K1937" i="181"/>
  <c r="K2345" i="181"/>
  <c r="O1236" i="181"/>
  <c r="O1293" i="181"/>
  <c r="O1238" i="181"/>
  <c r="O1243" i="181"/>
  <c r="K2286" i="181"/>
  <c r="K2217" i="181"/>
  <c r="K2046" i="181"/>
  <c r="K1849" i="181"/>
  <c r="K1605" i="181"/>
  <c r="K1601" i="181"/>
  <c r="K2022" i="181"/>
  <c r="K2298" i="181"/>
  <c r="K2290" i="181"/>
  <c r="K2590" i="181"/>
  <c r="K1501" i="181"/>
  <c r="K2502" i="181"/>
  <c r="K2010" i="181"/>
  <c r="K1993" i="181"/>
  <c r="K2485" i="181"/>
  <c r="K2158" i="181"/>
  <c r="K2497" i="181"/>
  <c r="K1888" i="181"/>
  <c r="K1693" i="181"/>
  <c r="K2313" i="181"/>
  <c r="O1258" i="181"/>
  <c r="O1237" i="181"/>
  <c r="O1265" i="181"/>
  <c r="K2566" i="181"/>
  <c r="K2030" i="181"/>
  <c r="K1961" i="181"/>
  <c r="K1681" i="181"/>
  <c r="K2402" i="181"/>
  <c r="K2149" i="181"/>
  <c r="K1397" i="181"/>
  <c r="K2250" i="181"/>
  <c r="K2433" i="181"/>
  <c r="K2034" i="181"/>
  <c r="K2113" i="181"/>
  <c r="K1481" i="181"/>
  <c r="K1990" i="181"/>
  <c r="K2117" i="181"/>
  <c r="K1469" i="181"/>
  <c r="K2178" i="181"/>
  <c r="K2482" i="181"/>
  <c r="K1689" i="181"/>
  <c r="K2173" i="181"/>
  <c r="O1235" i="181"/>
  <c r="K1953" i="181"/>
  <c r="K2549" i="181"/>
  <c r="O1297" i="181"/>
  <c r="O1254" i="181"/>
  <c r="O1262" i="181"/>
  <c r="K2310" i="181"/>
  <c r="K2422" i="181"/>
  <c r="K1673" i="181"/>
  <c r="K2498" i="181"/>
  <c r="K2194" i="181"/>
  <c r="K1421" i="181"/>
  <c r="K2073" i="181"/>
  <c r="K1994" i="181"/>
  <c r="K2129" i="181"/>
  <c r="K1649" i="181"/>
  <c r="K1909" i="181"/>
  <c r="K1329" i="181"/>
  <c r="K1962" i="181"/>
  <c r="K1773" i="181"/>
  <c r="K1765" i="181"/>
  <c r="K2257" i="181"/>
  <c r="K1933" i="181"/>
  <c r="K2118" i="181"/>
  <c r="K1435" i="181"/>
  <c r="K2538" i="181"/>
  <c r="K1998" i="181"/>
  <c r="K1569" i="181"/>
  <c r="O1294" i="181"/>
  <c r="O1298" i="181"/>
  <c r="O1257" i="181"/>
  <c r="O8" i="181"/>
  <c r="M2601" i="181"/>
  <c r="K2054" i="181"/>
  <c r="K2166" i="181"/>
  <c r="K2526" i="181"/>
  <c r="K2177" i="181"/>
  <c r="K1925" i="181"/>
  <c r="K1533" i="181"/>
  <c r="K1453" i="181"/>
  <c r="K2254" i="181"/>
  <c r="K1897" i="181"/>
  <c r="K2146" i="181"/>
  <c r="K2421" i="181"/>
  <c r="K2161" i="181"/>
  <c r="K2478" i="181"/>
  <c r="K2533" i="181"/>
  <c r="K1593" i="181"/>
  <c r="K2001" i="181"/>
  <c r="K2165" i="181"/>
  <c r="K2350" i="181"/>
  <c r="K1847" i="181"/>
  <c r="K2373" i="181"/>
  <c r="K2209" i="181"/>
  <c r="K1785" i="181"/>
  <c r="K1793" i="181"/>
  <c r="K1449" i="181"/>
  <c r="K1385" i="181"/>
  <c r="K2514" i="181"/>
  <c r="K2110" i="181"/>
  <c r="K1841" i="181"/>
  <c r="K1753" i="181"/>
  <c r="K2434" i="181"/>
  <c r="K1349" i="181"/>
  <c r="K2294" i="181"/>
  <c r="K1809" i="181"/>
  <c r="K2142" i="181"/>
  <c r="K2382" i="181"/>
  <c r="K2293" i="181"/>
  <c r="K1974" i="181"/>
  <c r="K1577" i="181"/>
  <c r="K2201" i="181"/>
  <c r="K1587" i="181"/>
  <c r="K1387" i="181"/>
  <c r="K1873" i="181"/>
  <c r="K2577" i="181"/>
  <c r="O1264" i="181"/>
  <c r="K2130" i="181"/>
  <c r="K2470" i="181"/>
  <c r="K2582" i="181"/>
  <c r="K1833" i="181"/>
  <c r="K2377" i="181"/>
  <c r="K2537" i="181"/>
  <c r="O1256" i="181"/>
  <c r="K1613" i="181"/>
  <c r="K2038" i="181"/>
  <c r="K2289" i="181"/>
  <c r="K1477" i="181"/>
  <c r="K2518" i="181"/>
  <c r="K2049" i="181"/>
  <c r="K2561" i="181"/>
  <c r="K2585" i="181"/>
  <c r="K1361" i="181"/>
  <c r="K2267" i="181"/>
  <c r="K1519" i="181"/>
  <c r="K2506" i="181"/>
  <c r="K2134" i="181"/>
  <c r="K2513" i="181"/>
  <c r="K2430" i="181"/>
  <c r="K2369" i="181"/>
  <c r="K2489" i="181"/>
  <c r="K1493" i="181"/>
  <c r="K2246" i="181"/>
  <c r="K2546" i="181"/>
  <c r="K1865" i="181"/>
  <c r="K2417" i="181"/>
  <c r="K2338" i="181"/>
  <c r="K1541" i="181"/>
  <c r="K1461" i="181"/>
  <c r="K2214" i="181"/>
  <c r="K2326" i="181"/>
  <c r="K2466" i="181"/>
  <c r="K2121" i="181"/>
  <c r="K2325" i="181"/>
  <c r="K2457" i="181"/>
  <c r="K1561" i="181"/>
  <c r="K2354" i="181"/>
  <c r="K1877" i="181"/>
  <c r="K2441" i="181"/>
  <c r="K2581" i="181"/>
  <c r="O1260" i="181"/>
  <c r="K2097" i="181"/>
  <c r="K2570" i="181"/>
  <c r="K2305" i="181"/>
  <c r="K1343" i="181"/>
  <c r="K1710" i="181"/>
  <c r="K2473" i="181"/>
  <c r="K2133" i="181"/>
  <c r="K2082" i="181"/>
  <c r="K2481" i="181"/>
  <c r="K2562" i="181"/>
  <c r="K1958" i="181"/>
  <c r="K2070" i="181"/>
  <c r="K2210" i="181"/>
  <c r="K1905" i="181"/>
  <c r="K2069" i="181"/>
  <c r="K1977" i="181"/>
  <c r="K2438" i="181"/>
  <c r="K2098" i="181"/>
  <c r="K2517" i="181"/>
  <c r="K1893" i="181"/>
  <c r="K1769" i="181"/>
  <c r="K1393" i="181"/>
  <c r="K2321" i="181"/>
  <c r="K2386" i="181"/>
  <c r="K1331" i="181"/>
  <c r="K1375" i="181"/>
  <c r="K1383" i="181"/>
  <c r="K1405" i="181"/>
  <c r="K1381" i="181"/>
  <c r="K2474" i="181"/>
  <c r="K2102" i="181"/>
  <c r="K2241" i="181"/>
  <c r="K1921" i="181"/>
  <c r="K1885" i="181"/>
  <c r="K1617" i="181"/>
  <c r="K1537" i="181"/>
  <c r="K2442" i="181"/>
  <c r="K2490" i="181"/>
  <c r="K1949" i="181"/>
  <c r="K1653" i="181"/>
  <c r="K1853" i="181"/>
  <c r="K1437" i="181"/>
  <c r="K2182" i="181"/>
  <c r="K1801" i="181"/>
  <c r="K1721" i="181"/>
  <c r="K1701" i="181"/>
  <c r="K2405" i="181"/>
  <c r="K1309" i="181"/>
  <c r="K2014" i="181"/>
  <c r="K1705" i="181"/>
  <c r="K1395" i="181"/>
  <c r="K1479" i="181"/>
  <c r="K2521" i="181"/>
  <c r="K2510" i="181"/>
  <c r="K2042" i="181"/>
  <c r="K1805" i="181"/>
  <c r="K1717" i="181"/>
  <c r="K1661" i="181"/>
  <c r="K2009" i="181"/>
  <c r="K2005" i="181"/>
  <c r="K2218" i="181"/>
  <c r="K2522" i="181"/>
  <c r="K1985" i="181"/>
  <c r="K1685" i="181"/>
  <c r="K1629" i="181"/>
  <c r="K1389" i="181"/>
  <c r="K1365" i="181"/>
  <c r="K2186" i="181"/>
  <c r="K2234" i="181"/>
  <c r="K1741" i="181"/>
  <c r="K2565" i="181"/>
  <c r="K2337" i="181"/>
  <c r="K1945" i="181"/>
  <c r="K2414" i="181"/>
  <c r="K2197" i="181"/>
  <c r="K2530" i="181"/>
  <c r="K2261" i="181"/>
  <c r="K2558" i="181"/>
  <c r="K1337" i="181"/>
  <c r="K2226" i="181"/>
  <c r="K2085" i="181"/>
  <c r="K1471" i="181"/>
  <c r="K1678" i="181"/>
  <c r="K1332" i="181"/>
  <c r="K2406" i="181"/>
  <c r="K2262" i="181"/>
  <c r="K2385" i="181"/>
  <c r="K2277" i="181"/>
  <c r="K2462" i="181"/>
  <c r="K1445" i="181"/>
  <c r="O1290" i="181"/>
  <c r="O1268" i="181"/>
  <c r="K2094" i="181"/>
  <c r="K2242" i="181"/>
  <c r="K2065" i="181"/>
  <c r="K1970" i="181"/>
  <c r="K2233" i="181"/>
  <c r="K1517" i="181"/>
  <c r="K2454" i="181"/>
  <c r="K2309" i="181"/>
  <c r="K1941" i="181"/>
  <c r="K1861" i="181"/>
  <c r="K1342" i="181"/>
  <c r="K1503" i="181"/>
  <c r="K1308" i="181"/>
  <c r="K2420" i="181"/>
  <c r="K1402" i="181"/>
  <c r="K1751" i="181"/>
  <c r="K2292" i="181"/>
  <c r="K1583" i="181"/>
  <c r="K1431" i="181"/>
  <c r="K1715" i="181"/>
  <c r="K1336" i="181"/>
  <c r="K1473" i="181"/>
  <c r="K2150" i="181"/>
  <c r="K2006" i="181"/>
  <c r="K2185" i="181"/>
  <c r="K2021" i="181"/>
  <c r="K2225" i="181"/>
  <c r="K2249" i="181"/>
  <c r="K1621" i="181"/>
  <c r="O1266" i="181"/>
  <c r="K2418" i="181"/>
  <c r="K1986" i="181"/>
  <c r="K1745" i="181"/>
  <c r="K1657" i="181"/>
  <c r="K1489" i="181"/>
  <c r="K1465" i="181"/>
  <c r="K2198" i="181"/>
  <c r="K2505" i="181"/>
  <c r="K1725" i="181"/>
  <c r="K1413" i="181"/>
  <c r="K1358" i="181"/>
  <c r="K1535" i="181"/>
  <c r="K1491" i="181"/>
  <c r="O1242" i="181"/>
  <c r="K1407" i="181"/>
  <c r="K1950" i="181"/>
  <c r="K2361" i="181"/>
  <c r="K1315" i="181"/>
  <c r="K1463" i="181"/>
  <c r="K1802" i="181"/>
  <c r="K1388" i="181"/>
  <c r="K1509" i="181"/>
  <c r="K1425" i="181"/>
  <c r="K1369" i="181"/>
  <c r="K2550" i="181"/>
  <c r="K2398" i="181"/>
  <c r="K2033" i="181"/>
  <c r="K2057" i="181"/>
  <c r="K1553" i="181"/>
  <c r="K1333" i="181"/>
  <c r="K2378" i="181"/>
  <c r="K2426" i="181"/>
  <c r="K1917" i="181"/>
  <c r="K1845" i="181"/>
  <c r="K1969" i="181"/>
  <c r="K1521" i="181"/>
  <c r="K2137" i="181"/>
  <c r="O1241" i="181"/>
  <c r="K2486" i="181"/>
  <c r="K1737" i="181"/>
  <c r="K2545" i="181"/>
  <c r="K1957" i="181"/>
  <c r="K1325" i="181"/>
  <c r="K2342" i="181"/>
  <c r="K2362" i="181"/>
  <c r="K2258" i="181"/>
  <c r="K2193" i="181"/>
  <c r="K2569" i="181"/>
  <c r="K1379" i="181"/>
  <c r="K1567" i="181"/>
  <c r="K1523" i="181"/>
  <c r="K1304" i="181"/>
  <c r="K1418" i="181"/>
  <c r="K1314" i="181"/>
  <c r="K1319" i="181"/>
  <c r="K1571" i="181"/>
  <c r="K1806" i="181"/>
  <c r="K1811" i="181"/>
  <c r="K1468" i="181"/>
  <c r="K1821" i="181"/>
  <c r="K1357" i="181"/>
  <c r="K1581" i="181"/>
  <c r="K2122" i="181"/>
  <c r="K2170" i="181"/>
  <c r="K1677" i="181"/>
  <c r="O1288" i="181"/>
  <c r="K1789" i="181"/>
  <c r="K1341" i="181"/>
  <c r="K1441" i="181"/>
  <c r="K2374" i="181"/>
  <c r="K2230" i="181"/>
  <c r="K2353" i="181"/>
  <c r="K2270" i="181"/>
  <c r="K1757" i="181"/>
  <c r="O1249" i="181"/>
  <c r="K2086" i="181"/>
  <c r="K2501" i="181"/>
  <c r="K2002" i="181"/>
  <c r="K1829" i="181"/>
  <c r="K1485" i="181"/>
  <c r="K1390" i="181"/>
  <c r="K1632" i="181"/>
  <c r="K1555" i="181"/>
  <c r="K1338" i="181"/>
  <c r="K1423" i="181"/>
  <c r="K1323" i="181"/>
  <c r="K1339" i="181"/>
  <c r="K1603" i="181"/>
  <c r="K1483" i="181"/>
  <c r="K1820" i="181"/>
  <c r="K1480" i="181"/>
  <c r="K1515" i="181"/>
  <c r="K1924" i="181"/>
  <c r="K1484" i="181"/>
  <c r="K1585" i="181"/>
  <c r="K2329" i="181"/>
  <c r="K2410" i="181"/>
  <c r="K2458" i="181"/>
  <c r="K1709" i="181"/>
  <c r="K2245" i="181"/>
  <c r="K2050" i="181"/>
  <c r="K1797" i="181"/>
  <c r="K1353" i="181"/>
  <c r="K2126" i="181"/>
  <c r="K2273" i="181"/>
  <c r="K2153" i="181"/>
  <c r="K2238" i="181"/>
  <c r="K2037" i="181"/>
  <c r="K1637" i="181"/>
  <c r="K1549" i="181"/>
  <c r="K2346" i="181"/>
  <c r="K2394" i="181"/>
  <c r="K1901" i="181"/>
  <c r="K1813" i="181"/>
  <c r="K2281" i="181"/>
  <c r="K1913" i="181"/>
  <c r="K2314" i="181"/>
  <c r="K2594" i="181"/>
  <c r="K2145" i="181"/>
  <c r="K1457" i="181"/>
  <c r="K1312" i="181"/>
  <c r="K1406" i="181"/>
  <c r="K1918" i="181"/>
  <c r="K1655" i="181"/>
  <c r="K1354" i="181"/>
  <c r="K1575" i="181"/>
  <c r="K1467" i="181"/>
  <c r="K1398" i="181"/>
  <c r="K1311" i="181"/>
  <c r="K1547" i="181"/>
  <c r="K2299" i="181"/>
  <c r="K1560" i="181"/>
  <c r="K1373" i="181"/>
  <c r="K1505" i="181"/>
  <c r="K2154" i="181"/>
  <c r="K2202" i="181"/>
  <c r="K2465" i="181"/>
  <c r="K1989" i="181"/>
  <c r="K1729" i="181"/>
  <c r="K1409" i="181"/>
  <c r="O1245" i="181"/>
  <c r="K2450" i="181"/>
  <c r="K2017" i="181"/>
  <c r="K1777" i="181"/>
  <c r="K1982" i="181"/>
  <c r="K1697" i="181"/>
  <c r="K1609" i="181"/>
  <c r="K1497" i="181"/>
  <c r="K2090" i="181"/>
  <c r="K2138" i="181"/>
  <c r="K1645" i="181"/>
  <c r="K2437" i="181"/>
  <c r="K2025" i="181"/>
  <c r="K1429" i="181"/>
  <c r="K2574" i="181"/>
  <c r="K2341" i="181"/>
  <c r="K2409" i="181"/>
  <c r="K1565" i="181"/>
  <c r="K1326" i="181"/>
  <c r="K1422" i="181"/>
  <c r="K2011" i="181"/>
  <c r="K1934" i="181"/>
  <c r="K1359" i="181"/>
  <c r="K1607" i="181"/>
  <c r="K1595" i="181"/>
  <c r="K1403" i="181"/>
  <c r="K1378" i="181"/>
  <c r="K1902" i="181"/>
  <c r="K2324" i="181"/>
  <c r="K2100" i="181"/>
  <c r="K1597" i="181"/>
  <c r="O1295" i="181"/>
  <c r="K2058" i="181"/>
  <c r="K2106" i="181"/>
  <c r="K1869" i="181"/>
  <c r="K2389" i="181"/>
  <c r="K2529" i="181"/>
  <c r="K1545" i="181"/>
  <c r="O1252" i="181"/>
  <c r="K1347" i="181"/>
  <c r="K1411" i="181"/>
  <c r="K1599" i="181"/>
  <c r="K2180" i="181"/>
  <c r="K1619" i="181"/>
  <c r="O1246" i="181"/>
  <c r="K1370" i="181"/>
  <c r="K1447" i="181"/>
  <c r="K1824" i="181"/>
  <c r="K1499" i="181"/>
  <c r="K1334" i="181"/>
  <c r="K1551" i="181"/>
  <c r="K1302" i="181"/>
  <c r="K1495" i="181"/>
  <c r="K2311" i="181"/>
  <c r="K1908" i="181"/>
  <c r="K1340" i="181"/>
  <c r="K1564" i="181"/>
  <c r="K1580" i="181"/>
  <c r="K2449" i="181"/>
  <c r="K2018" i="181"/>
  <c r="K1377" i="181"/>
  <c r="K1317" i="181"/>
  <c r="K2318" i="181"/>
  <c r="K2229" i="181"/>
  <c r="K2053" i="181"/>
  <c r="K1881" i="181"/>
  <c r="K1889" i="181"/>
  <c r="K2494" i="181"/>
  <c r="K1433" i="181"/>
  <c r="K1363" i="181"/>
  <c r="K1427" i="181"/>
  <c r="K1742" i="181"/>
  <c r="K1322" i="181"/>
  <c r="K1728" i="181"/>
  <c r="K1318" i="181"/>
  <c r="K1386" i="181"/>
  <c r="K1511" i="181"/>
  <c r="K2036" i="181"/>
  <c r="K1664" i="181"/>
  <c r="K1350" i="181"/>
  <c r="K2548" i="181"/>
  <c r="K1320" i="181"/>
  <c r="K1879" i="181"/>
  <c r="K1692" i="181"/>
  <c r="K1968" i="181"/>
  <c r="K1404" i="181"/>
  <c r="K1807" i="181"/>
  <c r="K2213" i="181"/>
  <c r="K1321" i="181"/>
  <c r="K1589" i="181"/>
  <c r="O1248" i="181"/>
  <c r="K2062" i="181"/>
  <c r="K1973" i="181"/>
  <c r="K1713" i="181"/>
  <c r="K1625" i="181"/>
  <c r="K1633" i="181"/>
  <c r="K1557" i="181"/>
  <c r="K1303" i="181"/>
  <c r="K1374" i="181"/>
  <c r="K1439" i="181"/>
  <c r="K1815" i="181"/>
  <c r="K1459" i="181"/>
  <c r="K1838" i="181"/>
  <c r="K1327" i="181"/>
  <c r="K1391" i="181"/>
  <c r="K1543" i="181"/>
  <c r="K2105" i="181"/>
  <c r="K1774" i="181"/>
  <c r="K1366" i="181"/>
  <c r="K1306" i="181"/>
  <c r="K1367" i="181"/>
  <c r="K2055" i="181"/>
  <c r="K1706" i="181"/>
  <c r="K2224" i="181"/>
  <c r="K1412" i="181"/>
  <c r="K1871" i="181"/>
  <c r="K1414" i="181"/>
  <c r="K1615" i="181"/>
  <c r="K1324" i="181"/>
  <c r="K1783" i="181"/>
  <c r="K1330" i="181"/>
  <c r="K1394" i="181"/>
  <c r="K1527" i="181"/>
  <c r="K2317" i="181"/>
  <c r="K1579" i="181"/>
  <c r="K1628" i="181"/>
  <c r="K1724" i="181"/>
  <c r="K1834" i="181"/>
  <c r="K2043" i="181"/>
  <c r="K2343" i="181"/>
  <c r="K1348" i="181"/>
  <c r="K1416" i="181"/>
  <c r="K1508" i="181"/>
  <c r="K1592" i="181"/>
  <c r="K2356" i="181"/>
  <c r="K1355" i="181"/>
  <c r="K1419" i="181"/>
  <c r="K1687" i="181"/>
  <c r="K1443" i="181"/>
  <c r="K1856" i="181"/>
  <c r="K1335" i="181"/>
  <c r="K1399" i="181"/>
  <c r="K1559" i="181"/>
  <c r="K2535" i="181"/>
  <c r="K1611" i="181"/>
  <c r="K1642" i="181"/>
  <c r="K1738" i="181"/>
  <c r="K1866" i="181"/>
  <c r="K2068" i="181"/>
  <c r="K2349" i="181"/>
  <c r="K1360" i="181"/>
  <c r="K1432" i="181"/>
  <c r="K1512" i="181"/>
  <c r="K1608" i="181"/>
  <c r="K2363" i="181"/>
  <c r="K1430" i="181"/>
  <c r="K1760" i="181"/>
  <c r="K1475" i="181"/>
  <c r="K2061" i="181"/>
  <c r="K1346" i="181"/>
  <c r="K1410" i="181"/>
  <c r="K1591" i="181"/>
  <c r="K1307" i="181"/>
  <c r="K1646" i="181"/>
  <c r="K1651" i="181"/>
  <c r="K1747" i="181"/>
  <c r="K1875" i="181"/>
  <c r="K2087" i="181"/>
  <c r="K2448" i="181"/>
  <c r="K1368" i="181"/>
  <c r="K1436" i="181"/>
  <c r="K1516" i="181"/>
  <c r="K1612" i="181"/>
  <c r="K2416" i="181"/>
  <c r="K1531" i="181"/>
  <c r="K2407" i="181"/>
  <c r="K1371" i="181"/>
  <c r="K1455" i="181"/>
  <c r="K1870" i="181"/>
  <c r="K1507" i="181"/>
  <c r="K2155" i="181"/>
  <c r="K1351" i="181"/>
  <c r="K1415" i="181"/>
  <c r="K1623" i="181"/>
  <c r="K1316" i="181"/>
  <c r="K1719" i="181"/>
  <c r="K1660" i="181"/>
  <c r="K1779" i="181"/>
  <c r="K1884" i="181"/>
  <c r="K2093" i="181"/>
  <c r="K2589" i="181"/>
  <c r="K1372" i="181"/>
  <c r="K1452" i="181"/>
  <c r="K1532" i="181"/>
  <c r="K1679" i="181"/>
  <c r="K2484" i="181"/>
  <c r="K1563" i="181"/>
  <c r="K1310" i="181"/>
  <c r="K1382" i="181"/>
  <c r="K1487" i="181"/>
  <c r="K2393" i="181"/>
  <c r="K1539" i="181"/>
  <c r="K2192" i="181"/>
  <c r="K1362" i="181"/>
  <c r="K1426" i="181"/>
  <c r="K1696" i="181"/>
  <c r="K1451" i="181"/>
  <c r="K1792" i="181"/>
  <c r="K1674" i="181"/>
  <c r="K1788" i="181"/>
  <c r="K1898" i="181"/>
  <c r="K2187" i="181"/>
  <c r="K1328" i="181"/>
  <c r="K1384" i="181"/>
  <c r="K1464" i="181"/>
  <c r="K1540" i="181"/>
  <c r="K1720" i="181"/>
  <c r="K1574" i="181"/>
  <c r="K1606" i="181"/>
  <c r="K1572" i="181"/>
  <c r="K1638" i="181"/>
  <c r="K1880" i="181"/>
  <c r="K1799" i="181"/>
  <c r="K2365" i="181"/>
  <c r="K1380" i="181"/>
  <c r="K1420" i="181"/>
  <c r="K1476" i="181"/>
  <c r="K1528" i="181"/>
  <c r="K1576" i="181"/>
  <c r="K1670" i="181"/>
  <c r="K1988" i="181"/>
  <c r="K1808" i="181"/>
  <c r="K2567" i="181"/>
  <c r="K2019" i="181"/>
  <c r="K1690" i="181"/>
  <c r="K2147" i="181"/>
  <c r="K1756" i="181"/>
  <c r="K1843" i="181"/>
  <c r="K1940" i="181"/>
  <c r="K2205" i="181"/>
  <c r="K2475" i="181"/>
  <c r="K1352" i="181"/>
  <c r="K1392" i="181"/>
  <c r="K1444" i="181"/>
  <c r="K1496" i="181"/>
  <c r="K1544" i="181"/>
  <c r="K1596" i="181"/>
  <c r="K1752" i="181"/>
  <c r="K1762" i="181"/>
  <c r="K2397" i="181"/>
  <c r="K2527" i="181"/>
  <c r="K1683" i="181"/>
  <c r="K1770" i="181"/>
  <c r="K1852" i="181"/>
  <c r="K1956" i="181"/>
  <c r="K2212" i="181"/>
  <c r="K2576" i="181"/>
  <c r="K1356" i="181"/>
  <c r="K1400" i="181"/>
  <c r="K1448" i="181"/>
  <c r="K1500" i="181"/>
  <c r="K1548" i="181"/>
  <c r="K1604" i="181"/>
  <c r="K1766" i="181"/>
  <c r="K1812" i="181"/>
  <c r="K2411" i="181"/>
  <c r="K2427" i="181"/>
  <c r="K1424" i="181"/>
  <c r="K1456" i="181"/>
  <c r="K1488" i="181"/>
  <c r="K1520" i="181"/>
  <c r="K1552" i="181"/>
  <c r="K1584" i="181"/>
  <c r="K1616" i="181"/>
  <c r="K1688" i="181"/>
  <c r="K1775" i="181"/>
  <c r="K1894" i="181"/>
  <c r="K2375" i="181"/>
  <c r="K1826" i="181"/>
  <c r="K2429" i="181"/>
  <c r="K1895" i="181"/>
  <c r="K1772" i="181"/>
  <c r="K1446" i="181"/>
  <c r="K1610" i="181"/>
  <c r="K1691" i="181"/>
  <c r="K2284" i="181"/>
  <c r="K2071" i="181"/>
  <c r="K1364" i="181"/>
  <c r="K1396" i="181"/>
  <c r="K1428" i="181"/>
  <c r="K1460" i="181"/>
  <c r="K1492" i="181"/>
  <c r="K1524" i="181"/>
  <c r="K1556" i="181"/>
  <c r="K1588" i="181"/>
  <c r="K1620" i="181"/>
  <c r="K1702" i="181"/>
  <c r="K1784" i="181"/>
  <c r="K1914" i="181"/>
  <c r="K2388" i="181"/>
  <c r="K1904" i="181"/>
  <c r="K1630" i="181"/>
  <c r="K1910" i="181"/>
  <c r="K1786" i="181"/>
  <c r="K1478" i="181"/>
  <c r="K1663" i="181"/>
  <c r="K1787" i="181"/>
  <c r="K2307" i="181"/>
  <c r="K2167" i="181"/>
  <c r="K1624" i="181"/>
  <c r="K1711" i="181"/>
  <c r="K1798" i="181"/>
  <c r="K1981" i="181"/>
  <c r="K1643" i="181"/>
  <c r="K1920" i="181"/>
  <c r="K1639" i="181"/>
  <c r="K1926" i="181"/>
  <c r="K1859" i="181"/>
  <c r="K1482" i="181"/>
  <c r="K1750" i="181"/>
  <c r="K1796" i="181"/>
  <c r="K2024" i="181"/>
  <c r="K2295" i="181"/>
  <c r="K1652" i="181"/>
  <c r="K1936" i="181"/>
  <c r="K1726" i="181"/>
  <c r="K2064" i="181"/>
  <c r="K1959" i="181"/>
  <c r="K1510" i="181"/>
  <c r="K1759" i="181"/>
  <c r="K1883" i="181"/>
  <c r="K2152" i="181"/>
  <c r="K2432" i="181"/>
  <c r="K2461" i="181"/>
  <c r="K1344" i="181"/>
  <c r="K1376" i="181"/>
  <c r="K1408" i="181"/>
  <c r="K1440" i="181"/>
  <c r="K1472" i="181"/>
  <c r="K1504" i="181"/>
  <c r="K1536" i="181"/>
  <c r="K1568" i="181"/>
  <c r="K1600" i="181"/>
  <c r="K1647" i="181"/>
  <c r="K1734" i="181"/>
  <c r="K1816" i="181"/>
  <c r="K2000" i="181"/>
  <c r="K1739" i="181"/>
  <c r="K2032" i="181"/>
  <c r="K1735" i="181"/>
  <c r="K2139" i="181"/>
  <c r="K1965" i="181"/>
  <c r="K1542" i="181"/>
  <c r="K1832" i="181"/>
  <c r="K1911" i="181"/>
  <c r="K2303" i="181"/>
  <c r="K2455" i="181"/>
  <c r="K1656" i="181"/>
  <c r="K1743" i="181"/>
  <c r="K1862" i="181"/>
  <c r="K2075" i="181"/>
  <c r="K1748" i="181"/>
  <c r="K2107" i="181"/>
  <c r="K1744" i="181"/>
  <c r="K2471" i="181"/>
  <c r="K2215" i="181"/>
  <c r="K1546" i="181"/>
  <c r="K1922" i="181"/>
  <c r="K1947" i="181"/>
  <c r="K2399" i="181"/>
  <c r="K2035" i="181"/>
  <c r="K1938" i="181"/>
  <c r="K2260" i="181"/>
  <c r="K2435" i="181"/>
  <c r="K2436" i="181"/>
  <c r="K2419" i="181"/>
  <c r="K2109" i="181"/>
  <c r="K2279" i="181"/>
  <c r="K2015" i="181"/>
  <c r="K2523" i="181"/>
  <c r="K2428" i="181"/>
  <c r="K1626" i="181"/>
  <c r="K1795" i="181"/>
  <c r="K2059" i="181"/>
  <c r="K2512" i="181"/>
  <c r="K1486" i="181"/>
  <c r="K1550" i="181"/>
  <c r="K1614" i="181"/>
  <c r="K1768" i="181"/>
  <c r="K1954" i="181"/>
  <c r="K2580" i="181"/>
  <c r="K1860" i="181"/>
  <c r="K2285" i="181"/>
  <c r="K2028" i="181"/>
  <c r="K2403" i="181"/>
  <c r="K2047" i="181"/>
  <c r="K2408" i="181"/>
  <c r="K2500" i="181"/>
  <c r="K2176" i="181"/>
  <c r="K2560" i="181"/>
  <c r="K2579" i="181"/>
  <c r="K1676" i="181"/>
  <c r="K1850" i="181"/>
  <c r="K2196" i="181"/>
  <c r="K1442" i="181"/>
  <c r="K1506" i="181"/>
  <c r="K1570" i="181"/>
  <c r="K1654" i="181"/>
  <c r="K1823" i="181"/>
  <c r="K2091" i="181"/>
  <c r="K1627" i="181"/>
  <c r="K1874" i="181"/>
  <c r="K1907" i="181"/>
  <c r="K2051" i="181"/>
  <c r="K2412" i="181"/>
  <c r="K2143" i="181"/>
  <c r="K2431" i="181"/>
  <c r="K2509" i="181"/>
  <c r="K2199" i="181"/>
  <c r="K2583" i="181"/>
  <c r="O9" i="181"/>
  <c r="O18" i="181"/>
  <c r="O26" i="181"/>
  <c r="O34" i="181"/>
  <c r="O42" i="181"/>
  <c r="O52" i="181"/>
  <c r="O61" i="181"/>
  <c r="O70" i="181"/>
  <c r="O87" i="181"/>
  <c r="O95" i="181"/>
  <c r="O104" i="181"/>
  <c r="O113" i="181"/>
  <c r="O122" i="181"/>
  <c r="O132" i="181"/>
  <c r="O142" i="181"/>
  <c r="O152" i="181"/>
  <c r="O161" i="181"/>
  <c r="O169" i="181"/>
  <c r="O178" i="181"/>
  <c r="O188" i="181"/>
  <c r="O196" i="181"/>
  <c r="O206" i="181"/>
  <c r="O10" i="181"/>
  <c r="O19" i="181"/>
  <c r="O27" i="181"/>
  <c r="O35" i="181"/>
  <c r="O43" i="181"/>
  <c r="O54" i="181"/>
  <c r="O71" i="181"/>
  <c r="O79" i="181"/>
  <c r="O88" i="181"/>
  <c r="O96" i="181"/>
  <c r="O105" i="181"/>
  <c r="O114" i="181"/>
  <c r="O123" i="181"/>
  <c r="O134" i="181"/>
  <c r="O143" i="181"/>
  <c r="O153" i="181"/>
  <c r="O162" i="181"/>
  <c r="O170" i="181"/>
  <c r="O180" i="181"/>
  <c r="O189" i="181"/>
  <c r="O198" i="181"/>
  <c r="O207" i="181"/>
  <c r="O11" i="181"/>
  <c r="O20" i="181"/>
  <c r="O28" i="181"/>
  <c r="O36" i="181"/>
  <c r="O45" i="181"/>
  <c r="O55" i="181"/>
  <c r="O63" i="181"/>
  <c r="O72" i="181"/>
  <c r="O80" i="181"/>
  <c r="O89" i="181"/>
  <c r="O97" i="181"/>
  <c r="O107" i="181"/>
  <c r="O115" i="181"/>
  <c r="O125" i="181"/>
  <c r="O135" i="181"/>
  <c r="O144" i="181"/>
  <c r="O154" i="181"/>
  <c r="O163" i="181"/>
  <c r="O171" i="181"/>
  <c r="O181" i="181"/>
  <c r="O190" i="181"/>
  <c r="O199" i="181"/>
  <c r="O208" i="181"/>
  <c r="O12" i="181"/>
  <c r="O21" i="181"/>
  <c r="O29" i="181"/>
  <c r="O37" i="181"/>
  <c r="O46" i="181"/>
  <c r="O64" i="181"/>
  <c r="O73" i="181"/>
  <c r="O81" i="181"/>
  <c r="O90" i="181"/>
  <c r="O98" i="181"/>
  <c r="O108" i="181"/>
  <c r="O116" i="181"/>
  <c r="O126" i="181"/>
  <c r="O136" i="181"/>
  <c r="O146" i="181"/>
  <c r="O155" i="181"/>
  <c r="O164" i="181"/>
  <c r="O172" i="181"/>
  <c r="O182" i="181"/>
  <c r="O200" i="181"/>
  <c r="O210" i="181"/>
  <c r="O14" i="181"/>
  <c r="O30" i="181"/>
  <c r="O47" i="181"/>
  <c r="O57" i="181"/>
  <c r="O65" i="181"/>
  <c r="O74" i="181"/>
  <c r="O82" i="181"/>
  <c r="O91" i="181"/>
  <c r="O99" i="181"/>
  <c r="O109" i="181"/>
  <c r="O117" i="181"/>
  <c r="O127" i="181"/>
  <c r="O137" i="181"/>
  <c r="O147" i="181"/>
  <c r="O156" i="181"/>
  <c r="O165" i="181"/>
  <c r="O174" i="181"/>
  <c r="O183" i="181"/>
  <c r="O192" i="181"/>
  <c r="O201" i="181"/>
  <c r="O211" i="181"/>
  <c r="O1228" i="181"/>
  <c r="O58" i="181"/>
  <c r="O77" i="181"/>
  <c r="O102" i="181"/>
  <c r="O128" i="181"/>
  <c r="O150" i="181"/>
  <c r="O176" i="181"/>
  <c r="O202" i="181"/>
  <c r="O217" i="181"/>
  <c r="O226" i="181"/>
  <c r="O234" i="181"/>
  <c r="O244" i="181"/>
  <c r="O252" i="181"/>
  <c r="O262" i="181"/>
  <c r="O271" i="181"/>
  <c r="O280" i="181"/>
  <c r="O289" i="181"/>
  <c r="O298" i="181"/>
  <c r="O306" i="181"/>
  <c r="O315" i="181"/>
  <c r="O324" i="181"/>
  <c r="O333" i="181"/>
  <c r="O343" i="181"/>
  <c r="O352" i="181"/>
  <c r="O361" i="181"/>
  <c r="O370" i="181"/>
  <c r="O380" i="181"/>
  <c r="O388" i="181"/>
  <c r="O398" i="181"/>
  <c r="O408" i="181"/>
  <c r="O418" i="181"/>
  <c r="O426" i="181"/>
  <c r="O435" i="181"/>
  <c r="O445" i="181"/>
  <c r="O454" i="181"/>
  <c r="O462" i="181"/>
  <c r="O479" i="181"/>
  <c r="O488" i="181"/>
  <c r="O497" i="181"/>
  <c r="O508" i="181"/>
  <c r="O516" i="181"/>
  <c r="O15" i="181"/>
  <c r="O33" i="181"/>
  <c r="O59" i="181"/>
  <c r="O83" i="181"/>
  <c r="O103" i="181"/>
  <c r="O129" i="181"/>
  <c r="O158" i="181"/>
  <c r="O177" i="181"/>
  <c r="O204" i="181"/>
  <c r="O219" i="181"/>
  <c r="O227" i="181"/>
  <c r="O235" i="181"/>
  <c r="O245" i="181"/>
  <c r="O253" i="181"/>
  <c r="O263" i="181"/>
  <c r="O272" i="181"/>
  <c r="O281" i="181"/>
  <c r="O290" i="181"/>
  <c r="O299" i="181"/>
  <c r="O307" i="181"/>
  <c r="O317" i="181"/>
  <c r="O325" i="181"/>
  <c r="O335" i="181"/>
  <c r="O344" i="181"/>
  <c r="O353" i="181"/>
  <c r="O362" i="181"/>
  <c r="O371" i="181"/>
  <c r="O381" i="181"/>
  <c r="O389" i="181"/>
  <c r="O400" i="181"/>
  <c r="O409" i="181"/>
  <c r="O419" i="181"/>
  <c r="O428" i="181"/>
  <c r="O436" i="181"/>
  <c r="O446" i="181"/>
  <c r="O455" i="181"/>
  <c r="O463" i="181"/>
  <c r="O471" i="181"/>
  <c r="O480" i="181"/>
  <c r="O489" i="181"/>
  <c r="O498" i="181"/>
  <c r="O509" i="181"/>
  <c r="O517" i="181"/>
  <c r="O39" i="181"/>
  <c r="O60" i="181"/>
  <c r="O85" i="181"/>
  <c r="O110" i="181"/>
  <c r="O131" i="181"/>
  <c r="O133" i="181" s="1"/>
  <c r="O159" i="181"/>
  <c r="O184" i="181"/>
  <c r="O205" i="181"/>
  <c r="O220" i="181"/>
  <c r="O228" i="181"/>
  <c r="O237" i="181"/>
  <c r="O246" i="181"/>
  <c r="O255" i="181"/>
  <c r="O264" i="181"/>
  <c r="O273" i="181"/>
  <c r="O283" i="181"/>
  <c r="O291" i="181"/>
  <c r="O300" i="181"/>
  <c r="O308" i="181"/>
  <c r="O318" i="181"/>
  <c r="O327" i="181"/>
  <c r="O328" i="181" s="1"/>
  <c r="O336" i="181"/>
  <c r="O345" i="181"/>
  <c r="O355" i="181"/>
  <c r="O363" i="181"/>
  <c r="O373" i="181"/>
  <c r="O382" i="181"/>
  <c r="O391" i="181"/>
  <c r="O401" i="181"/>
  <c r="O410" i="181"/>
  <c r="O420" i="181"/>
  <c r="O429" i="181"/>
  <c r="O438" i="181"/>
  <c r="O447" i="181"/>
  <c r="O456" i="181"/>
  <c r="O472" i="181"/>
  <c r="O481" i="181"/>
  <c r="O491" i="181"/>
  <c r="O499" i="181"/>
  <c r="O510" i="181"/>
  <c r="O519" i="181"/>
  <c r="O520" i="181" s="1"/>
  <c r="O17" i="181"/>
  <c r="O40" i="181"/>
  <c r="O66" i="181"/>
  <c r="O86" i="181"/>
  <c r="O111" i="181"/>
  <c r="O138" i="181"/>
  <c r="O160" i="181"/>
  <c r="O186" i="181"/>
  <c r="O212" i="181"/>
  <c r="O221" i="181"/>
  <c r="O229" i="181"/>
  <c r="O230" i="181" s="1"/>
  <c r="O238" i="181"/>
  <c r="O247" i="181"/>
  <c r="O256" i="181"/>
  <c r="O265" i="181"/>
  <c r="O274" i="181"/>
  <c r="O284" i="181"/>
  <c r="O292" i="181"/>
  <c r="O301" i="181"/>
  <c r="O309" i="181"/>
  <c r="O319" i="181"/>
  <c r="O337" i="181"/>
  <c r="O347" i="181"/>
  <c r="O348" i="181" s="1"/>
  <c r="O356" i="181"/>
  <c r="O364" i="181"/>
  <c r="O374" i="181"/>
  <c r="O383" i="181"/>
  <c r="O392" i="181"/>
  <c r="O402" i="181"/>
  <c r="O412" i="181"/>
  <c r="O421" i="181"/>
  <c r="O430" i="181"/>
  <c r="O439" i="181"/>
  <c r="O448" i="181"/>
  <c r="O457" i="181"/>
  <c r="O465" i="181"/>
  <c r="O473" i="181"/>
  <c r="O483" i="181"/>
  <c r="O492" i="181"/>
  <c r="O501" i="181"/>
  <c r="O511" i="181"/>
  <c r="O23" i="181"/>
  <c r="O41" i="181"/>
  <c r="O67" i="181"/>
  <c r="O92" i="181"/>
  <c r="O140" i="181"/>
  <c r="O166" i="181"/>
  <c r="O187" i="181"/>
  <c r="O213" i="181"/>
  <c r="O222" i="181"/>
  <c r="O239" i="181"/>
  <c r="O257" i="181"/>
  <c r="O266" i="181"/>
  <c r="O275" i="181"/>
  <c r="O285" i="181"/>
  <c r="O293" i="181"/>
  <c r="O302" i="181"/>
  <c r="O311" i="181"/>
  <c r="O320" i="181"/>
  <c r="O329" i="181"/>
  <c r="O338" i="181"/>
  <c r="O357" i="181"/>
  <c r="O365" i="181"/>
  <c r="O375" i="181"/>
  <c r="O394" i="181"/>
  <c r="O403" i="181"/>
  <c r="O413" i="181"/>
  <c r="O24" i="181"/>
  <c r="O48" i="181"/>
  <c r="O69" i="181"/>
  <c r="O93" i="181"/>
  <c r="O119" i="181"/>
  <c r="O141" i="181"/>
  <c r="O193" i="181"/>
  <c r="O214" i="181"/>
  <c r="O223" i="181"/>
  <c r="O231" i="181"/>
  <c r="O240" i="181"/>
  <c r="O249" i="181"/>
  <c r="O258" i="181"/>
  <c r="O267" i="181"/>
  <c r="O277" i="181"/>
  <c r="O286" i="181"/>
  <c r="O295" i="181"/>
  <c r="O303" i="181"/>
  <c r="O312" i="181"/>
  <c r="O321" i="181"/>
  <c r="O330" i="181"/>
  <c r="O339" i="181"/>
  <c r="O349" i="181"/>
  <c r="O358" i="181"/>
  <c r="O367" i="181"/>
  <c r="O376" i="181"/>
  <c r="O385" i="181"/>
  <c r="O395" i="181"/>
  <c r="O404" i="181"/>
  <c r="O25" i="181"/>
  <c r="O49" i="181"/>
  <c r="O75" i="181"/>
  <c r="O120" i="181"/>
  <c r="O148" i="181"/>
  <c r="O168" i="181"/>
  <c r="O194" i="181"/>
  <c r="O31" i="181"/>
  <c r="O51" i="181"/>
  <c r="O76" i="181"/>
  <c r="O101" i="181"/>
  <c r="O121" i="181"/>
  <c r="O149" i="181"/>
  <c r="O175" i="181"/>
  <c r="O195" i="181"/>
  <c r="O216" i="181"/>
  <c r="O225" i="181"/>
  <c r="O232" i="181"/>
  <c r="O268" i="181"/>
  <c r="O341" i="181"/>
  <c r="O377" i="181"/>
  <c r="O414" i="181"/>
  <c r="O432" i="181"/>
  <c r="O450" i="181"/>
  <c r="O467" i="181"/>
  <c r="O485" i="181"/>
  <c r="O504" i="181"/>
  <c r="O522" i="181"/>
  <c r="O531" i="181"/>
  <c r="O539" i="181"/>
  <c r="O548" i="181"/>
  <c r="O556" i="181"/>
  <c r="O566" i="181"/>
  <c r="O575" i="181"/>
  <c r="O584" i="181"/>
  <c r="O592" i="181"/>
  <c r="O601" i="181"/>
  <c r="O611" i="181"/>
  <c r="O620" i="181"/>
  <c r="O629" i="181"/>
  <c r="O638" i="181"/>
  <c r="O647" i="181"/>
  <c r="O664" i="181"/>
  <c r="O674" i="181"/>
  <c r="O684" i="181"/>
  <c r="O692" i="181"/>
  <c r="O702" i="181"/>
  <c r="O720" i="181"/>
  <c r="O730" i="181"/>
  <c r="O738" i="181"/>
  <c r="O748" i="181"/>
  <c r="O756" i="181"/>
  <c r="O766" i="181"/>
  <c r="O783" i="181"/>
  <c r="O791" i="181"/>
  <c r="O800" i="181"/>
  <c r="O809" i="181"/>
  <c r="O819" i="181"/>
  <c r="O827" i="181"/>
  <c r="O837" i="181"/>
  <c r="O846" i="181"/>
  <c r="O855" i="181"/>
  <c r="O865" i="181"/>
  <c r="O874" i="181"/>
  <c r="O883" i="181"/>
  <c r="O892" i="181"/>
  <c r="O901" i="181"/>
  <c r="O910" i="181"/>
  <c r="O919" i="181"/>
  <c r="O938" i="181"/>
  <c r="O947" i="181"/>
  <c r="O955" i="181"/>
  <c r="O964" i="181"/>
  <c r="O972" i="181"/>
  <c r="O989" i="181"/>
  <c r="O997" i="181"/>
  <c r="O1007" i="181"/>
  <c r="O1016" i="181"/>
  <c r="O1025" i="181"/>
  <c r="O1034" i="181"/>
  <c r="O1044" i="181"/>
  <c r="O1053" i="181"/>
  <c r="O1062" i="181"/>
  <c r="O1072" i="181"/>
  <c r="O1081" i="181"/>
  <c r="O1090" i="181"/>
  <c r="O1100" i="181"/>
  <c r="O1109" i="181"/>
  <c r="O1118" i="181"/>
  <c r="O1127" i="181"/>
  <c r="O1136" i="181"/>
  <c r="O1145" i="181"/>
  <c r="O1154" i="181"/>
  <c r="O1163" i="181"/>
  <c r="O1173" i="181"/>
  <c r="O1183" i="181"/>
  <c r="O1201" i="181"/>
  <c r="O1211" i="181"/>
  <c r="O1219" i="181"/>
  <c r="O425" i="181"/>
  <c r="O564" i="181"/>
  <c r="O599" i="181"/>
  <c r="O653" i="181"/>
  <c r="O700" i="181"/>
  <c r="O764" i="181"/>
  <c r="O825" i="181"/>
  <c r="O889" i="181"/>
  <c r="O953" i="181"/>
  <c r="O1079" i="181"/>
  <c r="O1143" i="181"/>
  <c r="O1199" i="181"/>
  <c r="O297" i="181"/>
  <c r="O449" i="181"/>
  <c r="O529" i="181"/>
  <c r="O565" i="181"/>
  <c r="O600" i="181"/>
  <c r="O636" i="181"/>
  <c r="O673" i="181"/>
  <c r="O719" i="181"/>
  <c r="O765" i="181"/>
  <c r="O808" i="181"/>
  <c r="O854" i="181"/>
  <c r="O909" i="181"/>
  <c r="O963" i="181"/>
  <c r="O1015" i="181"/>
  <c r="O1089" i="181"/>
  <c r="O1162" i="181"/>
  <c r="O233" i="181"/>
  <c r="O269" i="181"/>
  <c r="O305" i="181"/>
  <c r="O342" i="181"/>
  <c r="O379" i="181"/>
  <c r="O415" i="181"/>
  <c r="O433" i="181"/>
  <c r="O451" i="181"/>
  <c r="O468" i="181"/>
  <c r="O486" i="181"/>
  <c r="O505" i="181"/>
  <c r="O523" i="181"/>
  <c r="O532" i="181"/>
  <c r="O540" i="181"/>
  <c r="O549" i="181"/>
  <c r="O558" i="181"/>
  <c r="O567" i="181"/>
  <c r="O576" i="181"/>
  <c r="O585" i="181"/>
  <c r="O593" i="181"/>
  <c r="O602" i="181"/>
  <c r="O612" i="181"/>
  <c r="O621" i="181"/>
  <c r="O630" i="181"/>
  <c r="O639" i="181"/>
  <c r="O648" i="181"/>
  <c r="O656" i="181"/>
  <c r="O665" i="181"/>
  <c r="O675" i="181"/>
  <c r="O685" i="181"/>
  <c r="O693" i="181"/>
  <c r="O703" i="181"/>
  <c r="O712" i="181"/>
  <c r="O721" i="181"/>
  <c r="O731" i="181"/>
  <c r="O739" i="181"/>
  <c r="O749" i="181"/>
  <c r="O758" i="181"/>
  <c r="O767" i="181"/>
  <c r="O776" i="181"/>
  <c r="O784" i="181"/>
  <c r="O792" i="181"/>
  <c r="O801" i="181"/>
  <c r="O810" i="181"/>
  <c r="O820" i="181"/>
  <c r="O828" i="181"/>
  <c r="O838" i="181"/>
  <c r="O847" i="181"/>
  <c r="O856" i="181"/>
  <c r="O866" i="181"/>
  <c r="O875" i="181"/>
  <c r="O884" i="181"/>
  <c r="O893" i="181"/>
  <c r="O902" i="181"/>
  <c r="O911" i="181"/>
  <c r="O929" i="181"/>
  <c r="O939" i="181"/>
  <c r="O948" i="181"/>
  <c r="O956" i="181"/>
  <c r="O965" i="181"/>
  <c r="O973" i="181"/>
  <c r="O982" i="181"/>
  <c r="O990" i="181"/>
  <c r="O999" i="181"/>
  <c r="O1008" i="181"/>
  <c r="O1018" i="181"/>
  <c r="O1026" i="181"/>
  <c r="O1036" i="181"/>
  <c r="O1045" i="181"/>
  <c r="O1054" i="181"/>
  <c r="O1064" i="181"/>
  <c r="O1073" i="181"/>
  <c r="O1082" i="181"/>
  <c r="O1092" i="181"/>
  <c r="O1101" i="181"/>
  <c r="O1110" i="181"/>
  <c r="O1119" i="181"/>
  <c r="O1128" i="181"/>
  <c r="O1137" i="181"/>
  <c r="O1146" i="181"/>
  <c r="O1156" i="181"/>
  <c r="O1164" i="181"/>
  <c r="O1174" i="181"/>
  <c r="O1184" i="181"/>
  <c r="O1193" i="181"/>
  <c r="O1202" i="181"/>
  <c r="O1212" i="181"/>
  <c r="O1220" i="181"/>
  <c r="O406" i="181"/>
  <c r="O537" i="181"/>
  <c r="O608" i="181"/>
  <c r="O645" i="181"/>
  <c r="O718" i="181"/>
  <c r="O773" i="181"/>
  <c r="O817" i="181"/>
  <c r="O880" i="181"/>
  <c r="O935" i="181"/>
  <c r="O995" i="181"/>
  <c r="O1060" i="181"/>
  <c r="O1115" i="181"/>
  <c r="O1190" i="181"/>
  <c r="O261" i="181"/>
  <c r="O466" i="181"/>
  <c r="O521" i="181"/>
  <c r="O538" i="181"/>
  <c r="O574" i="181"/>
  <c r="O609" i="181"/>
  <c r="O691" i="181"/>
  <c r="O728" i="181"/>
  <c r="O782" i="181"/>
  <c r="O835" i="181"/>
  <c r="O881" i="181"/>
  <c r="O954" i="181"/>
  <c r="O1006" i="181"/>
  <c r="O1071" i="181"/>
  <c r="O1126" i="181"/>
  <c r="O1200" i="181"/>
  <c r="O241" i="181"/>
  <c r="O278" i="181"/>
  <c r="O313" i="181"/>
  <c r="O350" i="181"/>
  <c r="O386" i="181"/>
  <c r="O416" i="181"/>
  <c r="O434" i="181"/>
  <c r="O452" i="181"/>
  <c r="O469" i="181"/>
  <c r="O470" i="181" s="1"/>
  <c r="O487" i="181"/>
  <c r="O507" i="181"/>
  <c r="O524" i="181"/>
  <c r="O533" i="181"/>
  <c r="O541" i="181"/>
  <c r="O550" i="181"/>
  <c r="O559" i="181"/>
  <c r="O568" i="181"/>
  <c r="O578" i="181"/>
  <c r="O586" i="181"/>
  <c r="O594" i="181"/>
  <c r="O603" i="181"/>
  <c r="O613" i="181"/>
  <c r="O622" i="181"/>
  <c r="O640" i="181"/>
  <c r="O649" i="181"/>
  <c r="O657" i="181"/>
  <c r="O666" i="181"/>
  <c r="O677" i="181"/>
  <c r="O686" i="181"/>
  <c r="O695" i="181"/>
  <c r="O704" i="181"/>
  <c r="O713" i="181"/>
  <c r="O722" i="181"/>
  <c r="O732" i="181"/>
  <c r="O740" i="181"/>
  <c r="O750" i="181"/>
  <c r="O759" i="181"/>
  <c r="O768" i="181"/>
  <c r="O777" i="181"/>
  <c r="O785" i="181"/>
  <c r="O794" i="181"/>
  <c r="O802" i="181"/>
  <c r="O812" i="181"/>
  <c r="O821" i="181"/>
  <c r="O829" i="181"/>
  <c r="O839" i="181"/>
  <c r="O848" i="181"/>
  <c r="O857" i="181"/>
  <c r="O867" i="181"/>
  <c r="O876" i="181"/>
  <c r="O885" i="181"/>
  <c r="O894" i="181"/>
  <c r="O912" i="181"/>
  <c r="O921" i="181"/>
  <c r="O930" i="181"/>
  <c r="O949" i="181"/>
  <c r="O957" i="181"/>
  <c r="O966" i="181"/>
  <c r="O974" i="181"/>
  <c r="O983" i="181"/>
  <c r="O991" i="181"/>
  <c r="O1000" i="181"/>
  <c r="O1009" i="181"/>
  <c r="O1019" i="181"/>
  <c r="O1027" i="181"/>
  <c r="O1037" i="181"/>
  <c r="O1046" i="181"/>
  <c r="O1065" i="181"/>
  <c r="O1074" i="181"/>
  <c r="O1083" i="181"/>
  <c r="O1093" i="181"/>
  <c r="O1102" i="181"/>
  <c r="O1120" i="181"/>
  <c r="O1129" i="181"/>
  <c r="O1138" i="181"/>
  <c r="O1147" i="181"/>
  <c r="O1157" i="181"/>
  <c r="O1166" i="181"/>
  <c r="O1175" i="181"/>
  <c r="O1185" i="181"/>
  <c r="O1194" i="181"/>
  <c r="O1203" i="181"/>
  <c r="O1213" i="181"/>
  <c r="O1221" i="181"/>
  <c r="O296" i="181"/>
  <c r="O444" i="181"/>
  <c r="O496" i="181"/>
  <c r="O528" i="181"/>
  <c r="O546" i="181"/>
  <c r="O582" i="181"/>
  <c r="O635" i="181"/>
  <c r="O681" i="181"/>
  <c r="O746" i="181"/>
  <c r="O807" i="181"/>
  <c r="O871" i="181"/>
  <c r="O917" i="181"/>
  <c r="O979" i="181"/>
  <c r="O1051" i="181"/>
  <c r="O1106" i="181"/>
  <c r="O1181" i="181"/>
  <c r="O369" i="181"/>
  <c r="O484" i="181"/>
  <c r="O555" i="181"/>
  <c r="O628" i="181"/>
  <c r="O663" i="181"/>
  <c r="O701" i="181"/>
  <c r="O747" i="181"/>
  <c r="O790" i="181"/>
  <c r="O845" i="181"/>
  <c r="O918" i="181"/>
  <c r="O971" i="181"/>
  <c r="O1024" i="181"/>
  <c r="O1080" i="181"/>
  <c r="O1144" i="181"/>
  <c r="O1191" i="181"/>
  <c r="O243" i="181"/>
  <c r="O279" i="181"/>
  <c r="O314" i="181"/>
  <c r="O351" i="181"/>
  <c r="O387" i="181"/>
  <c r="O422" i="181"/>
  <c r="O440" i="181"/>
  <c r="O458" i="181"/>
  <c r="O474" i="181"/>
  <c r="O493" i="181"/>
  <c r="O525" i="181"/>
  <c r="O534" i="181"/>
  <c r="O543" i="181"/>
  <c r="O551" i="181"/>
  <c r="O560" i="181"/>
  <c r="O570" i="181"/>
  <c r="O571" i="181" s="1"/>
  <c r="O579" i="181"/>
  <c r="O587" i="181"/>
  <c r="O595" i="181"/>
  <c r="O605" i="181"/>
  <c r="O614" i="181"/>
  <c r="O623" i="181"/>
  <c r="O632" i="181"/>
  <c r="O641" i="181"/>
  <c r="O650" i="181"/>
  <c r="O658" i="181"/>
  <c r="O668" i="181"/>
  <c r="O678" i="181"/>
  <c r="O687" i="181"/>
  <c r="O696" i="181"/>
  <c r="O706" i="181"/>
  <c r="O714" i="181"/>
  <c r="O724" i="181"/>
  <c r="O733" i="181"/>
  <c r="O742" i="181"/>
  <c r="O743" i="181" s="1"/>
  <c r="O760" i="181"/>
  <c r="O770" i="181"/>
  <c r="O778" i="181"/>
  <c r="O786" i="181"/>
  <c r="O795" i="181"/>
  <c r="O803" i="181"/>
  <c r="O813" i="181"/>
  <c r="O822" i="181"/>
  <c r="O831" i="181"/>
  <c r="O840" i="181"/>
  <c r="O849" i="181"/>
  <c r="O859" i="181"/>
  <c r="O868" i="181"/>
  <c r="O877" i="181"/>
  <c r="O886" i="181"/>
  <c r="O895" i="181"/>
  <c r="O904" i="181"/>
  <c r="O913" i="181"/>
  <c r="O922" i="181"/>
  <c r="O931" i="181"/>
  <c r="O941" i="181"/>
  <c r="O950" i="181"/>
  <c r="O958" i="181"/>
  <c r="O967" i="181"/>
  <c r="O975" i="181"/>
  <c r="O984" i="181"/>
  <c r="O1001" i="181"/>
  <c r="O1010" i="181"/>
  <c r="O1020" i="181"/>
  <c r="O1028" i="181"/>
  <c r="O1038" i="181"/>
  <c r="O1047" i="181"/>
  <c r="O1056" i="181"/>
  <c r="O1057" i="181" s="1"/>
  <c r="O1066" i="181"/>
  <c r="O1076" i="181"/>
  <c r="O1084" i="181"/>
  <c r="O1094" i="181"/>
  <c r="O1112" i="181"/>
  <c r="O1121" i="181"/>
  <c r="O1130" i="181"/>
  <c r="O1140" i="181"/>
  <c r="O1148" i="181"/>
  <c r="O1158" i="181"/>
  <c r="O1167" i="181"/>
  <c r="O1176" i="181"/>
  <c r="O1187" i="181"/>
  <c r="O1195" i="181"/>
  <c r="O1205" i="181"/>
  <c r="O1214" i="181"/>
  <c r="O331" i="181"/>
  <c r="O461" i="181"/>
  <c r="O478" i="181"/>
  <c r="O515" i="181"/>
  <c r="O554" i="181"/>
  <c r="O573" i="181"/>
  <c r="O627" i="181"/>
  <c r="O672" i="181"/>
  <c r="O736" i="181"/>
  <c r="O798" i="181"/>
  <c r="O862" i="181"/>
  <c r="O925" i="181"/>
  <c r="O987" i="181"/>
  <c r="O1042" i="181"/>
  <c r="O1043" i="181" s="1"/>
  <c r="O1208" i="181"/>
  <c r="O332" i="181"/>
  <c r="O502" i="181"/>
  <c r="O547" i="181"/>
  <c r="O591" i="181"/>
  <c r="O618" i="181"/>
  <c r="O654" i="181"/>
  <c r="O710" i="181"/>
  <c r="O774" i="181"/>
  <c r="O818" i="181"/>
  <c r="O872" i="181"/>
  <c r="O936" i="181"/>
  <c r="O996" i="181"/>
  <c r="O1052" i="181"/>
  <c r="O1116" i="181"/>
  <c r="O1172" i="181"/>
  <c r="O250" i="181"/>
  <c r="O287" i="181"/>
  <c r="O322" i="181"/>
  <c r="O359" i="181"/>
  <c r="O396" i="181"/>
  <c r="O423" i="181"/>
  <c r="O441" i="181"/>
  <c r="O459" i="181"/>
  <c r="O475" i="181"/>
  <c r="O494" i="181"/>
  <c r="O513" i="181"/>
  <c r="O526" i="181"/>
  <c r="O535" i="181"/>
  <c r="O544" i="181"/>
  <c r="O552" i="181"/>
  <c r="O561" i="181"/>
  <c r="O580" i="181"/>
  <c r="O588" i="181"/>
  <c r="O597" i="181"/>
  <c r="O598" i="181" s="1"/>
  <c r="O606" i="181"/>
  <c r="O615" i="181"/>
  <c r="O624" i="181"/>
  <c r="O633" i="181"/>
  <c r="O642" i="181"/>
  <c r="O651" i="181"/>
  <c r="O652" i="181" s="1"/>
  <c r="O659" i="181"/>
  <c r="O669" i="181"/>
  <c r="O679" i="181"/>
  <c r="O698" i="181"/>
  <c r="O699" i="181" s="1"/>
  <c r="O707" i="181"/>
  <c r="O715" i="181"/>
  <c r="O725" i="181"/>
  <c r="O734" i="181"/>
  <c r="O752" i="181"/>
  <c r="O761" i="181"/>
  <c r="O771" i="181"/>
  <c r="O779" i="181"/>
  <c r="O787" i="181"/>
  <c r="O796" i="181"/>
  <c r="O804" i="181"/>
  <c r="O815" i="181"/>
  <c r="O823" i="181"/>
  <c r="O832" i="181"/>
  <c r="O841" i="181"/>
  <c r="O850" i="181"/>
  <c r="O860" i="181"/>
  <c r="O869" i="181"/>
  <c r="O878" i="181"/>
  <c r="O887" i="181"/>
  <c r="O896" i="181"/>
  <c r="O905" i="181"/>
  <c r="O915" i="181"/>
  <c r="O923" i="181"/>
  <c r="O932" i="181"/>
  <c r="O942" i="181"/>
  <c r="O951" i="181"/>
  <c r="O959" i="181"/>
  <c r="O976" i="181"/>
  <c r="O985" i="181"/>
  <c r="O993" i="181"/>
  <c r="O1002" i="181"/>
  <c r="O1012" i="181"/>
  <c r="O1021" i="181"/>
  <c r="O1030" i="181"/>
  <c r="O1039" i="181"/>
  <c r="O1048" i="181"/>
  <c r="O1058" i="181"/>
  <c r="O1067" i="181"/>
  <c r="O1077" i="181"/>
  <c r="O1086" i="181"/>
  <c r="O1095" i="181"/>
  <c r="O1104" i="181"/>
  <c r="O1113" i="181"/>
  <c r="O1122" i="181"/>
  <c r="O1131" i="181"/>
  <c r="O1141" i="181"/>
  <c r="O1150" i="181"/>
  <c r="O1159" i="181"/>
  <c r="O1168" i="181"/>
  <c r="O1178" i="181"/>
  <c r="O1188" i="181"/>
  <c r="O1196" i="181"/>
  <c r="O1206" i="181"/>
  <c r="O1215" i="181"/>
  <c r="O368" i="181"/>
  <c r="O590" i="181"/>
  <c r="O662" i="181"/>
  <c r="O709" i="181"/>
  <c r="O754" i="181"/>
  <c r="O781" i="181"/>
  <c r="O834" i="181"/>
  <c r="O853" i="181"/>
  <c r="O899" i="181"/>
  <c r="O944" i="181"/>
  <c r="O970" i="181"/>
  <c r="O1014" i="181"/>
  <c r="O1032" i="181"/>
  <c r="O1088" i="181"/>
  <c r="O1134" i="181"/>
  <c r="O1161" i="181"/>
  <c r="O407" i="181"/>
  <c r="O683" i="181"/>
  <c r="O755" i="181"/>
  <c r="O864" i="181"/>
  <c r="O900" i="181"/>
  <c r="O927" i="181"/>
  <c r="O928" i="181" s="1"/>
  <c r="O980" i="181"/>
  <c r="O1107" i="181"/>
  <c r="O1153" i="181"/>
  <c r="O1209" i="181"/>
  <c r="O251" i="181"/>
  <c r="O323" i="181"/>
  <c r="O397" i="181"/>
  <c r="O424" i="181"/>
  <c r="O442" i="181"/>
  <c r="O460" i="181"/>
  <c r="O477" i="181"/>
  <c r="O495" i="181"/>
  <c r="O514" i="181"/>
  <c r="O527" i="181"/>
  <c r="O545" i="181"/>
  <c r="O553" i="181"/>
  <c r="O562" i="181"/>
  <c r="O572" i="181"/>
  <c r="O581" i="181"/>
  <c r="O589" i="181"/>
  <c r="O607" i="181"/>
  <c r="O626" i="181"/>
  <c r="O634" i="181"/>
  <c r="O644" i="181"/>
  <c r="O646" i="181" s="1"/>
  <c r="O660" i="181"/>
  <c r="O671" i="181"/>
  <c r="O680" i="181"/>
  <c r="O689" i="181"/>
  <c r="O708" i="181"/>
  <c r="O716" i="181"/>
  <c r="O726" i="181"/>
  <c r="O744" i="181"/>
  <c r="O745" i="181" s="1"/>
  <c r="O753" i="181"/>
  <c r="O762" i="181"/>
  <c r="O772" i="181"/>
  <c r="O780" i="181"/>
  <c r="O788" i="181"/>
  <c r="O797" i="181"/>
  <c r="O806" i="181"/>
  <c r="O816" i="181"/>
  <c r="O833" i="181"/>
  <c r="O843" i="181"/>
  <c r="O851" i="181"/>
  <c r="O861" i="181"/>
  <c r="O870" i="181"/>
  <c r="O898" i="181"/>
  <c r="O906" i="181"/>
  <c r="O916" i="181"/>
  <c r="O924" i="181"/>
  <c r="O933" i="181"/>
  <c r="O943" i="181"/>
  <c r="O960" i="181"/>
  <c r="O969" i="181"/>
  <c r="O977" i="181"/>
  <c r="O986" i="181"/>
  <c r="O994" i="181"/>
  <c r="O1004" i="181"/>
  <c r="O1005" i="181" s="1"/>
  <c r="O1013" i="181"/>
  <c r="O1022" i="181"/>
  <c r="O1031" i="181"/>
  <c r="O1040" i="181"/>
  <c r="O1050" i="181"/>
  <c r="O1059" i="181"/>
  <c r="O1068" i="181"/>
  <c r="O1078" i="181"/>
  <c r="O1087" i="181"/>
  <c r="O1096" i="181"/>
  <c r="O1105" i="181"/>
  <c r="O1114" i="181"/>
  <c r="O1124" i="181"/>
  <c r="O1125" i="181" s="1"/>
  <c r="O1132" i="181"/>
  <c r="O1142" i="181"/>
  <c r="O1151" i="181"/>
  <c r="O1160" i="181"/>
  <c r="O1169" i="181"/>
  <c r="O1179" i="181"/>
  <c r="O1189" i="181"/>
  <c r="O1197" i="181"/>
  <c r="O1207" i="181"/>
  <c r="O259" i="181"/>
  <c r="O617" i="181"/>
  <c r="O690" i="181"/>
  <c r="O727" i="181"/>
  <c r="O789" i="181"/>
  <c r="O844" i="181"/>
  <c r="O907" i="181"/>
  <c r="O961" i="181"/>
  <c r="O1070" i="181"/>
  <c r="O1098" i="181"/>
  <c r="O1152" i="181"/>
  <c r="O1170" i="181"/>
  <c r="O1217" i="181"/>
  <c r="O431" i="181"/>
  <c r="O737" i="181"/>
  <c r="O826" i="181"/>
  <c r="O890" i="181"/>
  <c r="O945" i="181"/>
  <c r="O988" i="181"/>
  <c r="O1033" i="181"/>
  <c r="O1061" i="181"/>
  <c r="O1099" i="181"/>
  <c r="O1135" i="181"/>
  <c r="O1182" i="181"/>
  <c r="O1218" i="181"/>
  <c r="M4156" i="181"/>
  <c r="M3852" i="181"/>
  <c r="M3503" i="181"/>
  <c r="M3343" i="181"/>
  <c r="M3086" i="181"/>
  <c r="M2931" i="181"/>
  <c r="M3510" i="181"/>
  <c r="M4316" i="181"/>
  <c r="M4030" i="181"/>
  <c r="M3850" i="181"/>
  <c r="M3677" i="181"/>
  <c r="M3448" i="181"/>
  <c r="M3144" i="181"/>
  <c r="M2947" i="181"/>
  <c r="M3806" i="181"/>
  <c r="M4313" i="181"/>
  <c r="M4107" i="181"/>
  <c r="M3828" i="181"/>
  <c r="M3516" i="181"/>
  <c r="M3439" i="181"/>
  <c r="M3081" i="181"/>
  <c r="M2925" i="181"/>
  <c r="M3005" i="181"/>
  <c r="M4267" i="181"/>
  <c r="M3955" i="181"/>
  <c r="M3778" i="181"/>
  <c r="M3490" i="181"/>
  <c r="M3329" i="181"/>
  <c r="M3079" i="181"/>
  <c r="M4173" i="181"/>
  <c r="M4226" i="181"/>
  <c r="M3917" i="181"/>
  <c r="M3811" i="181"/>
  <c r="M3506" i="181"/>
  <c r="M3357" i="181"/>
  <c r="M3106" i="181"/>
  <c r="M2896" i="181"/>
  <c r="M3236" i="181"/>
  <c r="M4178" i="181"/>
  <c r="M3914" i="181"/>
  <c r="M3738" i="181"/>
  <c r="M3466" i="181"/>
  <c r="M3239" i="181"/>
  <c r="M2975" i="181"/>
  <c r="M3471" i="181"/>
  <c r="M4308" i="181"/>
  <c r="M4103" i="181"/>
  <c r="M3822" i="181"/>
  <c r="M3512" i="181"/>
  <c r="M3386" i="181"/>
  <c r="M3087" i="181"/>
  <c r="M2933" i="181"/>
  <c r="M3185" i="181"/>
  <c r="M4244" i="181"/>
  <c r="M3342" i="181"/>
  <c r="M3721" i="181"/>
  <c r="M3098" i="181"/>
  <c r="M4328" i="181"/>
  <c r="M4110" i="181"/>
  <c r="M3844" i="181"/>
  <c r="M3494" i="181"/>
  <c r="M3334" i="181"/>
  <c r="M3074" i="181"/>
  <c r="M2908" i="181"/>
  <c r="M3463" i="181"/>
  <c r="M4302" i="181"/>
  <c r="M4013" i="181"/>
  <c r="M3829" i="181"/>
  <c r="M3517" i="181"/>
  <c r="M3440" i="181"/>
  <c r="M3094" i="181"/>
  <c r="M3518" i="181"/>
  <c r="M4298" i="181"/>
  <c r="M4060" i="181"/>
  <c r="M3814" i="181"/>
  <c r="M3508" i="181"/>
  <c r="M3360" i="181"/>
  <c r="M3015" i="181"/>
  <c r="M2901" i="181"/>
  <c r="M4248" i="181"/>
  <c r="M3920" i="181"/>
  <c r="M3740" i="181"/>
  <c r="M3481" i="181"/>
  <c r="M3281" i="181"/>
  <c r="M3014" i="181"/>
  <c r="M4015" i="181"/>
  <c r="M4179" i="181"/>
  <c r="M3897" i="181"/>
  <c r="M3796" i="181"/>
  <c r="M3498" i="181"/>
  <c r="M3337" i="181"/>
  <c r="M3089" i="181"/>
  <c r="M4305" i="181"/>
  <c r="M3085" i="181"/>
  <c r="M4138" i="181"/>
  <c r="M3896" i="181"/>
  <c r="M3725" i="181"/>
  <c r="M3452" i="181"/>
  <c r="M3189" i="181"/>
  <c r="M2957" i="181"/>
  <c r="M3333" i="181"/>
  <c r="M4291" i="181"/>
  <c r="M4017" i="181"/>
  <c r="M3809" i="181"/>
  <c r="M3504" i="181"/>
  <c r="M3344" i="181"/>
  <c r="M3076" i="181"/>
  <c r="M2909" i="181"/>
  <c r="M3744" i="181"/>
  <c r="M3876" i="181"/>
  <c r="M3893" i="181"/>
  <c r="M3093" i="181"/>
  <c r="M3092" i="181"/>
  <c r="M3409" i="181"/>
  <c r="M3478" i="181"/>
  <c r="M3832" i="181"/>
  <c r="M4307" i="181"/>
  <c r="M4102" i="181"/>
  <c r="M3831" i="181"/>
  <c r="M3486" i="181"/>
  <c r="M3253" i="181"/>
  <c r="M3006" i="181"/>
  <c r="M3296" i="181"/>
  <c r="M4270" i="181"/>
  <c r="M3815" i="181"/>
  <c r="M3509" i="181"/>
  <c r="M3382" i="181"/>
  <c r="M3083" i="181"/>
  <c r="M2927" i="181"/>
  <c r="M3493" i="181"/>
  <c r="M4269" i="181"/>
  <c r="M4028" i="181"/>
  <c r="M3779" i="181"/>
  <c r="M3500" i="181"/>
  <c r="M3340" i="181"/>
  <c r="M4236" i="181"/>
  <c r="M2929" i="181"/>
  <c r="M4180" i="181"/>
  <c r="M3899" i="181"/>
  <c r="M3727" i="181"/>
  <c r="M3468" i="181"/>
  <c r="M3243" i="181"/>
  <c r="M2983" i="181"/>
  <c r="M3851" i="181"/>
  <c r="M4164" i="181"/>
  <c r="M3886" i="181"/>
  <c r="M3777" i="181"/>
  <c r="M3489" i="181"/>
  <c r="M3328" i="181"/>
  <c r="M3078" i="181"/>
  <c r="M3958" i="181"/>
  <c r="M2904" i="181"/>
  <c r="M4112" i="181"/>
  <c r="M3885" i="181"/>
  <c r="M3672" i="181"/>
  <c r="M3444" i="181"/>
  <c r="M3158" i="181"/>
  <c r="M2938" i="181"/>
  <c r="M3194" i="181"/>
  <c r="M4258" i="181"/>
  <c r="M3952" i="181"/>
  <c r="M3793" i="181"/>
  <c r="M3495" i="181"/>
  <c r="M3335" i="181"/>
  <c r="M3007" i="181"/>
  <c r="M3097" i="181"/>
  <c r="M3458" i="181"/>
  <c r="M3675" i="181"/>
  <c r="M3812" i="181"/>
  <c r="M3825" i="181"/>
  <c r="M4260" i="181"/>
  <c r="M4331" i="181"/>
  <c r="M4290" i="181"/>
  <c r="M4016" i="181"/>
  <c r="M3817" i="181"/>
  <c r="M3472" i="181"/>
  <c r="M3237" i="181"/>
  <c r="M3152" i="181"/>
  <c r="M4251" i="181"/>
  <c r="M3989" i="181"/>
  <c r="M3805" i="181"/>
  <c r="M3501" i="181"/>
  <c r="M3341" i="181"/>
  <c r="M3072" i="181"/>
  <c r="M2902" i="181"/>
  <c r="M3449" i="181"/>
  <c r="M4250" i="181"/>
  <c r="M3956" i="181"/>
  <c r="M3765" i="181"/>
  <c r="M3491" i="181"/>
  <c r="M3331" i="181"/>
  <c r="M3002" i="181"/>
  <c r="M4100" i="181"/>
  <c r="M4320" i="181"/>
  <c r="M4114" i="181"/>
  <c r="M3888" i="181"/>
  <c r="M3718" i="181"/>
  <c r="M3454" i="181"/>
  <c r="M3220" i="181"/>
  <c r="M2959" i="181"/>
  <c r="M3441" i="181"/>
  <c r="M4113" i="181"/>
  <c r="M3739" i="181"/>
  <c r="M3479" i="181"/>
  <c r="M3279" i="181"/>
  <c r="M2982" i="181"/>
  <c r="M3816" i="181"/>
  <c r="M2602" i="181"/>
  <c r="M4104" i="181"/>
  <c r="M3846" i="181"/>
  <c r="M3513" i="181"/>
  <c r="M3390" i="181"/>
  <c r="M3099" i="181"/>
  <c r="M2920" i="181"/>
  <c r="M3073" i="181"/>
  <c r="M3911" i="181"/>
  <c r="M3746" i="181"/>
  <c r="M3487" i="181"/>
  <c r="M3326" i="181"/>
  <c r="M2994" i="181"/>
  <c r="M3384" i="181"/>
  <c r="M3193" i="181"/>
  <c r="M3447" i="181"/>
  <c r="M3339" i="181"/>
  <c r="M3514" i="181"/>
  <c r="M3794" i="181"/>
  <c r="M3644" i="181"/>
  <c r="M4256" i="181"/>
  <c r="M3997" i="181"/>
  <c r="M3807" i="181"/>
  <c r="M3464" i="181"/>
  <c r="M3196" i="181"/>
  <c r="M2991" i="181"/>
  <c r="M4318" i="181"/>
  <c r="M4182" i="181"/>
  <c r="M3957" i="181"/>
  <c r="M3781" i="181"/>
  <c r="M3492" i="181"/>
  <c r="M3332" i="181"/>
  <c r="M3252" i="181"/>
  <c r="M4230" i="181"/>
  <c r="M3900" i="181"/>
  <c r="M3742" i="181"/>
  <c r="M3482" i="181"/>
  <c r="M3287" i="181"/>
  <c r="M2984" i="181"/>
  <c r="M3770" i="181"/>
  <c r="M4311" i="181"/>
  <c r="M4106" i="181"/>
  <c r="M3848" i="181"/>
  <c r="M3674" i="181"/>
  <c r="M3446" i="181"/>
  <c r="M3191" i="181"/>
  <c r="M2941" i="181"/>
  <c r="M4310" i="181"/>
  <c r="M4105" i="181"/>
  <c r="M3869" i="181"/>
  <c r="M3726" i="181"/>
  <c r="M3467" i="181"/>
  <c r="M3240" i="181"/>
  <c r="M2958" i="181"/>
  <c r="M4309" i="181"/>
  <c r="M4019" i="181"/>
  <c r="M3833" i="181"/>
  <c r="M3505" i="181"/>
  <c r="M3345" i="181"/>
  <c r="M3088" i="181"/>
  <c r="M2891" i="181"/>
  <c r="M2949" i="181"/>
  <c r="M4221" i="181"/>
  <c r="M3895" i="181"/>
  <c r="M3737" i="181"/>
  <c r="M3477" i="181"/>
  <c r="M3254" i="181"/>
  <c r="M3511" i="181"/>
  <c r="M4108" i="181"/>
  <c r="M3720" i="181"/>
  <c r="M4127" i="181"/>
  <c r="M2942" i="181"/>
  <c r="M2900" i="181"/>
  <c r="M2922" i="181"/>
  <c r="M3271" i="181"/>
  <c r="M3443" i="181"/>
  <c r="M4239" i="181"/>
  <c r="M3977" i="181"/>
  <c r="M3745" i="181"/>
  <c r="M3450" i="181"/>
  <c r="M3186" i="181"/>
  <c r="M2967" i="181"/>
  <c r="M4215" i="181"/>
  <c r="M2989" i="181"/>
  <c r="M4171" i="181"/>
  <c r="M3901" i="181"/>
  <c r="M3767" i="181"/>
  <c r="M3484" i="181"/>
  <c r="M3294" i="181"/>
  <c r="M2987" i="181"/>
  <c r="M4287" i="181"/>
  <c r="M3095" i="181"/>
  <c r="M4181" i="181"/>
  <c r="M3891" i="181"/>
  <c r="M3729" i="181"/>
  <c r="M3469" i="181"/>
  <c r="M3247" i="181"/>
  <c r="M3502" i="181"/>
  <c r="M4055" i="181"/>
  <c r="M3835" i="181"/>
  <c r="M3515" i="181"/>
  <c r="M3438" i="181"/>
  <c r="M3170" i="181"/>
  <c r="M4294" i="181"/>
  <c r="M4053" i="181"/>
  <c r="M3847" i="181"/>
  <c r="M3691" i="181"/>
  <c r="M3453" i="181"/>
  <c r="M3219" i="181"/>
  <c r="M2940" i="181"/>
  <c r="M3733" i="181"/>
  <c r="M4292" i="181"/>
  <c r="M4002" i="181"/>
  <c r="M3824" i="181"/>
  <c r="M3497" i="181"/>
  <c r="M3336" i="181"/>
  <c r="M3077" i="181"/>
  <c r="M4252" i="181"/>
  <c r="M4177" i="181"/>
  <c r="M3883" i="181"/>
  <c r="M3724" i="181"/>
  <c r="M3465" i="181"/>
  <c r="M3238" i="181"/>
  <c r="M2973" i="181"/>
  <c r="M3881" i="181"/>
  <c r="M3837" i="181"/>
  <c r="M3499" i="181"/>
  <c r="M3169" i="181"/>
  <c r="M4219" i="181"/>
  <c r="M3894" i="181"/>
  <c r="M3723" i="181"/>
  <c r="M3442" i="181"/>
  <c r="M3153" i="181"/>
  <c r="M2951" i="181"/>
  <c r="M3830" i="181"/>
  <c r="M4130" i="181"/>
  <c r="M3892" i="181"/>
  <c r="M3743" i="181"/>
  <c r="M3470" i="181"/>
  <c r="M3227" i="181"/>
  <c r="M2962" i="181"/>
  <c r="M4109" i="181"/>
  <c r="M2965" i="181"/>
  <c r="M4169" i="181"/>
  <c r="M3849" i="181"/>
  <c r="M3719" i="181"/>
  <c r="M3455" i="181"/>
  <c r="M3192" i="181"/>
  <c r="M2961" i="181"/>
  <c r="M3383" i="181"/>
  <c r="M4296" i="181"/>
  <c r="M4021" i="181"/>
  <c r="M3826" i="181"/>
  <c r="M3507" i="181"/>
  <c r="M3359" i="181"/>
  <c r="M3107" i="181"/>
  <c r="M2924" i="181"/>
  <c r="M4263" i="181"/>
  <c r="M4020" i="181"/>
  <c r="M3834" i="181"/>
  <c r="M3673" i="181"/>
  <c r="M3445" i="181"/>
  <c r="M3190" i="181"/>
  <c r="M3485" i="181"/>
  <c r="M3981" i="181"/>
  <c r="M3810" i="181"/>
  <c r="M3488" i="181"/>
  <c r="M3327" i="181"/>
  <c r="M3010" i="181"/>
  <c r="M4032" i="181"/>
  <c r="M4136" i="181"/>
  <c r="M3845" i="181"/>
  <c r="M3683" i="181"/>
  <c r="M3451" i="181"/>
  <c r="M3188" i="181"/>
  <c r="M4176" i="181"/>
  <c r="M4079" i="181"/>
  <c r="M4008" i="181"/>
  <c r="M3954" i="181"/>
  <c r="M3953" i="181"/>
  <c r="M4111" i="181"/>
  <c r="M2956" i="181"/>
  <c r="M3155" i="181"/>
  <c r="M3682" i="181"/>
  <c r="M3728" i="181"/>
  <c r="M3569" i="181"/>
  <c r="M4048" i="181"/>
  <c r="M3734" i="181"/>
  <c r="M3922" i="181"/>
  <c r="M3221" i="181"/>
  <c r="M3839" i="181"/>
  <c r="M3990" i="181"/>
  <c r="M4150" i="181"/>
  <c r="M3173" i="181"/>
  <c r="M2932" i="181"/>
  <c r="M3979" i="181"/>
  <c r="M3223" i="181"/>
  <c r="M3171" i="181"/>
  <c r="M2921" i="181"/>
  <c r="M4235" i="181"/>
  <c r="M3410" i="181"/>
  <c r="M3853" i="181"/>
  <c r="M3780" i="181"/>
  <c r="M3216" i="181"/>
  <c r="M3948" i="181"/>
  <c r="M3759" i="181"/>
  <c r="M3679" i="181"/>
  <c r="M3211" i="181"/>
  <c r="M3772" i="181"/>
  <c r="M4241" i="181"/>
  <c r="M3571" i="181"/>
  <c r="M3731" i="181"/>
  <c r="M2988" i="181"/>
  <c r="M3919" i="181"/>
  <c r="M4243" i="181"/>
  <c r="M3996" i="181"/>
  <c r="M4158" i="181"/>
  <c r="M3574" i="181"/>
  <c r="M4050" i="181"/>
  <c r="M3004" i="181"/>
  <c r="M4012" i="181"/>
  <c r="M3766" i="181"/>
  <c r="M4209" i="181"/>
  <c r="M3783" i="181"/>
  <c r="M3774" i="181"/>
  <c r="M3003" i="181"/>
  <c r="M4312" i="181"/>
  <c r="M3249" i="181"/>
  <c r="M4228" i="181"/>
  <c r="M3695" i="181"/>
  <c r="M4315" i="181"/>
  <c r="M3843" i="181"/>
  <c r="M2996" i="181"/>
  <c r="M2990" i="181"/>
  <c r="M4245" i="181"/>
  <c r="M3865" i="181"/>
  <c r="M4222" i="181"/>
  <c r="M4293" i="181"/>
  <c r="M3878" i="181"/>
  <c r="M4046" i="181"/>
  <c r="M3323" i="181"/>
  <c r="M3987" i="181"/>
  <c r="M4059" i="181"/>
  <c r="M4213" i="181"/>
  <c r="M2923" i="181"/>
  <c r="M3798" i="181"/>
  <c r="M3985" i="181"/>
  <c r="M3116" i="181"/>
  <c r="M3735" i="181"/>
  <c r="M4163" i="181"/>
  <c r="M3871" i="181"/>
  <c r="M4268" i="181"/>
  <c r="M3907" i="181"/>
  <c r="M4144" i="181"/>
  <c r="M4142" i="181"/>
  <c r="M4065" i="181"/>
  <c r="M4271" i="181"/>
  <c r="M4146" i="181"/>
  <c r="M4166" i="181"/>
  <c r="M3976" i="181"/>
  <c r="M4134" i="181"/>
  <c r="M3873" i="181"/>
  <c r="M4304" i="181"/>
  <c r="M3995" i="181"/>
  <c r="M3910" i="181"/>
  <c r="M3870" i="181"/>
  <c r="M4062" i="181"/>
  <c r="M3218" i="181"/>
  <c r="M3804" i="181"/>
  <c r="M2918" i="181"/>
  <c r="M2998" i="181"/>
  <c r="M2930" i="181"/>
  <c r="M3795" i="181"/>
  <c r="M3905" i="181"/>
  <c r="M3122" i="181"/>
  <c r="M4207" i="181"/>
  <c r="M2948" i="181"/>
  <c r="M4162" i="181"/>
  <c r="M3645" i="181"/>
  <c r="M2960" i="181"/>
  <c r="M2976" i="181"/>
  <c r="M3215" i="181"/>
  <c r="M4081" i="181"/>
  <c r="M4232" i="181"/>
  <c r="M3769" i="181"/>
  <c r="M3785" i="181"/>
  <c r="M3983" i="181"/>
  <c r="M4155" i="181"/>
  <c r="M3137" i="181"/>
  <c r="M3000" i="181"/>
  <c r="M4319" i="181"/>
  <c r="M3108" i="181"/>
  <c r="M4132" i="181"/>
  <c r="M3117" i="181"/>
  <c r="M3924" i="181"/>
  <c r="M2928" i="181"/>
  <c r="M3689" i="181"/>
  <c r="M3913" i="181"/>
  <c r="M4297" i="181"/>
  <c r="M4223" i="181"/>
  <c r="M4052" i="181"/>
  <c r="M3251" i="181"/>
  <c r="M2963" i="181"/>
  <c r="M4056" i="181"/>
  <c r="M2974" i="181"/>
  <c r="M3863" i="181"/>
  <c r="M3681" i="181"/>
  <c r="M3999" i="181"/>
  <c r="M4261" i="181"/>
  <c r="M4151" i="181"/>
  <c r="M3776" i="181"/>
  <c r="M2926" i="181"/>
  <c r="M3836" i="181"/>
  <c r="M3184" i="181"/>
  <c r="M3325" i="181"/>
  <c r="M2992" i="181"/>
  <c r="M4257" i="181"/>
  <c r="M3573" i="181"/>
  <c r="M4004" i="181"/>
  <c r="M3950" i="181"/>
  <c r="M3763" i="181"/>
  <c r="M3154" i="181"/>
  <c r="M4262" i="181"/>
  <c r="M4153" i="181"/>
  <c r="M3013" i="181"/>
  <c r="M4330" i="181"/>
  <c r="M3156" i="181"/>
  <c r="M3757" i="181"/>
  <c r="M3840" i="181"/>
  <c r="M3132" i="181"/>
  <c r="M4332" i="181"/>
  <c r="M4208" i="181"/>
  <c r="M4152" i="181"/>
  <c r="M3690" i="181"/>
  <c r="M3576" i="181"/>
  <c r="M3124" i="181"/>
  <c r="M4306" i="181"/>
  <c r="M3118" i="181"/>
  <c r="M3866" i="181"/>
  <c r="M4327" i="181"/>
  <c r="M3921" i="181"/>
  <c r="M3768" i="181"/>
  <c r="M3784" i="181"/>
  <c r="M4005" i="181"/>
  <c r="M4054" i="181"/>
  <c r="M3782" i="181"/>
  <c r="M3872" i="181"/>
  <c r="M3148" i="181"/>
  <c r="M4000" i="181"/>
  <c r="M4133" i="181"/>
  <c r="M3874" i="181"/>
  <c r="M2997" i="181"/>
  <c r="M3732" i="181"/>
  <c r="M3230" i="181"/>
  <c r="M4047" i="181"/>
  <c r="M3684" i="181"/>
  <c r="M3908" i="181"/>
  <c r="M3949" i="181"/>
  <c r="M3348" i="181"/>
  <c r="M3986" i="181"/>
  <c r="M3998" i="181"/>
  <c r="M4314" i="181"/>
  <c r="M3001" i="181"/>
  <c r="M3128" i="181"/>
  <c r="M3126" i="181"/>
  <c r="M4135" i="181"/>
  <c r="M3130" i="181"/>
  <c r="M4317" i="181"/>
  <c r="M3134" i="181"/>
  <c r="M3572" i="181"/>
  <c r="M3764" i="181"/>
  <c r="M3217" i="181"/>
  <c r="M3879" i="181"/>
  <c r="M3864" i="181"/>
  <c r="M4224" i="181"/>
  <c r="M3103" i="181"/>
  <c r="M3150" i="181"/>
  <c r="M3775" i="181"/>
  <c r="M4157" i="181"/>
  <c r="M4167" i="181"/>
  <c r="M4165" i="181"/>
  <c r="M4242" i="181"/>
  <c r="M3110" i="181"/>
  <c r="M3915" i="181"/>
  <c r="M4210" i="181"/>
  <c r="M3923" i="181"/>
  <c r="M3311" i="181"/>
  <c r="M4154" i="181"/>
  <c r="M3758" i="181"/>
  <c r="M3984" i="181"/>
  <c r="M3578" i="181"/>
  <c r="M3112" i="181"/>
  <c r="M4147" i="181"/>
  <c r="M4061" i="181"/>
  <c r="M2916" i="181"/>
  <c r="M3875" i="181"/>
  <c r="M3773" i="181"/>
  <c r="M3575" i="181"/>
  <c r="M4049" i="181"/>
  <c r="M3114" i="181"/>
  <c r="M2999" i="181"/>
  <c r="M4143" i="181"/>
  <c r="M4051" i="181"/>
  <c r="M3760" i="181"/>
  <c r="M3222" i="181"/>
  <c r="M4159" i="181"/>
  <c r="M2907" i="181"/>
  <c r="M3799" i="181"/>
  <c r="M4264" i="181"/>
  <c r="M3771" i="181"/>
  <c r="M3906" i="181"/>
  <c r="M4066" i="181"/>
  <c r="M3988" i="181"/>
  <c r="M4145" i="181"/>
  <c r="M3008" i="181"/>
  <c r="M3680" i="181"/>
  <c r="M3213" i="181"/>
  <c r="M3692" i="181"/>
  <c r="M4329" i="181"/>
  <c r="M3104" i="181"/>
  <c r="M2917" i="181"/>
  <c r="M3131" i="181"/>
  <c r="M3113" i="181"/>
  <c r="M3349" i="181"/>
  <c r="M3125" i="181"/>
  <c r="M3151" i="181"/>
  <c r="M3115" i="181"/>
  <c r="M3877" i="181"/>
  <c r="M3135" i="181"/>
  <c r="M3111" i="181"/>
  <c r="M3127" i="181"/>
  <c r="M3231" i="181"/>
  <c r="M3129" i="181"/>
  <c r="M3579" i="181"/>
  <c r="M2910" i="181"/>
  <c r="M3312" i="181"/>
  <c r="M3214" i="181"/>
  <c r="M3133" i="181"/>
  <c r="M3149" i="181"/>
  <c r="M3577" i="181"/>
  <c r="M3580" i="181"/>
  <c r="M2606" i="181"/>
  <c r="M2612" i="181"/>
  <c r="M2632" i="181"/>
  <c r="M2696" i="181"/>
  <c r="M2760" i="181"/>
  <c r="M2824" i="181"/>
  <c r="M2888" i="181"/>
  <c r="M3146" i="181"/>
  <c r="M3315" i="181"/>
  <c r="M3434" i="181"/>
  <c r="M3567" i="181"/>
  <c r="M3882" i="181"/>
  <c r="M4128" i="181"/>
  <c r="M2657" i="181"/>
  <c r="M2721" i="181"/>
  <c r="M2785" i="181"/>
  <c r="M2849" i="181"/>
  <c r="M3052" i="181"/>
  <c r="M3292" i="181"/>
  <c r="M3400" i="181"/>
  <c r="M3544" i="181"/>
  <c r="M3666" i="181"/>
  <c r="M4035" i="181"/>
  <c r="M4199" i="181"/>
  <c r="M2674" i="181"/>
  <c r="M2738" i="181"/>
  <c r="M2802" i="181"/>
  <c r="M2866" i="181"/>
  <c r="M3069" i="181"/>
  <c r="M3317" i="181"/>
  <c r="M3473" i="181"/>
  <c r="M3599" i="181"/>
  <c r="M3750" i="181"/>
  <c r="M4074" i="181"/>
  <c r="M4289" i="181"/>
  <c r="M2675" i="181"/>
  <c r="M2739" i="181"/>
  <c r="M2803" i="181"/>
  <c r="M2867" i="181"/>
  <c r="M3070" i="181"/>
  <c r="M3305" i="181"/>
  <c r="M3437" i="181"/>
  <c r="M3582" i="181"/>
  <c r="M3709" i="181"/>
  <c r="M3937" i="181"/>
  <c r="M4217" i="181"/>
  <c r="M2668" i="181"/>
  <c r="M2732" i="181"/>
  <c r="M2796" i="181"/>
  <c r="M2860" i="181"/>
  <c r="M3047" i="181"/>
  <c r="M3264" i="181"/>
  <c r="M3395" i="181"/>
  <c r="M3563" i="181"/>
  <c r="M3670" i="181"/>
  <c r="M4010" i="181"/>
  <c r="M4218" i="181"/>
  <c r="M2661" i="181"/>
  <c r="M2725" i="181"/>
  <c r="M2789" i="181"/>
  <c r="M2853" i="181"/>
  <c r="M3056" i="181"/>
  <c r="M3288" i="181"/>
  <c r="M3431" i="181"/>
  <c r="M3564" i="181"/>
  <c r="M3671" i="181"/>
  <c r="M4029" i="181"/>
  <c r="M4281" i="181"/>
  <c r="M2670" i="181"/>
  <c r="M2734" i="181"/>
  <c r="M2798" i="181"/>
  <c r="M2862" i="181"/>
  <c r="M3057" i="181"/>
  <c r="M3289" i="181"/>
  <c r="M3483" i="181"/>
  <c r="M3603" i="181"/>
  <c r="M4018" i="181"/>
  <c r="M4282" i="181"/>
  <c r="M2719" i="181"/>
  <c r="M2783" i="181"/>
  <c r="M2847" i="181"/>
  <c r="M3058" i="181"/>
  <c r="M3268" i="181"/>
  <c r="M3389" i="181"/>
  <c r="M3542" i="181"/>
  <c r="M3703" i="181"/>
  <c r="M4042" i="181"/>
  <c r="M4283" i="181"/>
  <c r="M2614" i="181"/>
  <c r="M2605" i="181"/>
  <c r="M2640" i="181"/>
  <c r="M2704" i="181"/>
  <c r="M2768" i="181"/>
  <c r="M2832" i="181"/>
  <c r="M2912" i="181"/>
  <c r="M3168" i="181"/>
  <c r="M3338" i="181"/>
  <c r="M3461" i="181"/>
  <c r="M3589" i="181"/>
  <c r="M3968" i="181"/>
  <c r="M4172" i="181"/>
  <c r="M2665" i="181"/>
  <c r="M2729" i="181"/>
  <c r="M2793" i="181"/>
  <c r="M2857" i="181"/>
  <c r="M3060" i="181"/>
  <c r="M3302" i="181"/>
  <c r="M3413" i="181"/>
  <c r="M3552" i="181"/>
  <c r="M3715" i="181"/>
  <c r="M4073" i="181"/>
  <c r="M2616" i="181"/>
  <c r="M2682" i="181"/>
  <c r="M2746" i="181"/>
  <c r="M2810" i="181"/>
  <c r="M2874" i="181"/>
  <c r="M3091" i="181"/>
  <c r="M3363" i="181"/>
  <c r="M3521" i="181"/>
  <c r="M3607" i="181"/>
  <c r="M3789" i="181"/>
  <c r="M4084" i="181"/>
  <c r="M2617" i="181"/>
  <c r="M2683" i="181"/>
  <c r="M2747" i="181"/>
  <c r="M2811" i="181"/>
  <c r="M2875" i="181"/>
  <c r="M3096" i="181"/>
  <c r="M3318" i="181"/>
  <c r="M3474" i="181"/>
  <c r="M3592" i="181"/>
  <c r="M3717" i="181"/>
  <c r="M3960" i="181"/>
  <c r="M4253" i="181"/>
  <c r="M2676" i="181"/>
  <c r="M2740" i="181"/>
  <c r="M2804" i="181"/>
  <c r="M2868" i="181"/>
  <c r="M3055" i="181"/>
  <c r="M3286" i="181"/>
  <c r="M3430" i="181"/>
  <c r="M3583" i="181"/>
  <c r="M3710" i="181"/>
  <c r="M4027" i="181"/>
  <c r="M4254" i="181"/>
  <c r="M2669" i="181"/>
  <c r="M2733" i="181"/>
  <c r="M2797" i="181"/>
  <c r="M2861" i="181"/>
  <c r="M3064" i="181"/>
  <c r="M3298" i="181"/>
  <c r="M3457" i="181"/>
  <c r="M3594" i="181"/>
  <c r="M3711" i="181"/>
  <c r="M4040" i="181"/>
  <c r="M4301" i="181"/>
  <c r="M2678" i="181"/>
  <c r="M2742" i="181"/>
  <c r="M2806" i="181"/>
  <c r="M2870" i="181"/>
  <c r="M3065" i="181"/>
  <c r="M3299" i="181"/>
  <c r="M3533" i="181"/>
  <c r="M3626" i="181"/>
  <c r="M4031" i="181"/>
  <c r="M2663" i="181"/>
  <c r="M2727" i="181"/>
  <c r="M2791" i="181"/>
  <c r="M2855" i="181"/>
  <c r="M3066" i="181"/>
  <c r="M3280" i="181"/>
  <c r="M3398" i="181"/>
  <c r="M3550" i="181"/>
  <c r="M3713" i="181"/>
  <c r="M4071" i="181"/>
  <c r="M2607" i="181"/>
  <c r="M2613" i="181"/>
  <c r="M2648" i="181"/>
  <c r="M2712" i="181"/>
  <c r="M2776" i="181"/>
  <c r="M2840" i="181"/>
  <c r="M3019" i="181"/>
  <c r="M3197" i="181"/>
  <c r="M3361" i="181"/>
  <c r="M3519" i="181"/>
  <c r="M3597" i="181"/>
  <c r="M4023" i="181"/>
  <c r="M4188" i="181"/>
  <c r="M2673" i="181"/>
  <c r="M2737" i="181"/>
  <c r="M2801" i="181"/>
  <c r="M2865" i="181"/>
  <c r="M3068" i="181"/>
  <c r="M3316" i="181"/>
  <c r="M3427" i="181"/>
  <c r="M3560" i="181"/>
  <c r="M3749" i="181"/>
  <c r="M4083" i="181"/>
  <c r="M2624" i="181"/>
  <c r="M2690" i="181"/>
  <c r="M2754" i="181"/>
  <c r="M2818" i="181"/>
  <c r="M2882" i="181"/>
  <c r="M3159" i="181"/>
  <c r="M3371" i="181"/>
  <c r="M3529" i="181"/>
  <c r="M3630" i="181"/>
  <c r="M3818" i="181"/>
  <c r="M4094" i="181"/>
  <c r="M2625" i="181"/>
  <c r="M2691" i="181"/>
  <c r="M2755" i="181"/>
  <c r="M2819" i="181"/>
  <c r="M2883" i="181"/>
  <c r="M3140" i="181"/>
  <c r="M3364" i="181"/>
  <c r="M3522" i="181"/>
  <c r="M3600" i="181"/>
  <c r="M3751" i="181"/>
  <c r="M4026" i="181"/>
  <c r="M2618" i="181"/>
  <c r="M2684" i="181"/>
  <c r="M2748" i="181"/>
  <c r="M2812" i="181"/>
  <c r="M2876" i="181"/>
  <c r="M3063" i="181"/>
  <c r="M3297" i="181"/>
  <c r="M3456" i="181"/>
  <c r="M3593" i="181"/>
  <c r="M3722" i="181"/>
  <c r="M4039" i="181"/>
  <c r="M4280" i="181"/>
  <c r="M2677" i="181"/>
  <c r="M2741" i="181"/>
  <c r="M2805" i="181"/>
  <c r="M2869" i="181"/>
  <c r="M3075" i="181"/>
  <c r="M3320" i="181"/>
  <c r="M3480" i="181"/>
  <c r="M3602" i="181"/>
  <c r="M3792" i="181"/>
  <c r="M4069" i="181"/>
  <c r="M2620" i="181"/>
  <c r="M2686" i="181"/>
  <c r="M2750" i="181"/>
  <c r="M2814" i="181"/>
  <c r="M2878" i="181"/>
  <c r="M3080" i="181"/>
  <c r="M3367" i="181"/>
  <c r="M3541" i="181"/>
  <c r="M3676" i="181"/>
  <c r="M4041" i="181"/>
  <c r="M2671" i="181"/>
  <c r="M2735" i="181"/>
  <c r="M2799" i="181"/>
  <c r="M2863" i="181"/>
  <c r="M3082" i="181"/>
  <c r="M3290" i="181"/>
  <c r="M3408" i="181"/>
  <c r="M3558" i="181"/>
  <c r="M3747" i="181"/>
  <c r="M4091" i="181"/>
  <c r="M2615" i="181"/>
  <c r="M2621" i="181"/>
  <c r="M2656" i="181"/>
  <c r="M2720" i="181"/>
  <c r="M2784" i="181"/>
  <c r="M2848" i="181"/>
  <c r="M3043" i="181"/>
  <c r="M3242" i="181"/>
  <c r="M3369" i="181"/>
  <c r="M3527" i="181"/>
  <c r="M3605" i="181"/>
  <c r="M4034" i="181"/>
  <c r="M4198" i="181"/>
  <c r="M2681" i="181"/>
  <c r="M2745" i="181"/>
  <c r="M2809" i="181"/>
  <c r="M2873" i="181"/>
  <c r="M3090" i="181"/>
  <c r="M3346" i="181"/>
  <c r="M3435" i="181"/>
  <c r="M3568" i="181"/>
  <c r="M3788" i="181"/>
  <c r="M4093" i="181"/>
  <c r="M2634" i="181"/>
  <c r="M2698" i="181"/>
  <c r="M2762" i="181"/>
  <c r="M2826" i="181"/>
  <c r="M2919" i="181"/>
  <c r="M3245" i="181"/>
  <c r="M3380" i="181"/>
  <c r="M3537" i="181"/>
  <c r="M3641" i="181"/>
  <c r="M3887" i="181"/>
  <c r="M4117" i="181"/>
  <c r="M2635" i="181"/>
  <c r="M2699" i="181"/>
  <c r="M2763" i="181"/>
  <c r="M2827" i="181"/>
  <c r="M2954" i="181"/>
  <c r="M3228" i="181"/>
  <c r="M3372" i="181"/>
  <c r="M3530" i="181"/>
  <c r="M3608" i="181"/>
  <c r="M3790" i="181"/>
  <c r="M4067" i="181"/>
  <c r="M2626" i="181"/>
  <c r="M2692" i="181"/>
  <c r="M2756" i="181"/>
  <c r="M2820" i="181"/>
  <c r="M2884" i="181"/>
  <c r="M3071" i="181"/>
  <c r="M3319" i="181"/>
  <c r="M3523" i="181"/>
  <c r="M3601" i="181"/>
  <c r="M3791" i="181"/>
  <c r="M4068" i="181"/>
  <c r="M4300" i="181"/>
  <c r="M2685" i="181"/>
  <c r="M2749" i="181"/>
  <c r="M2813" i="181"/>
  <c r="M2877" i="181"/>
  <c r="M3101" i="181"/>
  <c r="M3354" i="181"/>
  <c r="M3524" i="181"/>
  <c r="M3610" i="181"/>
  <c r="M3821" i="181"/>
  <c r="M4077" i="181"/>
  <c r="M2629" i="181"/>
  <c r="M2694" i="181"/>
  <c r="M2758" i="181"/>
  <c r="M2822" i="181"/>
  <c r="M2886" i="181"/>
  <c r="M3143" i="181"/>
  <c r="M3376" i="181"/>
  <c r="M3549" i="181"/>
  <c r="M3712" i="181"/>
  <c r="M4070" i="181"/>
  <c r="M2679" i="181"/>
  <c r="M2743" i="181"/>
  <c r="M2807" i="181"/>
  <c r="M2871" i="181"/>
  <c r="M3145" i="181"/>
  <c r="M3300" i="181"/>
  <c r="M3433" i="181"/>
  <c r="M3566" i="181"/>
  <c r="M3827" i="181"/>
  <c r="M4101" i="181"/>
  <c r="M2608" i="181"/>
  <c r="M2639" i="181"/>
  <c r="M2664" i="181"/>
  <c r="M2728" i="181"/>
  <c r="M2792" i="181"/>
  <c r="M2856" i="181"/>
  <c r="M3051" i="181"/>
  <c r="M3269" i="181"/>
  <c r="M3378" i="181"/>
  <c r="M3535" i="181"/>
  <c r="M3628" i="181"/>
  <c r="M4072" i="181"/>
  <c r="M2623" i="181"/>
  <c r="M2689" i="181"/>
  <c r="M2753" i="181"/>
  <c r="M2817" i="181"/>
  <c r="M2881" i="181"/>
  <c r="M3198" i="181"/>
  <c r="M3362" i="181"/>
  <c r="M3462" i="181"/>
  <c r="M3590" i="181"/>
  <c r="M3813" i="181"/>
  <c r="M4116" i="181"/>
  <c r="M2642" i="181"/>
  <c r="M2706" i="181"/>
  <c r="M2770" i="181"/>
  <c r="M2834" i="181"/>
  <c r="M2953" i="181"/>
  <c r="M3262" i="181"/>
  <c r="M3393" i="181"/>
  <c r="M3545" i="181"/>
  <c r="M3667" i="181"/>
  <c r="M3936" i="181"/>
  <c r="M4175" i="181"/>
  <c r="M2643" i="181"/>
  <c r="M2707" i="181"/>
  <c r="M2771" i="181"/>
  <c r="M2835" i="181"/>
  <c r="M2985" i="181"/>
  <c r="M3246" i="181"/>
  <c r="M3381" i="181"/>
  <c r="M3538" i="181"/>
  <c r="M3631" i="181"/>
  <c r="M3819" i="181"/>
  <c r="M4075" i="181"/>
  <c r="M2636" i="181"/>
  <c r="M2700" i="181"/>
  <c r="M2764" i="181"/>
  <c r="M2828" i="181"/>
  <c r="M2899" i="181"/>
  <c r="M3100" i="181"/>
  <c r="M3353" i="181"/>
  <c r="M3531" i="181"/>
  <c r="M3609" i="181"/>
  <c r="M3820" i="181"/>
  <c r="M4076" i="181"/>
  <c r="M2619" i="181"/>
  <c r="M2693" i="181"/>
  <c r="M2757" i="181"/>
  <c r="M2821" i="181"/>
  <c r="M2885" i="181"/>
  <c r="M3142" i="181"/>
  <c r="M3366" i="181"/>
  <c r="M3532" i="181"/>
  <c r="M3625" i="181"/>
  <c r="M3898" i="181"/>
  <c r="M4098" i="181"/>
  <c r="M2638" i="181"/>
  <c r="M2702" i="181"/>
  <c r="M2766" i="181"/>
  <c r="M2830" i="181"/>
  <c r="M2905" i="181"/>
  <c r="M3166" i="181"/>
  <c r="M3388" i="181"/>
  <c r="M3557" i="181"/>
  <c r="M3741" i="181"/>
  <c r="M4090" i="181"/>
  <c r="M2687" i="181"/>
  <c r="M2751" i="181"/>
  <c r="M2815" i="181"/>
  <c r="M2879" i="181"/>
  <c r="M3167" i="181"/>
  <c r="M3314" i="181"/>
  <c r="M3460" i="181"/>
  <c r="M3596" i="181"/>
  <c r="M3903" i="181"/>
  <c r="M4170" i="181"/>
  <c r="M2609" i="181"/>
  <c r="M2647" i="181"/>
  <c r="M2672" i="181"/>
  <c r="M2736" i="181"/>
  <c r="M2800" i="181"/>
  <c r="M2864" i="181"/>
  <c r="M3059" i="181"/>
  <c r="M3282" i="181"/>
  <c r="M3391" i="181"/>
  <c r="M3543" i="181"/>
  <c r="M3714" i="181"/>
  <c r="M4082" i="181"/>
  <c r="M2633" i="181"/>
  <c r="M2697" i="181"/>
  <c r="M2761" i="181"/>
  <c r="M2825" i="181"/>
  <c r="M2952" i="181"/>
  <c r="M3244" i="181"/>
  <c r="M3370" i="181"/>
  <c r="M3520" i="181"/>
  <c r="M3598" i="181"/>
  <c r="M3884" i="181"/>
  <c r="M4129" i="181"/>
  <c r="M2650" i="181"/>
  <c r="M2714" i="181"/>
  <c r="M2778" i="181"/>
  <c r="M2842" i="181"/>
  <c r="M3045" i="181"/>
  <c r="M3272" i="181"/>
  <c r="M3401" i="181"/>
  <c r="M3553" i="181"/>
  <c r="M3696" i="181"/>
  <c r="M3959" i="181"/>
  <c r="M4200" i="181"/>
  <c r="M2651" i="181"/>
  <c r="M2715" i="181"/>
  <c r="M2779" i="181"/>
  <c r="M2843" i="181"/>
  <c r="M3046" i="181"/>
  <c r="M3263" i="181"/>
  <c r="M3394" i="181"/>
  <c r="M3546" i="181"/>
  <c r="M3642" i="181"/>
  <c r="M3857" i="181"/>
  <c r="M4095" i="181"/>
  <c r="M2644" i="181"/>
  <c r="M2708" i="181"/>
  <c r="M2772" i="181"/>
  <c r="M2836" i="181"/>
  <c r="M2935" i="181"/>
  <c r="M3141" i="181"/>
  <c r="M3365" i="181"/>
  <c r="M3539" i="181"/>
  <c r="M3632" i="181"/>
  <c r="M3890" i="181"/>
  <c r="M4184" i="181"/>
  <c r="M2637" i="181"/>
  <c r="M2701" i="181"/>
  <c r="M2765" i="181"/>
  <c r="M2829" i="181"/>
  <c r="M2903" i="181"/>
  <c r="M3204" i="181"/>
  <c r="M3387" i="181"/>
  <c r="M3540" i="181"/>
  <c r="M3633" i="181"/>
  <c r="M3928" i="181"/>
  <c r="M4185" i="181"/>
  <c r="M2646" i="181"/>
  <c r="M2710" i="181"/>
  <c r="M2774" i="181"/>
  <c r="M2838" i="181"/>
  <c r="M2969" i="181"/>
  <c r="M3235" i="181"/>
  <c r="M3397" i="181"/>
  <c r="M3565" i="181"/>
  <c r="M3823" i="181"/>
  <c r="M4099" i="181"/>
  <c r="M2695" i="181"/>
  <c r="M2759" i="181"/>
  <c r="M2823" i="181"/>
  <c r="M2887" i="181"/>
  <c r="M3195" i="181"/>
  <c r="M3358" i="181"/>
  <c r="M3496" i="181"/>
  <c r="M3604" i="181"/>
  <c r="M3931" i="181"/>
  <c r="M4187" i="181"/>
  <c r="M2610" i="181"/>
  <c r="M2655" i="181"/>
  <c r="M2680" i="181"/>
  <c r="M2744" i="181"/>
  <c r="M2808" i="181"/>
  <c r="M2872" i="181"/>
  <c r="M3067" i="181"/>
  <c r="M3291" i="181"/>
  <c r="M3399" i="181"/>
  <c r="M3551" i="181"/>
  <c r="M3748" i="181"/>
  <c r="M4092" i="181"/>
  <c r="M2641" i="181"/>
  <c r="M2705" i="181"/>
  <c r="M2769" i="181"/>
  <c r="M2833" i="181"/>
  <c r="M3020" i="181"/>
  <c r="M3270" i="181"/>
  <c r="M3379" i="181"/>
  <c r="M3528" i="181"/>
  <c r="M3606" i="181"/>
  <c r="M3969" i="181"/>
  <c r="M4174" i="181"/>
  <c r="M2658" i="181"/>
  <c r="M2722" i="181"/>
  <c r="M2786" i="181"/>
  <c r="M2850" i="181"/>
  <c r="M3053" i="181"/>
  <c r="M3284" i="181"/>
  <c r="M3428" i="181"/>
  <c r="M3561" i="181"/>
  <c r="M3708" i="181"/>
  <c r="M4025" i="181"/>
  <c r="M4216" i="181"/>
  <c r="M2659" i="181"/>
  <c r="M2723" i="181"/>
  <c r="M2787" i="181"/>
  <c r="M2851" i="181"/>
  <c r="M3054" i="181"/>
  <c r="M3285" i="181"/>
  <c r="M3402" i="181"/>
  <c r="M3554" i="181"/>
  <c r="M3657" i="181"/>
  <c r="M3889" i="181"/>
  <c r="M4118" i="181"/>
  <c r="M2652" i="181"/>
  <c r="M2716" i="181"/>
  <c r="M2780" i="181"/>
  <c r="M2844" i="181"/>
  <c r="M3025" i="181"/>
  <c r="M3203" i="181"/>
  <c r="M3373" i="181"/>
  <c r="M3547" i="181"/>
  <c r="M3643" i="181"/>
  <c r="M3927" i="181"/>
  <c r="M4194" i="181"/>
  <c r="M2645" i="181"/>
  <c r="M2709" i="181"/>
  <c r="M2773" i="181"/>
  <c r="M2837" i="181"/>
  <c r="M3040" i="181"/>
  <c r="M3265" i="181"/>
  <c r="M3396" i="181"/>
  <c r="M3548" i="181"/>
  <c r="M3646" i="181"/>
  <c r="M3963" i="181"/>
  <c r="M4195" i="181"/>
  <c r="M2654" i="181"/>
  <c r="M2718" i="181"/>
  <c r="M2782" i="181"/>
  <c r="M2846" i="181"/>
  <c r="M3028" i="181"/>
  <c r="M3256" i="181"/>
  <c r="M3432" i="181"/>
  <c r="M3586" i="181"/>
  <c r="M3902" i="181"/>
  <c r="M4186" i="181"/>
  <c r="M2703" i="181"/>
  <c r="M2767" i="181"/>
  <c r="M2831" i="181"/>
  <c r="M3042" i="181"/>
  <c r="M3241" i="181"/>
  <c r="M3368" i="181"/>
  <c r="M3526" i="181"/>
  <c r="M3627" i="181"/>
  <c r="M4022" i="181"/>
  <c r="M4197" i="181"/>
  <c r="M2611" i="181"/>
  <c r="M2622" i="181"/>
  <c r="M2688" i="181"/>
  <c r="M2752" i="181"/>
  <c r="M2816" i="181"/>
  <c r="M2880" i="181"/>
  <c r="M3084" i="181"/>
  <c r="M3301" i="181"/>
  <c r="M3426" i="181"/>
  <c r="M3559" i="181"/>
  <c r="M3787" i="181"/>
  <c r="M4115" i="181"/>
  <c r="M2649" i="181"/>
  <c r="M2713" i="181"/>
  <c r="M2777" i="181"/>
  <c r="M2841" i="181"/>
  <c r="M3044" i="181"/>
  <c r="M3283" i="181"/>
  <c r="M3392" i="181"/>
  <c r="M3536" i="181"/>
  <c r="M3629" i="181"/>
  <c r="M4024" i="181"/>
  <c r="M4189" i="181"/>
  <c r="M2666" i="181"/>
  <c r="M2730" i="181"/>
  <c r="M2794" i="181"/>
  <c r="M2858" i="181"/>
  <c r="M3061" i="181"/>
  <c r="M3293" i="181"/>
  <c r="M3436" i="181"/>
  <c r="M3591" i="181"/>
  <c r="M3716" i="181"/>
  <c r="M4036" i="181"/>
  <c r="M4277" i="181"/>
  <c r="M2667" i="181"/>
  <c r="M2731" i="181"/>
  <c r="M2795" i="181"/>
  <c r="M2859" i="181"/>
  <c r="M3062" i="181"/>
  <c r="M3295" i="181"/>
  <c r="M3429" i="181"/>
  <c r="M3562" i="181"/>
  <c r="M3697" i="181"/>
  <c r="M3926" i="181"/>
  <c r="M4183" i="181"/>
  <c r="M2660" i="181"/>
  <c r="M2724" i="181"/>
  <c r="M2788" i="181"/>
  <c r="M2852" i="181"/>
  <c r="M3039" i="181"/>
  <c r="M3248" i="181"/>
  <c r="M3385" i="181"/>
  <c r="M3555" i="181"/>
  <c r="M3658" i="181"/>
  <c r="M3974" i="181"/>
  <c r="M4203" i="181"/>
  <c r="M2653" i="181"/>
  <c r="M2717" i="181"/>
  <c r="M2781" i="181"/>
  <c r="M2845" i="181"/>
  <c r="M3048" i="181"/>
  <c r="M3277" i="181"/>
  <c r="M3405" i="181"/>
  <c r="M3556" i="181"/>
  <c r="M3659" i="181"/>
  <c r="M3975" i="181"/>
  <c r="M4255" i="181"/>
  <c r="M2662" i="181"/>
  <c r="M2726" i="181"/>
  <c r="M2790" i="181"/>
  <c r="M2854" i="181"/>
  <c r="M3049" i="181"/>
  <c r="M3278" i="181"/>
  <c r="M3459" i="181"/>
  <c r="M3595" i="181"/>
  <c r="M3942" i="181"/>
  <c r="M4196" i="181"/>
  <c r="M2711" i="181"/>
  <c r="M2775" i="181"/>
  <c r="M2839" i="181"/>
  <c r="M3050" i="181"/>
  <c r="M3257" i="181"/>
  <c r="M3377" i="181"/>
  <c r="M3534" i="181"/>
  <c r="M3636" i="181"/>
  <c r="M4033" i="181"/>
  <c r="M4234" i="181"/>
  <c r="M3525" i="181"/>
  <c r="M2604" i="181"/>
  <c r="M2603" i="181"/>
  <c r="M4080" i="181"/>
  <c r="M4124" i="181"/>
  <c r="M3618" i="181"/>
  <c r="M3307" i="181"/>
  <c r="M4038" i="181"/>
  <c r="M3702" i="181"/>
  <c r="M3654" i="181"/>
  <c r="M3419" i="181"/>
  <c r="M4229" i="181"/>
  <c r="M4325" i="181"/>
  <c r="M4299" i="181"/>
  <c r="M3663" i="181"/>
  <c r="M4085" i="181"/>
  <c r="M2945" i="181"/>
  <c r="M3309" i="181"/>
  <c r="M4321" i="181"/>
  <c r="M2898" i="181"/>
  <c r="M4205" i="181"/>
  <c r="M3705" i="181"/>
  <c r="M3867" i="181"/>
  <c r="M4211" i="181"/>
  <c r="M2627" i="181"/>
  <c r="M3176" i="181"/>
  <c r="M2979" i="181"/>
  <c r="M4249" i="181"/>
  <c r="M3930" i="181"/>
  <c r="M3916" i="181"/>
  <c r="M3753" i="181"/>
  <c r="M3018" i="181"/>
  <c r="M3139" i="181"/>
  <c r="M2968" i="181"/>
  <c r="M3880" i="181"/>
  <c r="M4225" i="181"/>
  <c r="M3808" i="181"/>
  <c r="M2934" i="181"/>
  <c r="M4274" i="181"/>
  <c r="M4148" i="181"/>
  <c r="M3786" i="181"/>
  <c r="M3581" i="181"/>
  <c r="M3041" i="181"/>
  <c r="M3178" i="181"/>
  <c r="M3022" i="181"/>
  <c r="M2628" i="181"/>
  <c r="M3967" i="181"/>
  <c r="M3925" i="181"/>
  <c r="M3700" i="181"/>
  <c r="M3121" i="181"/>
  <c r="M3161" i="181"/>
  <c r="M3016" i="181"/>
  <c r="M3933" i="181"/>
  <c r="M3685" i="181"/>
  <c r="M2981" i="181"/>
  <c r="M3854" i="181"/>
  <c r="M3698" i="181"/>
  <c r="M3208" i="181"/>
  <c r="M3036" i="181"/>
  <c r="M2937" i="181"/>
  <c r="M3802" i="181"/>
  <c r="M3971" i="181"/>
  <c r="M3736" i="181"/>
  <c r="M3210" i="181"/>
  <c r="M3009" i="181"/>
  <c r="M3944" i="181"/>
  <c r="M3038" i="181"/>
  <c r="M2943" i="181"/>
  <c r="M3909" i="181"/>
  <c r="M4193" i="181"/>
  <c r="M3648" i="181"/>
  <c r="M2631" i="181"/>
  <c r="M3588" i="181"/>
  <c r="M4214" i="181"/>
  <c r="M4246" i="181"/>
  <c r="M4001" i="181"/>
  <c r="M3962" i="181"/>
  <c r="M3614" i="181"/>
  <c r="M3226" i="181"/>
  <c r="M3165" i="181"/>
  <c r="M3991" i="181"/>
  <c r="M4191" i="181"/>
  <c r="M4014" i="181"/>
  <c r="M3638" i="181"/>
  <c r="M3661" i="181"/>
  <c r="M2914" i="181"/>
  <c r="M4202" i="181"/>
  <c r="M3856" i="181"/>
  <c r="M3585" i="181"/>
  <c r="M3412" i="181"/>
  <c r="M3157" i="181"/>
  <c r="M3163" i="181"/>
  <c r="M4063" i="181"/>
  <c r="M3861" i="181"/>
  <c r="M3665" i="181"/>
  <c r="M3274" i="181"/>
  <c r="M3206" i="181"/>
  <c r="M4044" i="181"/>
  <c r="M2993" i="181"/>
  <c r="M3800" i="181"/>
  <c r="M3755" i="181"/>
  <c r="M3259" i="181"/>
  <c r="M4006" i="181"/>
  <c r="M3200" i="181"/>
  <c r="M3027" i="181"/>
  <c r="M4265" i="181"/>
  <c r="M4137" i="181"/>
  <c r="M3941" i="181"/>
  <c r="M3616" i="181"/>
  <c r="M3352" i="181"/>
  <c r="M3267" i="181"/>
  <c r="M4272" i="181"/>
  <c r="M4089" i="181"/>
  <c r="M3652" i="181"/>
  <c r="M2964" i="181"/>
  <c r="M3761" i="181"/>
  <c r="M3693" i="181"/>
  <c r="M3859" i="181"/>
  <c r="M3030" i="181"/>
  <c r="M3421" i="181"/>
  <c r="M2977" i="181"/>
  <c r="M4078" i="181"/>
  <c r="M4009" i="181"/>
  <c r="M3415" i="181"/>
  <c r="M3255" i="181"/>
  <c r="M3032" i="181"/>
  <c r="M4288" i="181"/>
  <c r="M4160" i="181"/>
  <c r="M3687" i="181"/>
  <c r="M3973" i="181"/>
  <c r="M3407" i="181"/>
  <c r="M2893" i="181"/>
  <c r="M3119" i="181"/>
  <c r="M3951" i="181"/>
  <c r="M3939" i="181"/>
  <c r="M3202" i="181"/>
  <c r="M3322" i="181"/>
  <c r="M3034" i="181"/>
  <c r="M4238" i="181"/>
  <c r="M4120" i="181"/>
  <c r="M3622" i="181"/>
  <c r="M3612" i="181"/>
  <c r="M3224" i="181"/>
  <c r="M3232" i="181"/>
  <c r="M3965" i="181"/>
  <c r="M3935" i="181"/>
  <c r="M4097" i="181"/>
  <c r="M3425" i="181"/>
  <c r="M3313" i="181"/>
  <c r="M4323" i="181"/>
  <c r="M3417" i="181"/>
  <c r="M4276" i="181"/>
  <c r="M4122" i="181"/>
  <c r="M3841" i="181"/>
  <c r="M3669" i="181"/>
  <c r="M3356" i="181"/>
  <c r="M3136" i="181"/>
  <c r="M3276" i="181"/>
  <c r="M3980" i="181"/>
  <c r="M2890" i="181"/>
  <c r="M3423" i="181"/>
  <c r="M4087" i="181"/>
  <c r="M3330" i="181"/>
  <c r="M3304" i="181"/>
  <c r="M3182" i="181"/>
  <c r="M4126" i="181"/>
  <c r="M3105" i="181"/>
  <c r="M3946" i="181"/>
  <c r="M3707" i="181"/>
  <c r="M3624" i="181"/>
  <c r="M3024" i="181"/>
  <c r="M3187" i="181"/>
  <c r="M3993" i="181"/>
  <c r="M4140" i="181"/>
  <c r="M3635" i="181"/>
  <c r="M3261" i="181"/>
  <c r="M3476" i="181"/>
  <c r="M2911" i="181"/>
  <c r="M3234" i="181"/>
  <c r="M4233" i="181"/>
  <c r="M3350" i="181"/>
  <c r="M3174" i="181"/>
  <c r="M3180" i="181"/>
  <c r="M4168" i="181"/>
  <c r="M4057" i="181"/>
  <c r="M3656" i="181"/>
  <c r="M3640" i="181"/>
  <c r="M3404" i="181"/>
  <c r="M2971" i="181"/>
  <c r="M4285" i="181"/>
  <c r="M4279" i="181"/>
  <c r="M3650" i="181"/>
  <c r="M3620" i="181"/>
  <c r="M3375" i="181"/>
  <c r="M2950" i="181"/>
  <c r="M2946" i="181"/>
  <c r="M3704" i="181"/>
  <c r="M3403" i="181"/>
  <c r="M3660" i="181"/>
  <c r="M2913" i="181"/>
  <c r="M3634" i="181"/>
  <c r="M4088" i="181"/>
  <c r="M3842" i="181"/>
  <c r="M4119" i="181"/>
  <c r="M4240" i="181"/>
  <c r="M2895" i="181"/>
  <c r="M3416" i="181"/>
  <c r="M3762" i="181"/>
  <c r="M3943" i="181"/>
  <c r="M3801" i="181"/>
  <c r="M3164" i="181"/>
  <c r="M3639" i="181"/>
  <c r="M4003" i="181"/>
  <c r="M3945" i="181"/>
  <c r="M3037" i="181"/>
  <c r="M3162" i="181"/>
  <c r="M3584" i="181"/>
  <c r="M2970" i="181"/>
  <c r="M3177" i="181"/>
  <c r="M3406" i="181"/>
  <c r="M3803" i="181"/>
  <c r="M3904" i="181"/>
  <c r="M4212" i="181"/>
  <c r="M4086" i="181"/>
  <c r="M4043" i="181"/>
  <c r="M3621" i="181"/>
  <c r="M4058" i="181"/>
  <c r="M3570" i="181"/>
  <c r="M3730" i="181"/>
  <c r="M3424" i="181"/>
  <c r="M4123" i="181"/>
  <c r="M3938" i="181"/>
  <c r="M3035" i="181"/>
  <c r="M3411" i="181"/>
  <c r="M4011" i="181"/>
  <c r="M2966" i="181"/>
  <c r="M4139" i="181"/>
  <c r="M2995" i="181"/>
  <c r="M3160" i="181"/>
  <c r="M4037" i="181"/>
  <c r="M4247" i="181"/>
  <c r="M3209" i="181"/>
  <c r="M3123" i="181"/>
  <c r="M3797" i="181"/>
  <c r="M3147" i="181"/>
  <c r="M3306" i="181"/>
  <c r="M2915" i="181"/>
  <c r="M3023" i="181"/>
  <c r="M3868" i="181"/>
  <c r="M3664" i="181"/>
  <c r="M3308" i="181"/>
  <c r="M3651" i="181"/>
  <c r="M4190" i="181"/>
  <c r="M3266" i="181"/>
  <c r="M3947" i="181"/>
  <c r="M2892" i="181"/>
  <c r="M4278" i="181"/>
  <c r="M3966" i="181"/>
  <c r="M3324" i="181"/>
  <c r="M3978" i="181"/>
  <c r="M4220" i="181"/>
  <c r="M3653" i="181"/>
  <c r="M4266" i="181"/>
  <c r="M4045" i="181"/>
  <c r="M3414" i="181"/>
  <c r="M4192" i="181"/>
  <c r="M3611" i="181"/>
  <c r="M3011" i="181"/>
  <c r="M3699" i="181"/>
  <c r="M3701" i="181"/>
  <c r="M4149" i="181"/>
  <c r="M3021" i="181"/>
  <c r="M3918" i="181"/>
  <c r="M3199" i="181"/>
  <c r="M3862" i="181"/>
  <c r="M3934" i="181"/>
  <c r="M3179" i="181"/>
  <c r="M3706" i="181"/>
  <c r="M4303" i="181"/>
  <c r="M3619" i="181"/>
  <c r="M4284" i="181"/>
  <c r="M3181" i="181"/>
  <c r="M3637" i="181"/>
  <c r="M3109" i="181"/>
  <c r="M3982" i="181"/>
  <c r="M3418" i="181"/>
  <c r="M3233" i="181"/>
  <c r="M3205" i="181"/>
  <c r="M3688" i="181"/>
  <c r="M2978" i="181"/>
  <c r="M4096" i="181"/>
  <c r="M3029" i="181"/>
  <c r="M3207" i="181"/>
  <c r="M3587" i="181"/>
  <c r="M3992" i="181"/>
  <c r="M2889" i="181"/>
  <c r="M3212" i="181"/>
  <c r="M3855" i="181"/>
  <c r="M3929" i="181"/>
  <c r="M4275" i="181"/>
  <c r="M3754" i="181"/>
  <c r="M4237" i="181"/>
  <c r="M3615" i="181"/>
  <c r="M4227" i="181"/>
  <c r="M2980" i="181"/>
  <c r="M4206" i="181"/>
  <c r="M4326" i="181"/>
  <c r="M4125" i="181"/>
  <c r="M4286" i="181"/>
  <c r="M3175" i="181"/>
  <c r="M4141" i="181"/>
  <c r="M4131" i="181"/>
  <c r="M3303" i="181"/>
  <c r="M4324" i="181"/>
  <c r="M3225" i="181"/>
  <c r="M3940" i="181"/>
  <c r="M4161" i="181"/>
  <c r="M3422" i="181"/>
  <c r="M4273" i="181"/>
  <c r="M3201" i="181"/>
  <c r="M3275" i="181"/>
  <c r="M3858" i="181"/>
  <c r="M3172" i="181"/>
  <c r="M3649" i="181"/>
  <c r="M3752" i="181"/>
  <c r="M2986" i="181"/>
  <c r="M3970" i="181"/>
  <c r="M2936" i="181"/>
  <c r="M3120" i="181"/>
  <c r="M2906" i="181"/>
  <c r="M4231" i="181"/>
  <c r="M2972" i="181"/>
  <c r="M3351" i="181"/>
  <c r="M3994" i="181"/>
  <c r="M3183" i="181"/>
  <c r="M3138" i="181"/>
  <c r="M3321" i="181"/>
  <c r="M3613" i="181"/>
  <c r="M3961" i="181"/>
  <c r="M4295" i="181"/>
  <c r="M3031" i="181"/>
  <c r="M3273" i="181"/>
  <c r="M4007" i="181"/>
  <c r="M3668" i="181"/>
  <c r="M4204" i="181"/>
  <c r="M3229" i="181"/>
  <c r="M4201" i="181"/>
  <c r="M3972" i="181"/>
  <c r="M3686" i="181"/>
  <c r="M2630" i="181"/>
  <c r="M3838" i="181"/>
  <c r="M3932" i="181"/>
  <c r="M3623" i="181"/>
  <c r="M4322" i="181"/>
  <c r="M3420" i="181"/>
  <c r="M4333" i="181"/>
  <c r="M3374" i="181"/>
  <c r="M3102" i="181"/>
  <c r="M3033" i="181"/>
  <c r="M3860" i="181"/>
  <c r="M3355" i="181"/>
  <c r="M3260" i="181"/>
  <c r="M3912" i="181"/>
  <c r="M4259" i="181"/>
  <c r="M3310" i="181"/>
  <c r="M3655" i="181"/>
  <c r="M2955" i="181"/>
  <c r="M3647" i="181"/>
  <c r="M3250" i="181"/>
  <c r="M3026" i="181"/>
  <c r="M3347" i="181"/>
  <c r="M3678" i="181"/>
  <c r="M3475" i="181"/>
  <c r="M4121" i="181"/>
  <c r="M3258" i="181"/>
  <c r="M3694" i="181"/>
  <c r="M3617" i="181"/>
  <c r="M3756" i="181"/>
  <c r="M4064" i="181"/>
  <c r="M3662" i="181"/>
  <c r="M3964" i="181"/>
  <c r="M2944" i="181"/>
  <c r="M2939" i="181"/>
  <c r="M3017" i="181"/>
  <c r="K1830" i="181"/>
  <c r="K1930" i="181"/>
  <c r="K2119" i="181"/>
  <c r="K1666" i="181"/>
  <c r="K1835" i="181"/>
  <c r="K2132" i="181"/>
  <c r="K1648" i="181"/>
  <c r="K1822" i="181"/>
  <c r="K2164" i="181"/>
  <c r="K1699" i="181"/>
  <c r="K1868" i="181"/>
  <c r="K2221" i="181"/>
  <c r="K1450" i="181"/>
  <c r="K1514" i="181"/>
  <c r="K1578" i="181"/>
  <c r="K1672" i="181"/>
  <c r="K1846" i="181"/>
  <c r="K2116" i="181"/>
  <c r="K1700" i="181"/>
  <c r="K2004" i="181"/>
  <c r="K1915" i="181"/>
  <c r="K2156" i="181"/>
  <c r="K2531" i="181"/>
  <c r="K2175" i="181"/>
  <c r="K2536" i="181"/>
  <c r="K2587" i="181"/>
  <c r="K2304" i="181"/>
  <c r="K2044" i="181"/>
  <c r="M3012" i="181"/>
  <c r="K1839" i="181"/>
  <c r="K1946" i="181"/>
  <c r="K2125" i="181"/>
  <c r="K1675" i="181"/>
  <c r="K1844" i="181"/>
  <c r="K2151" i="181"/>
  <c r="K1662" i="181"/>
  <c r="K1831" i="181"/>
  <c r="K2183" i="181"/>
  <c r="K1708" i="181"/>
  <c r="K1882" i="181"/>
  <c r="K2265" i="181"/>
  <c r="K1454" i="181"/>
  <c r="K1518" i="181"/>
  <c r="K1582" i="181"/>
  <c r="K1686" i="181"/>
  <c r="K1855" i="181"/>
  <c r="K2297" i="181"/>
  <c r="K1714" i="181"/>
  <c r="K2023" i="181"/>
  <c r="K1939" i="181"/>
  <c r="K2179" i="181"/>
  <c r="K2540" i="181"/>
  <c r="K2271" i="181"/>
  <c r="K2559" i="181"/>
  <c r="K2039" i="181"/>
  <c r="K2327" i="181"/>
  <c r="K2291" i="181"/>
  <c r="M4334" i="181"/>
  <c r="K1848" i="181"/>
  <c r="K1963" i="181"/>
  <c r="K2331" i="181"/>
  <c r="K1730" i="181"/>
  <c r="K1899" i="181"/>
  <c r="K2288" i="181"/>
  <c r="K1712" i="181"/>
  <c r="K1886" i="181"/>
  <c r="K2320" i="181"/>
  <c r="K1763" i="181"/>
  <c r="K1948" i="181"/>
  <c r="K2384" i="181"/>
  <c r="K1474" i="181"/>
  <c r="K1538" i="181"/>
  <c r="K1602" i="181"/>
  <c r="K1736" i="181"/>
  <c r="K1906" i="181"/>
  <c r="K2347" i="181"/>
  <c r="K1778" i="181"/>
  <c r="K2029" i="181"/>
  <c r="K1943" i="181"/>
  <c r="K2275" i="181"/>
  <c r="K2563" i="181"/>
  <c r="K2280" i="181"/>
  <c r="K2413" i="181"/>
  <c r="K2048" i="181"/>
  <c r="K2423" i="181"/>
  <c r="K2323" i="181"/>
  <c r="M2897" i="181"/>
  <c r="K2300" i="181"/>
  <c r="K2168" i="181"/>
  <c r="K2067" i="181"/>
  <c r="K2040" i="181"/>
  <c r="K2063" i="181"/>
  <c r="K2328" i="181"/>
  <c r="O1278" i="181"/>
  <c r="O1270" i="181"/>
  <c r="O1282" i="181"/>
  <c r="O1280" i="181"/>
  <c r="O1272" i="181"/>
  <c r="O1277" i="181"/>
  <c r="O1281" i="181"/>
  <c r="O1274" i="181"/>
  <c r="O1275" i="181"/>
  <c r="O1271" i="181"/>
  <c r="O1279" i="181"/>
  <c r="O1273" i="181"/>
  <c r="O1276" i="181"/>
  <c r="K2163" i="181"/>
  <c r="K2451" i="181"/>
  <c r="K2191" i="181"/>
  <c r="K2172" i="181"/>
  <c r="K2547" i="181"/>
  <c r="K2200" i="181"/>
  <c r="K2551" i="181"/>
  <c r="K2195" i="181"/>
  <c r="K2556" i="181"/>
  <c r="K2360" i="181"/>
  <c r="O1233" i="181"/>
  <c r="O1234" i="181" s="1"/>
  <c r="K2351" i="181"/>
  <c r="O1230" i="181"/>
  <c r="O1231" i="181"/>
  <c r="K2511" i="181"/>
  <c r="K2520" i="181"/>
  <c r="K2575" i="181"/>
  <c r="K2128" i="181"/>
  <c r="K2372" i="181"/>
  <c r="K1636" i="181"/>
  <c r="K1723" i="181"/>
  <c r="K1810" i="181"/>
  <c r="K1892" i="181"/>
  <c r="K2123" i="181"/>
  <c r="K2379" i="181"/>
  <c r="K1919" i="181"/>
  <c r="K1951" i="181"/>
  <c r="K2060" i="181"/>
  <c r="K2188" i="181"/>
  <c r="K2316" i="181"/>
  <c r="K2444" i="181"/>
  <c r="K2572" i="181"/>
  <c r="K2056" i="181"/>
  <c r="K2184" i="181"/>
  <c r="K2312" i="181"/>
  <c r="K2440" i="181"/>
  <c r="K2568" i="181"/>
  <c r="K2445" i="181"/>
  <c r="K2532" i="181"/>
  <c r="K2080" i="181"/>
  <c r="K2208" i="181"/>
  <c r="K2336" i="181"/>
  <c r="K2464" i="181"/>
  <c r="K2592" i="181"/>
  <c r="K2076" i="181"/>
  <c r="K2204" i="181"/>
  <c r="K2332" i="181"/>
  <c r="K2460" i="181"/>
  <c r="K2588" i="181"/>
  <c r="K2072" i="181"/>
  <c r="K2223" i="181"/>
  <c r="K2392" i="181"/>
  <c r="K2219" i="181"/>
  <c r="K2503" i="181"/>
  <c r="K1684" i="181"/>
  <c r="K1771" i="181"/>
  <c r="K1858" i="181"/>
  <c r="K1952" i="181"/>
  <c r="K2157" i="181"/>
  <c r="K2443" i="181"/>
  <c r="K1671" i="181"/>
  <c r="K1758" i="181"/>
  <c r="K1840" i="181"/>
  <c r="K1942" i="181"/>
  <c r="K2189" i="181"/>
  <c r="K1635" i="181"/>
  <c r="K1722" i="181"/>
  <c r="K1804" i="181"/>
  <c r="K1891" i="181"/>
  <c r="K2077" i="181"/>
  <c r="K2315" i="181"/>
  <c r="K2525" i="181"/>
  <c r="K1458" i="181"/>
  <c r="K1490" i="181"/>
  <c r="K1522" i="181"/>
  <c r="K1554" i="181"/>
  <c r="K1586" i="181"/>
  <c r="K1618" i="181"/>
  <c r="K1695" i="181"/>
  <c r="K1782" i="181"/>
  <c r="K1864" i="181"/>
  <c r="K1972" i="181"/>
  <c r="K2203" i="181"/>
  <c r="K2425" i="181"/>
  <c r="K1650" i="181"/>
  <c r="K1732" i="181"/>
  <c r="K1819" i="181"/>
  <c r="K1912" i="181"/>
  <c r="K2141" i="181"/>
  <c r="K2480" i="181"/>
  <c r="K1923" i="181"/>
  <c r="K1955" i="181"/>
  <c r="K2083" i="181"/>
  <c r="K2211" i="181"/>
  <c r="K2339" i="181"/>
  <c r="K2467" i="181"/>
  <c r="K2595" i="181"/>
  <c r="K2079" i="181"/>
  <c r="K2207" i="181"/>
  <c r="K2335" i="181"/>
  <c r="K2463" i="181"/>
  <c r="K2591" i="181"/>
  <c r="K2459" i="181"/>
  <c r="K2541" i="181"/>
  <c r="K1975" i="181"/>
  <c r="K2103" i="181"/>
  <c r="K2231" i="181"/>
  <c r="K2359" i="181"/>
  <c r="K2487" i="181"/>
  <c r="K1971" i="181"/>
  <c r="K2099" i="181"/>
  <c r="K2227" i="181"/>
  <c r="K2355" i="181"/>
  <c r="K2483" i="181"/>
  <c r="K1967" i="181"/>
  <c r="K2095" i="181"/>
  <c r="K2255" i="181"/>
  <c r="K2424" i="181"/>
  <c r="K2237" i="181"/>
  <c r="K2516" i="181"/>
  <c r="K1698" i="181"/>
  <c r="K1780" i="181"/>
  <c r="K1867" i="181"/>
  <c r="K1995" i="181"/>
  <c r="K2251" i="181"/>
  <c r="K2544" i="181"/>
  <c r="K1680" i="181"/>
  <c r="K1767" i="181"/>
  <c r="K1854" i="181"/>
  <c r="K2027" i="181"/>
  <c r="K2283" i="181"/>
  <c r="K1644" i="181"/>
  <c r="K1731" i="181"/>
  <c r="K1818" i="181"/>
  <c r="K1900" i="181"/>
  <c r="K2084" i="181"/>
  <c r="K2333" i="181"/>
  <c r="K2539" i="181"/>
  <c r="K1462" i="181"/>
  <c r="K1494" i="181"/>
  <c r="K1526" i="181"/>
  <c r="K1558" i="181"/>
  <c r="K1590" i="181"/>
  <c r="K1622" i="181"/>
  <c r="K1704" i="181"/>
  <c r="K1791" i="181"/>
  <c r="K1878" i="181"/>
  <c r="K1991" i="181"/>
  <c r="K2228" i="181"/>
  <c r="K2439" i="181"/>
  <c r="K1659" i="181"/>
  <c r="K1746" i="181"/>
  <c r="K1828" i="181"/>
  <c r="K1928" i="181"/>
  <c r="K2148" i="181"/>
  <c r="K2493" i="181"/>
  <c r="K1927" i="181"/>
  <c r="K1964" i="181"/>
  <c r="K2092" i="181"/>
  <c r="K2220" i="181"/>
  <c r="K2348" i="181"/>
  <c r="K2476" i="181"/>
  <c r="K1960" i="181"/>
  <c r="K2088" i="181"/>
  <c r="K2216" i="181"/>
  <c r="K2344" i="181"/>
  <c r="K2472" i="181"/>
  <c r="K2381" i="181"/>
  <c r="K2468" i="181"/>
  <c r="K2555" i="181"/>
  <c r="K1984" i="181"/>
  <c r="K2112" i="181"/>
  <c r="K2240" i="181"/>
  <c r="K2368" i="181"/>
  <c r="K2496" i="181"/>
  <c r="K1980" i="181"/>
  <c r="K2108" i="181"/>
  <c r="K2236" i="181"/>
  <c r="K2364" i="181"/>
  <c r="K2492" i="181"/>
  <c r="K1976" i="181"/>
  <c r="K2104" i="181"/>
  <c r="K2264" i="181"/>
  <c r="K2447" i="181"/>
  <c r="K2244" i="181"/>
  <c r="K1707" i="181"/>
  <c r="K1794" i="181"/>
  <c r="K1876" i="181"/>
  <c r="K2013" i="181"/>
  <c r="K2269" i="181"/>
  <c r="K2557" i="181"/>
  <c r="K1694" i="181"/>
  <c r="K1776" i="181"/>
  <c r="K1863" i="181"/>
  <c r="K2045" i="181"/>
  <c r="K2301" i="181"/>
  <c r="K1658" i="181"/>
  <c r="K1740" i="181"/>
  <c r="K1827" i="181"/>
  <c r="K1916" i="181"/>
  <c r="K2096" i="181"/>
  <c r="K2340" i="181"/>
  <c r="K1434" i="181"/>
  <c r="K1466" i="181"/>
  <c r="K1498" i="181"/>
  <c r="K1530" i="181"/>
  <c r="K1562" i="181"/>
  <c r="K1594" i="181"/>
  <c r="K1631" i="181"/>
  <c r="K1718" i="181"/>
  <c r="K1800" i="181"/>
  <c r="K1887" i="181"/>
  <c r="K1997" i="181"/>
  <c r="K2247" i="181"/>
  <c r="K2452" i="181"/>
  <c r="K1668" i="181"/>
  <c r="K1755" i="181"/>
  <c r="K1842" i="181"/>
  <c r="K1944" i="181"/>
  <c r="K2160" i="181"/>
  <c r="K2507" i="181"/>
  <c r="K1931" i="181"/>
  <c r="K1987" i="181"/>
  <c r="K2115" i="181"/>
  <c r="K2243" i="181"/>
  <c r="K2371" i="181"/>
  <c r="K2499" i="181"/>
  <c r="K1983" i="181"/>
  <c r="K2111" i="181"/>
  <c r="K2239" i="181"/>
  <c r="K2367" i="181"/>
  <c r="K2495" i="181"/>
  <c r="K2395" i="181"/>
  <c r="K2477" i="181"/>
  <c r="K2564" i="181"/>
  <c r="K2007" i="181"/>
  <c r="K2135" i="181"/>
  <c r="K2263" i="181"/>
  <c r="K2391" i="181"/>
  <c r="K2519" i="181"/>
  <c r="K2003" i="181"/>
  <c r="K2131" i="181"/>
  <c r="K2259" i="181"/>
  <c r="K2387" i="181"/>
  <c r="K2515" i="181"/>
  <c r="K1999" i="181"/>
  <c r="K2127" i="181"/>
  <c r="K2296" i="181"/>
  <c r="K2479" i="181"/>
  <c r="K2256" i="181"/>
  <c r="K1634" i="181"/>
  <c r="K1716" i="181"/>
  <c r="K1803" i="181"/>
  <c r="K1890" i="181"/>
  <c r="K2020" i="181"/>
  <c r="K2276" i="181"/>
  <c r="K2571" i="181"/>
  <c r="K1703" i="181"/>
  <c r="K1790" i="181"/>
  <c r="K1872" i="181"/>
  <c r="K2052" i="181"/>
  <c r="K2308" i="181"/>
  <c r="K1667" i="181"/>
  <c r="K1754" i="181"/>
  <c r="K1836" i="181"/>
  <c r="K1932" i="181"/>
  <c r="K2171" i="181"/>
  <c r="K2352" i="181"/>
  <c r="K1438" i="181"/>
  <c r="K1470" i="181"/>
  <c r="K1502" i="181"/>
  <c r="K1534" i="181"/>
  <c r="K1566" i="181"/>
  <c r="K1598" i="181"/>
  <c r="K1640" i="181"/>
  <c r="K1727" i="181"/>
  <c r="K1814" i="181"/>
  <c r="K1896" i="181"/>
  <c r="K2041" i="181"/>
  <c r="K2253" i="181"/>
  <c r="K2553" i="181"/>
  <c r="K1682" i="181"/>
  <c r="K1764" i="181"/>
  <c r="K1851" i="181"/>
  <c r="K1979" i="181"/>
  <c r="K2235" i="181"/>
  <c r="K1903" i="181"/>
  <c r="K1935" i="181"/>
  <c r="K1996" i="181"/>
  <c r="K2124" i="181"/>
  <c r="K2252" i="181"/>
  <c r="K2380" i="181"/>
  <c r="K2508" i="181"/>
  <c r="K1992" i="181"/>
  <c r="K2120" i="181"/>
  <c r="K2248" i="181"/>
  <c r="K2376" i="181"/>
  <c r="K2504" i="181"/>
  <c r="K2404" i="181"/>
  <c r="K2491" i="181"/>
  <c r="K2573" i="181"/>
  <c r="K2016" i="181"/>
  <c r="K2144" i="181"/>
  <c r="K2272" i="181"/>
  <c r="K2400" i="181"/>
  <c r="K2528" i="181"/>
  <c r="K2012" i="181"/>
  <c r="K2140" i="181"/>
  <c r="K2268" i="181"/>
  <c r="K2396" i="181"/>
  <c r="K2524" i="181"/>
  <c r="K2008" i="181"/>
  <c r="K2136" i="181"/>
  <c r="K2319" i="181"/>
  <c r="K2488" i="181"/>
  <c r="K2232" i="181"/>
  <c r="K2383" i="181"/>
  <c r="K2543" i="181"/>
  <c r="K2159" i="181"/>
  <c r="K2287" i="181"/>
  <c r="K2415" i="181"/>
  <c r="K2552" i="181"/>
  <c r="K2456" i="181"/>
  <c r="K2584" i="181"/>
  <c r="K2334" i="181" l="1"/>
  <c r="O1267" i="181"/>
  <c r="K2031" i="181"/>
  <c r="O697" i="181"/>
  <c r="O619" i="181"/>
  <c r="O670" i="181"/>
  <c r="O1292" i="181"/>
  <c r="O1299" i="181" s="1"/>
  <c r="O1269" i="181"/>
  <c r="O1165" i="181"/>
  <c r="O512" i="181"/>
  <c r="O393" i="181"/>
  <c r="O1155" i="181"/>
  <c r="O1097" i="181"/>
  <c r="O676" i="181"/>
  <c r="O937" i="181"/>
  <c r="O569" i="181"/>
  <c r="O1103" i="181"/>
  <c r="O503" i="181"/>
  <c r="O384" i="181"/>
  <c r="O56" i="181"/>
  <c r="O998" i="181"/>
  <c r="O920" i="181"/>
  <c r="O346" i="181"/>
  <c r="O490" i="181"/>
  <c r="O769" i="181"/>
  <c r="O417" i="181"/>
  <c r="O310" i="181"/>
  <c r="O236" i="181"/>
  <c r="O378" i="181"/>
  <c r="O62" i="181"/>
  <c r="O1055" i="181"/>
  <c r="O53" i="181"/>
  <c r="O22" i="181"/>
  <c r="O667" i="181"/>
  <c r="O248" i="181"/>
  <c r="O218" i="181"/>
  <c r="O1029" i="181"/>
  <c r="O1222" i="181"/>
  <c r="O1229" i="181" s="1"/>
  <c r="O688" i="181"/>
  <c r="O625" i="181"/>
  <c r="O1177" i="181"/>
  <c r="O814" i="181"/>
  <c r="O372" i="181"/>
  <c r="O940" i="181"/>
  <c r="O173" i="181"/>
  <c r="O185" i="181"/>
  <c r="O38" i="181"/>
  <c r="O1063" i="181"/>
  <c r="O962" i="181"/>
  <c r="O694" i="181"/>
  <c r="O946" i="181"/>
  <c r="O863" i="181"/>
  <c r="O882" i="181"/>
  <c r="O934" i="181"/>
  <c r="O563" i="181"/>
  <c r="O655" i="181"/>
  <c r="O952" i="181"/>
  <c r="O437" i="181"/>
  <c r="O326" i="181"/>
  <c r="O254" i="181"/>
  <c r="O270" i="181"/>
  <c r="O360" i="181"/>
  <c r="O288" i="181"/>
  <c r="O304" i="181"/>
  <c r="O106" i="181"/>
  <c r="O179" i="181"/>
  <c r="O16" i="181"/>
  <c r="O32" i="181"/>
  <c r="O482" i="181"/>
  <c r="O711" i="181"/>
  <c r="O637" i="181"/>
  <c r="O1149" i="181"/>
  <c r="O583" i="181"/>
  <c r="O1069" i="181"/>
  <c r="O604" i="181"/>
  <c r="O1017" i="181"/>
  <c r="O616" i="181"/>
  <c r="O390" i="181"/>
  <c r="O316" i="181"/>
  <c r="O242" i="181"/>
  <c r="O260" i="181"/>
  <c r="O224" i="181"/>
  <c r="O464" i="181"/>
  <c r="O215" i="181"/>
  <c r="O130" i="181"/>
  <c r="O50" i="181"/>
  <c r="O112" i="181"/>
  <c r="O157" i="181"/>
  <c r="O427" i="181"/>
  <c r="O1085" i="181"/>
  <c r="O981" i="181"/>
  <c r="O1123" i="181"/>
  <c r="O799" i="181"/>
  <c r="O1133" i="181"/>
  <c r="O763" i="181"/>
  <c r="O536" i="181"/>
  <c r="O340" i="181"/>
  <c r="O167" i="181"/>
  <c r="O13" i="181"/>
  <c r="O836" i="181"/>
  <c r="O518" i="181"/>
  <c r="O873" i="181"/>
  <c r="O741" i="181"/>
  <c r="O842" i="181"/>
  <c r="O775" i="181"/>
  <c r="O1204" i="181"/>
  <c r="O729" i="181"/>
  <c r="O723" i="181"/>
  <c r="O1198" i="181"/>
  <c r="O968" i="181"/>
  <c r="O1075" i="181"/>
  <c r="O596" i="181"/>
  <c r="O334" i="181"/>
  <c r="O276" i="181"/>
  <c r="O366" i="181"/>
  <c r="O294" i="181"/>
  <c r="O94" i="181"/>
  <c r="O84" i="181"/>
  <c r="O1091" i="181"/>
  <c r="O1049" i="181"/>
  <c r="O978" i="181"/>
  <c r="O897" i="181"/>
  <c r="O757" i="181"/>
  <c r="O908" i="181"/>
  <c r="O610" i="181"/>
  <c r="O500" i="181"/>
  <c r="O852" i="181"/>
  <c r="O705" i="181"/>
  <c r="O1186" i="181"/>
  <c r="O891" i="181"/>
  <c r="O1139" i="181"/>
  <c r="O506" i="181"/>
  <c r="O476" i="181"/>
  <c r="O282" i="181"/>
  <c r="O1035" i="181"/>
  <c r="O1210" i="181"/>
  <c r="O530" i="181"/>
  <c r="O811" i="181"/>
  <c r="O1003" i="181"/>
  <c r="O926" i="181"/>
  <c r="O661" i="181"/>
  <c r="O830" i="181"/>
  <c r="O1216" i="181"/>
  <c r="O824" i="181"/>
  <c r="O453" i="181"/>
  <c r="O405" i="181"/>
  <c r="O145" i="181"/>
  <c r="O139" i="181"/>
  <c r="O118" i="181"/>
  <c r="O903" i="181"/>
  <c r="O631" i="181"/>
  <c r="O1180" i="181"/>
  <c r="O1108" i="181"/>
  <c r="O751" i="181"/>
  <c r="O914" i="181"/>
  <c r="O542" i="181"/>
  <c r="O1023" i="181"/>
  <c r="O793" i="181"/>
  <c r="O577" i="181"/>
  <c r="O888" i="181"/>
  <c r="O735" i="181"/>
  <c r="O643" i="181"/>
  <c r="O151" i="181"/>
  <c r="O197" i="181"/>
  <c r="O209" i="181"/>
  <c r="O68" i="181"/>
  <c r="O203" i="181"/>
  <c r="O1041" i="181"/>
  <c r="O1171" i="181"/>
  <c r="O557" i="181"/>
  <c r="O992" i="181"/>
  <c r="O1192" i="181"/>
  <c r="O1117" i="181"/>
  <c r="O682" i="181"/>
  <c r="O354" i="181"/>
  <c r="O411" i="181"/>
  <c r="O1011" i="181"/>
  <c r="O858" i="181"/>
  <c r="O717" i="181"/>
  <c r="O1111" i="181"/>
  <c r="O879" i="181"/>
  <c r="O805" i="181"/>
  <c r="O124" i="181"/>
  <c r="O191" i="181"/>
  <c r="O443" i="181"/>
  <c r="O44" i="181"/>
  <c r="O399" i="181"/>
  <c r="O78" i="181"/>
  <c r="O100" i="181"/>
  <c r="O1283" i="181"/>
  <c r="O1232" i="181"/>
  <c r="K2596" i="181"/>
  <c r="O1223" i="181" l="1"/>
  <c r="M4335" i="181"/>
  <c r="O1284" i="181"/>
  <c r="M4337" i="181" l="1"/>
  <c r="D12" i="132" l="1"/>
  <c r="J11" i="163" l="1"/>
  <c r="L11" i="163"/>
  <c r="D10" i="155" l="1"/>
  <c r="H11" i="154" l="1"/>
  <c r="I14" i="138" l="1"/>
  <c r="G24" i="89"/>
  <c r="H24" i="110" s="1"/>
  <c r="G25" i="89"/>
  <c r="H25" i="110" s="1"/>
  <c r="G23" i="89"/>
  <c r="H23" i="110" s="1"/>
  <c r="C25" i="89"/>
  <c r="D25" i="110" s="1"/>
  <c r="C24" i="89"/>
  <c r="D24" i="110" s="1"/>
  <c r="C23" i="89"/>
  <c r="D23" i="110" s="1"/>
  <c r="A25" i="89"/>
  <c r="B25" i="110" s="1"/>
  <c r="A24" i="89"/>
  <c r="B24" i="110" s="1"/>
  <c r="A23" i="89"/>
  <c r="B23" i="110" s="1"/>
  <c r="C19" i="115"/>
  <c r="C18" i="115"/>
  <c r="C20" i="115"/>
  <c r="L11" i="110"/>
  <c r="B51" i="84"/>
  <c r="B20" i="116" s="1"/>
  <c r="E20" i="115"/>
  <c r="B52" i="84"/>
  <c r="B21" i="116" s="1"/>
  <c r="B53" i="84"/>
  <c r="B22" i="116" s="1"/>
  <c r="D11" i="125"/>
  <c r="I14" i="56"/>
  <c r="I10" i="102"/>
  <c r="F12" i="123"/>
  <c r="C12" i="123"/>
  <c r="F12" i="115"/>
  <c r="E40" i="84"/>
  <c r="D11" i="116"/>
  <c r="K12" i="98"/>
  <c r="P12" i="98"/>
  <c r="L12" i="98"/>
  <c r="M12" i="98"/>
  <c r="N12" i="98"/>
  <c r="O12" i="98"/>
  <c r="E14" i="56"/>
  <c r="B24" i="56"/>
  <c r="A19" i="102"/>
  <c r="B25" i="123" s="1"/>
  <c r="B23" i="98" s="1"/>
  <c r="B21" i="125"/>
  <c r="B26" i="56"/>
  <c r="A21" i="102"/>
  <c r="B27" i="123" s="1"/>
  <c r="B25" i="98" s="1"/>
  <c r="B23" i="125"/>
  <c r="B25" i="56"/>
  <c r="A20" i="102"/>
  <c r="B26" i="123" s="1"/>
  <c r="B24" i="98" s="1"/>
  <c r="B22" i="125"/>
  <c r="I21" i="102"/>
  <c r="F27" i="123" s="1"/>
  <c r="H25" i="98" s="1"/>
  <c r="D23" i="125"/>
  <c r="I20" i="102"/>
  <c r="F26" i="123" s="1"/>
  <c r="H24" i="98" s="1"/>
  <c r="D22" i="125"/>
  <c r="I19" i="102"/>
  <c r="F25" i="123" s="1"/>
  <c r="H23" i="98" s="1"/>
  <c r="D21" i="125"/>
  <c r="A19" i="115"/>
  <c r="E18" i="115"/>
  <c r="C51" i="84"/>
  <c r="H20" i="116" s="1"/>
  <c r="J24" i="56"/>
  <c r="C52" i="84"/>
  <c r="H21" i="116" s="1"/>
  <c r="J25" i="56"/>
  <c r="E19" i="115"/>
  <c r="A18" i="115"/>
  <c r="E52" i="84"/>
  <c r="C21" i="116" s="1"/>
  <c r="F25" i="56"/>
  <c r="C20" i="102"/>
  <c r="C26" i="123" s="1"/>
  <c r="E24" i="98" s="1"/>
  <c r="C22" i="125"/>
  <c r="E51" i="84"/>
  <c r="C20" i="116" s="1"/>
  <c r="F24" i="56"/>
  <c r="C19" i="102"/>
  <c r="C25" i="123" s="1"/>
  <c r="E23" i="98" s="1"/>
  <c r="C21" i="125"/>
  <c r="E53" i="84"/>
  <c r="C22" i="116" s="1"/>
  <c r="F26" i="56"/>
  <c r="C21" i="102"/>
  <c r="C27" i="123" s="1"/>
  <c r="E25" i="98"/>
  <c r="C23" i="125"/>
  <c r="A20" i="115"/>
  <c r="C53" i="84"/>
  <c r="H22" i="116" s="1"/>
  <c r="J26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PATY</author>
  </authors>
  <commentList>
    <comment ref="D2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SANDRA PATY:</t>
        </r>
        <r>
          <rPr>
            <sz val="9"/>
            <color indexed="81"/>
            <rFont val="Tahoma"/>
            <family val="2"/>
          </rPr>
          <t xml:space="preserve">
TERCERO EN LA 1380 PREGUNTAR
</t>
        </r>
      </text>
    </comment>
  </commentList>
</comments>
</file>

<file path=xl/sharedStrings.xml><?xml version="1.0" encoding="utf-8"?>
<sst xmlns="http://schemas.openxmlformats.org/spreadsheetml/2006/main" count="29265" uniqueCount="2970">
  <si>
    <t>VALOR</t>
  </si>
  <si>
    <t>ESTADO DE INVENTARIOS</t>
  </si>
  <si>
    <t>CAJA</t>
  </si>
  <si>
    <t>BANCOS</t>
  </si>
  <si>
    <t>CLIENTES</t>
  </si>
  <si>
    <t>DEPOSITOS</t>
  </si>
  <si>
    <t>DEUDORES VARIOS</t>
  </si>
  <si>
    <t>CARGOS DIFERIDOS</t>
  </si>
  <si>
    <t>OBLIGACIONES FINANCIERAS</t>
  </si>
  <si>
    <t>PROVEEDORES</t>
  </si>
  <si>
    <t>COSTOS Y GASTOS POR PAGAR</t>
  </si>
  <si>
    <t>RETENCIONES EN LA FUENTE</t>
  </si>
  <si>
    <t>RETENCIONES Y APORTES DE NOMINA</t>
  </si>
  <si>
    <t>ACREEDORES VARIOS</t>
  </si>
  <si>
    <t>OBLIGACIONES LABORALES</t>
  </si>
  <si>
    <t>VACACIONES</t>
  </si>
  <si>
    <t>CAPITAL SOCIAL</t>
  </si>
  <si>
    <t>RESERVAS OBLIGATORIAS</t>
  </si>
  <si>
    <t>ESTADO DE INVENTARIO</t>
  </si>
  <si>
    <t>DIRECCIÓN</t>
  </si>
  <si>
    <t>12 INVERSIONES</t>
  </si>
  <si>
    <t>NIT</t>
  </si>
  <si>
    <t>ENTIDAD</t>
  </si>
  <si>
    <t>DIRECCION</t>
  </si>
  <si>
    <t>CIUDAD</t>
  </si>
  <si>
    <t>CONCEPTO</t>
  </si>
  <si>
    <t>TOTAL</t>
  </si>
  <si>
    <t>NOMBRE</t>
  </si>
  <si>
    <t>IDENTIFICACIÓN</t>
  </si>
  <si>
    <t>DCTO</t>
  </si>
  <si>
    <t>FECHA DE ORIGEN</t>
  </si>
  <si>
    <t>FECHA VENCIMIENTO</t>
  </si>
  <si>
    <t>DOMICILIO</t>
  </si>
  <si>
    <t>TOTAL CLIENTES</t>
  </si>
  <si>
    <t>1330 ANTICIPOS Y AVANCES</t>
  </si>
  <si>
    <t>FOSHAN SUNBAY OPTO ELECTRONICS CO LT</t>
  </si>
  <si>
    <t>NB 7119</t>
  </si>
  <si>
    <t>BUILDING D RONGXING INDUSTRY PARK</t>
  </si>
  <si>
    <t>1335 DEPOSITOS JUDICIALES</t>
  </si>
  <si>
    <t>TOTAL ANTICIPOS DE IMPUESTOS</t>
  </si>
  <si>
    <t>CODIGO</t>
  </si>
  <si>
    <t>TERRENOS Y CONSTRUCCIONES</t>
  </si>
  <si>
    <t>DIRECCION DE UBICACIÓN</t>
  </si>
  <si>
    <t/>
  </si>
  <si>
    <t>INTANGIBLES</t>
  </si>
  <si>
    <t>PLAZO</t>
  </si>
  <si>
    <t>ENTIDAD Y NÚMERO DE OBLIGACIONES</t>
  </si>
  <si>
    <t xml:space="preserve">NIT. NO. </t>
  </si>
  <si>
    <t>TELÉFONO</t>
  </si>
  <si>
    <t>DCTO No.</t>
  </si>
  <si>
    <t>FECHA DESEMBOLSO</t>
  </si>
  <si>
    <t>VENCIMIENTO FINAL</t>
  </si>
  <si>
    <t>VENCIDA DESDE</t>
  </si>
  <si>
    <t>TASA DE INTERÉS</t>
  </si>
  <si>
    <t>CORTO PLAZO</t>
  </si>
  <si>
    <t>LARGO PLAZO</t>
  </si>
  <si>
    <t>TIPO DE GARANTIA</t>
  </si>
  <si>
    <t>TOTAL OBLIGACIONES</t>
  </si>
  <si>
    <t>2115 CORPORACIONES FINANCIERAS</t>
  </si>
  <si>
    <t>TELEFONO</t>
  </si>
  <si>
    <t>FECHA DE FACTURA</t>
  </si>
  <si>
    <t>VALOR FACTURA</t>
  </si>
  <si>
    <t>EMPRESA</t>
  </si>
  <si>
    <t>FECHA FACTURA</t>
  </si>
  <si>
    <t>FACTURA</t>
  </si>
  <si>
    <t>DEUDAS CON ACCIONISTAS</t>
  </si>
  <si>
    <t>TOTAL DEUDA SOCIOS</t>
  </si>
  <si>
    <t>RETENCION EN LA FUENTE POR PAGAR</t>
  </si>
  <si>
    <t>CLASE DE IMPUESTO</t>
  </si>
  <si>
    <t>CUANTÍA</t>
  </si>
  <si>
    <t>PERIODO</t>
  </si>
  <si>
    <t>OBSERVACIONES</t>
  </si>
  <si>
    <t>AÑO</t>
  </si>
  <si>
    <t>TIPO DE OBLIGACION</t>
  </si>
  <si>
    <t>FECHA VENCIMIENTO DECLARACION</t>
  </si>
  <si>
    <t>VALOR TOTAL</t>
  </si>
  <si>
    <t>IMPUESTOS GRAVAMENES Y TASAS</t>
  </si>
  <si>
    <t>IMPUESTO A LA EQUIDAD CREE</t>
  </si>
  <si>
    <t>PERIDO</t>
  </si>
  <si>
    <t>TOTAL IMPUESTO A LA EQUIDAD CREE POR PAGAR</t>
  </si>
  <si>
    <t xml:space="preserve">CEDULA </t>
  </si>
  <si>
    <t>NOMBRE DEL EMPLEADO</t>
  </si>
  <si>
    <t>EPS</t>
  </si>
  <si>
    <t>PENSION</t>
  </si>
  <si>
    <t>CARGO</t>
  </si>
  <si>
    <t>Tipo de 
Vinculación</t>
  </si>
  <si>
    <t>SALARIO</t>
  </si>
  <si>
    <t>FECHA DE INGRESO</t>
  </si>
  <si>
    <t>SALARIO MARZO</t>
  </si>
  <si>
    <t>CESANTIAS</t>
  </si>
  <si>
    <t>INTERESES</t>
  </si>
  <si>
    <t>PRIMA</t>
  </si>
  <si>
    <t>TOTAL SALARIOS + PRESTA</t>
  </si>
  <si>
    <t>CUENTA</t>
  </si>
  <si>
    <t>TIPO DE RESERVA</t>
  </si>
  <si>
    <t>Reserva Legal</t>
  </si>
  <si>
    <t>TOTAL RESERVAS OBLIGATORIAS</t>
  </si>
  <si>
    <t xml:space="preserve">Dirección </t>
  </si>
  <si>
    <t>Nit.</t>
  </si>
  <si>
    <t>MUEBLES Y ENSERES</t>
  </si>
  <si>
    <t>TERCERO</t>
  </si>
  <si>
    <t>RETENCION AGRICOLA</t>
  </si>
  <si>
    <t>FECHA DE VENCIMIENTO</t>
  </si>
  <si>
    <t>Revisor Fiscal</t>
  </si>
  <si>
    <t>SALDO A Marzo 31 de 2023</t>
  </si>
  <si>
    <t>Numero del documento o factura</t>
  </si>
  <si>
    <t>ASOCIACIÓN DEPORTIVO CALI</t>
  </si>
  <si>
    <t xml:space="preserve">ASOCIACIÓN DEPORTIVO CALI </t>
  </si>
  <si>
    <t>NIT: 890.301.160 - 1</t>
  </si>
  <si>
    <t>NIT. 890.301.160 - 1</t>
  </si>
  <si>
    <t>ELIANA MARTÍNEZ PABÓN</t>
  </si>
  <si>
    <t>T.P. 108234  -T</t>
  </si>
  <si>
    <t>T.P. 94365 -T</t>
  </si>
  <si>
    <t>MM/DIA/AÑO</t>
  </si>
  <si>
    <t>2610 PASIVOS ESTIMADOS</t>
  </si>
  <si>
    <t>Contador Publico</t>
  </si>
  <si>
    <t>Revisor fiscal</t>
  </si>
  <si>
    <t>A 31 días del mes de Mayo de 2024</t>
  </si>
  <si>
    <t xml:space="preserve"> EFECTIVO Y EQUIVALENTE DE EFECTIVO  A: A 31 días del mes de Mayo de 2024</t>
  </si>
  <si>
    <t>DEUDORES A 31 días del mes de Mayo de 2024</t>
  </si>
  <si>
    <t>SALDO A 31 días del mes de Mayo de 2024</t>
  </si>
  <si>
    <t xml:space="preserve">  A 31 días del mes de Mayo de 2024</t>
  </si>
  <si>
    <t>PASIVOS FISCALES A 31 días del mes de Mayo de 2024</t>
  </si>
  <si>
    <t>A  A 31 días del mes de Mayo de 2024</t>
  </si>
  <si>
    <t>PAPELES DE TRABAJO_CUENTAS EEFF</t>
  </si>
  <si>
    <t>BAJO NIIF</t>
  </si>
  <si>
    <t xml:space="preserve">RESPONSABLE </t>
  </si>
  <si>
    <t xml:space="preserve">SEGUIMIENTO  </t>
  </si>
  <si>
    <t>CTA DE AHORRO</t>
  </si>
  <si>
    <t>FIDECOMISOS</t>
  </si>
  <si>
    <t>C X C ENTIDADES REGULADORA</t>
  </si>
  <si>
    <t>ANTICIPOS ASOCIADOS</t>
  </si>
  <si>
    <t>Marcela</t>
  </si>
  <si>
    <t>INGRESOS POR COBRAR</t>
  </si>
  <si>
    <t>No aplica</t>
  </si>
  <si>
    <t>ANTICIPO DE IMPUESTOS</t>
  </si>
  <si>
    <t>CC TRABAJADORES</t>
  </si>
  <si>
    <t>Madeleine</t>
  </si>
  <si>
    <t>PROVISION CXC</t>
  </si>
  <si>
    <t>INVENTARIO MCIA NO  FAB</t>
  </si>
  <si>
    <t>Lina Maria</t>
  </si>
  <si>
    <t>1504 -1516</t>
  </si>
  <si>
    <t>Claudia</t>
  </si>
  <si>
    <t>MAQ Y EQUIPO</t>
  </si>
  <si>
    <t>EQUIPO DE COMPUTO</t>
  </si>
  <si>
    <t>FLOTA Y EQ. TRANSPORTE</t>
  </si>
  <si>
    <t>DIFERIDOS</t>
  </si>
  <si>
    <t>IMPUESTO DIFERIDO</t>
  </si>
  <si>
    <t>BANCOS NAL</t>
  </si>
  <si>
    <t>Maritza</t>
  </si>
  <si>
    <t>CORPOR FINAN</t>
  </si>
  <si>
    <t>INTERESES POR PAGAR</t>
  </si>
  <si>
    <t>PARTICULARES</t>
  </si>
  <si>
    <t>EXTRANJERO</t>
  </si>
  <si>
    <t>DERECHOS DEPORTIVOS</t>
  </si>
  <si>
    <t>A CONTRATISTAS</t>
  </si>
  <si>
    <t>ORDENES DE COMPRA POR LEGALIZAR</t>
  </si>
  <si>
    <t>IMPTO VTA RETENIDO</t>
  </si>
  <si>
    <t xml:space="preserve"> </t>
  </si>
  <si>
    <t>RETENCION ICA</t>
  </si>
  <si>
    <t>RENTA Y COMPLEMENTARIO</t>
  </si>
  <si>
    <t xml:space="preserve">IMPUESTO A LA VENTA </t>
  </si>
  <si>
    <t>INDUSTRIA Y COMERCIO</t>
  </si>
  <si>
    <t>IMPUESTO A LA PROPIEDAD RAIZ</t>
  </si>
  <si>
    <t>PASIVOS ESTIMADOS</t>
  </si>
  <si>
    <t>No Aplica</t>
  </si>
  <si>
    <t>PROVISIONES Y RECLAMOS</t>
  </si>
  <si>
    <t>ANTICIPO Y AVA</t>
  </si>
  <si>
    <t>UTILIDAD ACUMULADA</t>
  </si>
  <si>
    <t>Luisa</t>
  </si>
  <si>
    <t>SUGEY GONZÁLEZ MEJIA</t>
  </si>
  <si>
    <t>CALI</t>
  </si>
  <si>
    <t>CRA 8 No. 6-64</t>
  </si>
  <si>
    <t>VENCE</t>
  </si>
  <si>
    <t>MUNICIPIO SANTIAGO DE CALI</t>
  </si>
  <si>
    <t>AV 2 NORTE 10 70</t>
  </si>
  <si>
    <t>31/04/2023</t>
  </si>
  <si>
    <t>CL 30 CR 29 ESQUINA ED C</t>
  </si>
  <si>
    <t>PALMIRA</t>
  </si>
  <si>
    <t>BANCOLOMBIA</t>
  </si>
  <si>
    <t>CL 13 57 50</t>
  </si>
  <si>
    <t>BANCO POPULAR</t>
  </si>
  <si>
    <t>TULUA</t>
  </si>
  <si>
    <t>MIAMI</t>
  </si>
  <si>
    <t>1310 CUENTAS POR COBRAR ENTIDADES REGULADORAS</t>
  </si>
  <si>
    <t>BOGOTA</t>
  </si>
  <si>
    <t>CR 45 A 94 06 P 4 5</t>
  </si>
  <si>
    <t>BOLANOS URBANO NANCY</t>
  </si>
  <si>
    <t>DIRECTV COLOMBIA LTDA</t>
  </si>
  <si>
    <t xml:space="preserve">Marcela </t>
  </si>
  <si>
    <t>ALIANZA FIDUCIARIA</t>
  </si>
  <si>
    <t>BANCO DE OCCIDENTE</t>
  </si>
  <si>
    <t>DIRECCION DE IMPUESTOS Y ADUANAS NACIONALES</t>
  </si>
  <si>
    <t>CR 23 26 B 46 PISO 7</t>
  </si>
  <si>
    <t>CARMONA GUERRERO FRANCIA</t>
  </si>
  <si>
    <t>GIL FLORES CARLOS EDUARDO</t>
  </si>
  <si>
    <t>GOMEZ RAMIREZ JUAN CARLOS</t>
  </si>
  <si>
    <t>CR 25 18B 06</t>
  </si>
  <si>
    <t>MAYA Y BEDOYA LTDA</t>
  </si>
  <si>
    <t>CL 8 6 80</t>
  </si>
  <si>
    <t>AV 9 27 N 154</t>
  </si>
  <si>
    <t>BOGOTÁ</t>
  </si>
  <si>
    <t>MEDELLIN</t>
  </si>
  <si>
    <t>YUMBO</t>
  </si>
  <si>
    <t>ALIPIO GARCIA ELDY VANESSA</t>
  </si>
  <si>
    <t>ALZATE GARCIA LUISA FERNANDA</t>
  </si>
  <si>
    <t>CRA 44A 46 03</t>
  </si>
  <si>
    <t>HERRERA MONTH SERGIO DARIO</t>
  </si>
  <si>
    <t>CL 20 116 105</t>
  </si>
  <si>
    <t>SUAREZ SOTO OSCAR EDUARDO</t>
  </si>
  <si>
    <t>CL 4 OESTE 53 A 34</t>
  </si>
  <si>
    <t>RISKS INTERNATIONAL SAS</t>
  </si>
  <si>
    <t>E P S SURA</t>
  </si>
  <si>
    <t xml:space="preserve">CL 64 N 5 B 146 L 44 </t>
  </si>
  <si>
    <t>RC-141284</t>
  </si>
  <si>
    <t>VICBAY SAS</t>
  </si>
  <si>
    <t>CL 22 A 9 48</t>
  </si>
  <si>
    <t>COLORADO SANCHEZ ANDRES FELIPE</t>
  </si>
  <si>
    <t>CR 10 15 180</t>
  </si>
  <si>
    <t>CL 34 2BN 75</t>
  </si>
  <si>
    <t>ACEVEDO SERRANO HUMBERTO JOSE</t>
  </si>
  <si>
    <t>CR 96 48 53 APTO 704U</t>
  </si>
  <si>
    <t>ACOSTA BARRERA ONEL JHOSEP</t>
  </si>
  <si>
    <t>CL 30 NORTE 2 BIS N 66</t>
  </si>
  <si>
    <t>AGUDELO MORELO LUISA FERNANDA</t>
  </si>
  <si>
    <t>CL 62 1A 21</t>
  </si>
  <si>
    <t>ALARCON CASTANEDA NATALIA</t>
  </si>
  <si>
    <t>CR 33 23 37</t>
  </si>
  <si>
    <t>ALOMIA ESPINOSA CRISTIAN FERNANDO</t>
  </si>
  <si>
    <t>CR 28 72 J 65</t>
  </si>
  <si>
    <t>ANGULO RODRIGUEZ JHON FELIPE</t>
  </si>
  <si>
    <t>CANDELARIA</t>
  </si>
  <si>
    <t>ARANGO MARTINEZ CARLOS EDUARDO</t>
  </si>
  <si>
    <t>CL 13 40A 12</t>
  </si>
  <si>
    <t>ARIZALA PANESSO ELVER ESTIVEN</t>
  </si>
  <si>
    <t>CL 8G 50 A 30</t>
  </si>
  <si>
    <t>ARROYO SAENZ JUAN CARLOS</t>
  </si>
  <si>
    <t>ARROYO VELASCO JOHAN ANDRES</t>
  </si>
  <si>
    <t>CR 22 54 13</t>
  </si>
  <si>
    <t>BALLEN MORENO JOSE MANUEL</t>
  </si>
  <si>
    <t>BEDOYA CARRILLO KEVIN ANDRES</t>
  </si>
  <si>
    <t>CR 33 B 34 29</t>
  </si>
  <si>
    <t>BEJARANO CESPEDES MADELEINE</t>
  </si>
  <si>
    <t>CR 54 OESTE 10 47</t>
  </si>
  <si>
    <t>BENITEZ RODRIGUEZ MATEO</t>
  </si>
  <si>
    <t>BERBESI ZABALETA SEBASTIAN CAMILO</t>
  </si>
  <si>
    <t>BERMUDEZ SALAZAR CESAR HARLEY</t>
  </si>
  <si>
    <t>CL 17 A 62 53</t>
  </si>
  <si>
    <t>BETANCOURT HERRERA MAIRA ALEJANDRA</t>
  </si>
  <si>
    <t>BLANDON DIAZ JOAN SEBASTIAN</t>
  </si>
  <si>
    <t>BRAVO BRAVO EDINSON JOHAN</t>
  </si>
  <si>
    <t>BUITRAGO CASTANO ANDREA</t>
  </si>
  <si>
    <t>AV 7 53 AN 13</t>
  </si>
  <si>
    <t>BUSTAMANTE CANTILLO RAFAEL GUILLERMO</t>
  </si>
  <si>
    <t>CL 11 40 B 07</t>
  </si>
  <si>
    <t>CABAL MORENO JHON SFRAEILER</t>
  </si>
  <si>
    <t>CL 82 28 D417</t>
  </si>
  <si>
    <t>CABEZAS RODRIGUEZ GIAN FRANCO</t>
  </si>
  <si>
    <t>CR 94 34 55</t>
  </si>
  <si>
    <t>CABEZAS VALENCIA ALEXANDER</t>
  </si>
  <si>
    <t>CAICEDO VALENCIA MIGUEL ANGEL</t>
  </si>
  <si>
    <t>CALDERA ALVIS JOSE CARLOS</t>
  </si>
  <si>
    <t>CR 28 6 86</t>
  </si>
  <si>
    <t>CALVACHE PAZOS DAVID</t>
  </si>
  <si>
    <t>CANTILLO CASTILLO JUAN CAMILO</t>
  </si>
  <si>
    <t>CR 26C 124 09</t>
  </si>
  <si>
    <t>CARABALI MICOLTA JOSE LUIS</t>
  </si>
  <si>
    <t>CL 8G 509 30</t>
  </si>
  <si>
    <t>CARDONA JIMENEZ GINA MARCELA</t>
  </si>
  <si>
    <t>CASAS SILVA DIEGO ALEXANDER</t>
  </si>
  <si>
    <t>CL 46 49 A 31</t>
  </si>
  <si>
    <t>CL 34 N 2 BN 75</t>
  </si>
  <si>
    <t>CERVANTES LEGUIA WILMER</t>
  </si>
  <si>
    <t>CL 13 7 62</t>
  </si>
  <si>
    <t>COLLAZOS AYALDE DANIEL</t>
  </si>
  <si>
    <t>CL 64 N 4 N 90 APTO 803 A</t>
  </si>
  <si>
    <t>CONCHA QUINONES CATRINA</t>
  </si>
  <si>
    <t>CL 117 27 D 03</t>
  </si>
  <si>
    <t>CORDOBA ZAPATA JUAN JOSE</t>
  </si>
  <si>
    <t>DAVILA LASSO CARLOS JOSE</t>
  </si>
  <si>
    <t>CR 79 13 B 159</t>
  </si>
  <si>
    <t>DIAZ BELENO JEFFERSON ABEL</t>
  </si>
  <si>
    <t>CR 125 4 01 AV PARCELACION LA MARIA</t>
  </si>
  <si>
    <t>DOMINGUEZ CABEZAS ALVARO JOSE</t>
  </si>
  <si>
    <t>DOMINGUEZ SALAS FERNANDO</t>
  </si>
  <si>
    <t>ERASO MANZI SANTIAGO</t>
  </si>
  <si>
    <t>ESCOBAR GUARNIZO CAMILO</t>
  </si>
  <si>
    <t>ESCOBAR NARANJO CLAUDIA PATRICIA</t>
  </si>
  <si>
    <t>CL 31 B 6 A 24</t>
  </si>
  <si>
    <t>ESQUIVEL ESPINOSA LORENA</t>
  </si>
  <si>
    <t>ESTUPINAN QUINONEZ ANDREY</t>
  </si>
  <si>
    <t>FAJARDO DIOSA MARLYN MARCELA</t>
  </si>
  <si>
    <t>FORERO SINISTERRA MIRLEY YULIANA</t>
  </si>
  <si>
    <t>CL 52 A 39 E 51</t>
  </si>
  <si>
    <t>FRANCO CAICEDO JUAN ESTEBAN</t>
  </si>
  <si>
    <t>GALVIS TASCON NATALIA</t>
  </si>
  <si>
    <t>GARCIA CACERES PAOLA ANDREA</t>
  </si>
  <si>
    <t>CL 11 C OESTE 24 C 41</t>
  </si>
  <si>
    <t>GARCIA CASTELLANOS AMADOR JOSE</t>
  </si>
  <si>
    <t>AV 2 H 45 N 52</t>
  </si>
  <si>
    <t>GARCIA VASQUEZ JUAN SEBASTIAN</t>
  </si>
  <si>
    <t>CR 120 4D 121</t>
  </si>
  <si>
    <t>GIRALDO MILLAN MARIA CAMILA</t>
  </si>
  <si>
    <t>TV 30 17 D 55</t>
  </si>
  <si>
    <t>GOMEZ JINES JIMENA</t>
  </si>
  <si>
    <t>CR 9 NORTE 72 B 34</t>
  </si>
  <si>
    <t>GOMEZ MEDINA YURI ZORAIDA</t>
  </si>
  <si>
    <t>CL 80 N 8 N 37</t>
  </si>
  <si>
    <t>GOMEZ TANGARIFE JHONNY ANDRES</t>
  </si>
  <si>
    <t>GUERRERO SALINAS CHRISTIAN JOHANI</t>
  </si>
  <si>
    <t>CORREGIMIENTO BORRERO AYERBE</t>
  </si>
  <si>
    <t>GUZMAN VALENCIA MAURICIO</t>
  </si>
  <si>
    <t>CR 7 U 62 55</t>
  </si>
  <si>
    <t>HERNANDEZ OCAMPO CESAR AUGUSTO</t>
  </si>
  <si>
    <t>HURTADO BELALCAZAR JENNIFER</t>
  </si>
  <si>
    <t>CL 54 39 C 29</t>
  </si>
  <si>
    <t>HURTADO SUAREZ DIEGO FERNANDO</t>
  </si>
  <si>
    <t>JIMENEZ POVEDA ALEJANDRO</t>
  </si>
  <si>
    <t>LOBOA NELSON</t>
  </si>
  <si>
    <t>CL 3 CRA 8 3 23</t>
  </si>
  <si>
    <t>LOBON MOSQUERA JERSSON DAVID</t>
  </si>
  <si>
    <t>CR 30A 4A 35</t>
  </si>
  <si>
    <t>LUCUMI GONZALEZ CARLOS ALBERTO</t>
  </si>
  <si>
    <t>CL 8 3 45</t>
  </si>
  <si>
    <t>MARIN ACOSTA DIANA CAROLINA</t>
  </si>
  <si>
    <t>MARIN MEDINA ESTEBAN</t>
  </si>
  <si>
    <t>CR 28 E1 72Z 4 05</t>
  </si>
  <si>
    <t>MARTINEZ PABON ELIANA</t>
  </si>
  <si>
    <t>MARTINEZ SILVERA SANTIAGO ANDRES</t>
  </si>
  <si>
    <t>MARTINEZ TORRES RICARDO ANDRES</t>
  </si>
  <si>
    <t>CR 3 N 70 90</t>
  </si>
  <si>
    <t>MERMEJO HINESTROZA ARINSON</t>
  </si>
  <si>
    <t>CL 124 A BIS 28 A BIS 37</t>
  </si>
  <si>
    <t>MOLINA MARTINEZ ANDRES MAURICIO</t>
  </si>
  <si>
    <t>MOLINA OQUENDO BRANDON JAVIER</t>
  </si>
  <si>
    <t>MOLINA PEREZ LUISA DAYANA</t>
  </si>
  <si>
    <t>CR 3 BIS 4 B 01</t>
  </si>
  <si>
    <t>MONTANO MONTANO BRAYAN STIVEN</t>
  </si>
  <si>
    <t>PRADERA</t>
  </si>
  <si>
    <t>CL 28 86 70</t>
  </si>
  <si>
    <t>MONTERO MUNOZ FREDY HENKYER</t>
  </si>
  <si>
    <t>MORENO PALOMEQUE FREILIN EIFER</t>
  </si>
  <si>
    <t>CL 2C 65 56</t>
  </si>
  <si>
    <t>MORENO RAMIREZ JUAN PABLO</t>
  </si>
  <si>
    <t>CL 66 1 109</t>
  </si>
  <si>
    <t>MORENO REBOLLEDO JOSE MANUEL</t>
  </si>
  <si>
    <t>MORENO SINISTERRA JAIDER</t>
  </si>
  <si>
    <t>CL 8 G 50 A 30</t>
  </si>
  <si>
    <t>MORENO SINISTERRA KEVIN JOACID</t>
  </si>
  <si>
    <t>CR 125A 48 100</t>
  </si>
  <si>
    <t>MURILLO SOTO ROGER ANDRETTY</t>
  </si>
  <si>
    <t>CR 33 C 35 42</t>
  </si>
  <si>
    <t>NINO GARCIA EDUARDO</t>
  </si>
  <si>
    <t>CR 38 9A OE 39</t>
  </si>
  <si>
    <t>ORDONEZ CASANAS JIMMY</t>
  </si>
  <si>
    <t>CL 56 NORTE 2 H N 89</t>
  </si>
  <si>
    <t>OREJUELA LOZANO CLAUDIA NORA</t>
  </si>
  <si>
    <t>CL 13 14 24</t>
  </si>
  <si>
    <t>OREJUELA LOZANO LEIDY JOHANNA</t>
  </si>
  <si>
    <t>ORTIZ VASQUEZ JESICA</t>
  </si>
  <si>
    <t>VIJES</t>
  </si>
  <si>
    <t>OSPINA DOMINGUEZ JIMENA</t>
  </si>
  <si>
    <t>CR 1D 77 42</t>
  </si>
  <si>
    <t>PABON CARRILLO CARLOS FELIPE</t>
  </si>
  <si>
    <t>CR 118 4 220</t>
  </si>
  <si>
    <t>PATINO TORO DANIEL</t>
  </si>
  <si>
    <t>CL 7 N 1 57</t>
  </si>
  <si>
    <t>PENALOZA MONTES CHRISTIAN ANDRES</t>
  </si>
  <si>
    <t>CL 62 N 2 AN 69</t>
  </si>
  <si>
    <t>PEREZ MARTINEZ DANIELA</t>
  </si>
  <si>
    <t>PERLAZA RIVERA HARLES HARLEY</t>
  </si>
  <si>
    <t>CR 3A 7 20</t>
  </si>
  <si>
    <t>PORTELA GARCIA DUVAN ENRIQUE</t>
  </si>
  <si>
    <t>CR 26 L2 122 86</t>
  </si>
  <si>
    <t>PUELLO BUELVAS SALETH</t>
  </si>
  <si>
    <t>JAMUNDI</t>
  </si>
  <si>
    <t>CR 25 CASA 8 A SUR 43</t>
  </si>
  <si>
    <t>PULGARIN PULGARIN CLARENA</t>
  </si>
  <si>
    <t>CR 72 13 S 56</t>
  </si>
  <si>
    <t>QUILINDO MARTINEZ VICTOR EDUARDO</t>
  </si>
  <si>
    <t>QUINONES SEGURA MARIA CAMILA</t>
  </si>
  <si>
    <t>CL 125 04 CR 26 14</t>
  </si>
  <si>
    <t>QUINONEZ EDUAR FERNANDO</t>
  </si>
  <si>
    <t>RAYO CORDOBA CRHISTIAN DAVID</t>
  </si>
  <si>
    <t>RAYO TENORIO JORGE HUMBERTO</t>
  </si>
  <si>
    <t>RINCON VALENCIA JULIAN</t>
  </si>
  <si>
    <t>CL 50 99 A 66</t>
  </si>
  <si>
    <t>RIOS CANCINO CRISTINA ISABEL</t>
  </si>
  <si>
    <t>CR 85 B 37 47</t>
  </si>
  <si>
    <t>RIOS PENA SANDRA JIMENNA</t>
  </si>
  <si>
    <t>CL 7 56 99</t>
  </si>
  <si>
    <t>RIVERA MUNOZ LINA MARIA</t>
  </si>
  <si>
    <t>ROA ALAPE MANUELA</t>
  </si>
  <si>
    <t>RODRIGUEZ BAHENA ALEJANDRO</t>
  </si>
  <si>
    <t>CR 102 14 125</t>
  </si>
  <si>
    <t>RODRIGUEZ CASTRO DIANA MARCELA</t>
  </si>
  <si>
    <t>ROJAS BOLANOS GIOVANNY</t>
  </si>
  <si>
    <t>CR 45 13 A 52 PISO 2</t>
  </si>
  <si>
    <t>ROJAS BOLANOS ISAAC ANDRES</t>
  </si>
  <si>
    <t>CR 5 N 36 N 64</t>
  </si>
  <si>
    <t>ROJO ORTEGA ALEJANDRO</t>
  </si>
  <si>
    <t>CL 15 A 69 85</t>
  </si>
  <si>
    <t>RUIZ LONDONO JOSE MELQUISEDED</t>
  </si>
  <si>
    <t>CL 33 F 24 A 07</t>
  </si>
  <si>
    <t>SAAVEDRA GUEVARA DAVID SANTIAGO</t>
  </si>
  <si>
    <t>CL 13 28 62</t>
  </si>
  <si>
    <t>SANCHEZ RAMIREZ JUAN CAMILO ESTEBAN</t>
  </si>
  <si>
    <t>SANCHEZ TABARES MIGUEL ANGEL</t>
  </si>
  <si>
    <t>CR 89 18 61</t>
  </si>
  <si>
    <t>SERRATO CUELLAR SALOMON</t>
  </si>
  <si>
    <t>CL 92 28 4 E 14</t>
  </si>
  <si>
    <t>SUAREZ CAICEDO KEVIN DANIEL</t>
  </si>
  <si>
    <t>SUAREZ HURTADO ALVARO JOSE</t>
  </si>
  <si>
    <t>CL 59 NORTE 3 E 52</t>
  </si>
  <si>
    <t>TELLO PERLAZA JUAN JOSE</t>
  </si>
  <si>
    <t>CERRITO</t>
  </si>
  <si>
    <t>TORO GOMEZ JOSE ROSEMBERG</t>
  </si>
  <si>
    <t>TORRES TOCORA MARTHA CECILIA</t>
  </si>
  <si>
    <t>CR 1E BIS 70 18</t>
  </si>
  <si>
    <t>TREJOS DIAZ CARLOS ANDRES</t>
  </si>
  <si>
    <t>VALENCIA ZAPATA HOOVER</t>
  </si>
  <si>
    <t>CR 40 A 13 C 04</t>
  </si>
  <si>
    <t>VASQUEZ GARCIA ANA MILENA</t>
  </si>
  <si>
    <t>CL 48 5 N 10</t>
  </si>
  <si>
    <t>VELASCO BONILLA KEVIN ANDRES</t>
  </si>
  <si>
    <t>CR 29 A 10 A 39</t>
  </si>
  <si>
    <t>VELASCO GUARIN JULIAN FELIPE</t>
  </si>
  <si>
    <t>CL 3 C 66 39</t>
  </si>
  <si>
    <t>VENECIA CAMPO ISAAC</t>
  </si>
  <si>
    <t>YEPES GARCIA JUAN JOSE</t>
  </si>
  <si>
    <t>CL 62 1 BIS 15</t>
  </si>
  <si>
    <t>YULE LAZO GABRIEL</t>
  </si>
  <si>
    <t>ZUNIGA BELTRAN BRAYAN ANDRES</t>
  </si>
  <si>
    <t>CL 55 83 56 UR CANA BRAVA TO D AP 404</t>
  </si>
  <si>
    <t>Av 8 norte #12-43 piso 5</t>
  </si>
  <si>
    <t xml:space="preserve">(602) 4894128 </t>
  </si>
  <si>
    <t>CARRERA 3 #8-13 PISO 10</t>
  </si>
  <si>
    <t>(602) 4864141</t>
  </si>
  <si>
    <t>Carrera 3 No. 8 – 13 Piso 3</t>
  </si>
  <si>
    <t>(602) 4893030</t>
  </si>
  <si>
    <t>5602003848-6</t>
  </si>
  <si>
    <t>BANCO COOMEVA</t>
  </si>
  <si>
    <t xml:space="preserve">Cra. 61 No. 9 - 250 Piso 2 </t>
  </si>
  <si>
    <t>(602) 3330000</t>
  </si>
  <si>
    <t>SALDO A MAYO 31 DE 2024</t>
  </si>
  <si>
    <t>NATURAL SYSTEMS INTERNATIONAL SA</t>
  </si>
  <si>
    <t>ACCIONA S A S</t>
  </si>
  <si>
    <t>GUIDO ALFONSO JARAMILLO NAVARRETE</t>
  </si>
  <si>
    <t>Presidente y Representante Legal</t>
  </si>
  <si>
    <t>C.C. 16.657.088</t>
  </si>
  <si>
    <t>A 31 DÍAS DEL MES DE MAYO DE 2024</t>
  </si>
  <si>
    <t>ULTIMO PAGO</t>
  </si>
  <si>
    <t>GRUPO SAN JUANITO SAS</t>
  </si>
  <si>
    <t>CL 22 N 6 AN 24</t>
  </si>
  <si>
    <t>RECREATIVOS DEL SOL S A S</t>
  </si>
  <si>
    <t>CON CAMINOS DEL VERGEL CA J 5</t>
  </si>
  <si>
    <t>CRA 100 5 169 UNICENTRO OASIS OF 607 B C</t>
  </si>
  <si>
    <t>TECH INVESTMENTS S A S</t>
  </si>
  <si>
    <t>CRA 35 A 15 B 35 OF 819</t>
  </si>
  <si>
    <t>DIVISION MAYOR DEL FUTBOL COLOMBIANO</t>
  </si>
  <si>
    <t>PARTICULARES EXTRANJEROS</t>
  </si>
  <si>
    <t>219510 PARTICULARES EXTRANJEROS</t>
  </si>
  <si>
    <t>ACABADOS  Y CONSTRUCCION  A I C SAS</t>
  </si>
  <si>
    <t>CR  45  6 A  91 BR NUEVA TEQUENDAMA</t>
  </si>
  <si>
    <t>RISIAL SAS</t>
  </si>
  <si>
    <t>CALLE 3 39 62</t>
  </si>
  <si>
    <t>DIGITAL TIC SAS</t>
  </si>
  <si>
    <t>CL 6 73 30 OF 204</t>
  </si>
  <si>
    <t>SPORT LINE OTO CAPS SAS</t>
  </si>
  <si>
    <t>CL 14 12 50 OF 417</t>
  </si>
  <si>
    <t>GARCIA HERRERA MARIA CRHISTINA</t>
  </si>
  <si>
    <t>AV 4B NORTE 58N  62 APTO 603 B</t>
  </si>
  <si>
    <t>DISTRIBUIDORA FULLER LTDA</t>
  </si>
  <si>
    <t>CARRERA 9N  52 130 BDG 1</t>
  </si>
  <si>
    <t>SURTIR DE OCCIDENTE SAS</t>
  </si>
  <si>
    <t>CL 43 5 44</t>
  </si>
  <si>
    <t>HILLSIDE COMERCIALIZADORA SAS ZOMAC</t>
  </si>
  <si>
    <t>CRA 7 11 52 CENTRO</t>
  </si>
  <si>
    <t>CL 70 NORTE 2 AN 151</t>
  </si>
  <si>
    <t>SYNLAB COLOMBIA SAS</t>
  </si>
  <si>
    <t>CR 14  A  101 73</t>
  </si>
  <si>
    <t>DISTRIBUIDORA JORGE MARIO URIBE SA</t>
  </si>
  <si>
    <t>CRA 49 46 A SUR 25</t>
  </si>
  <si>
    <t>GRUPO PROTESEG SAS</t>
  </si>
  <si>
    <t>CRA 54 41 40</t>
  </si>
  <si>
    <t>CLAROX PISCINAS SAS</t>
  </si>
  <si>
    <t>CR 85 42 12</t>
  </si>
  <si>
    <t>CATAPULT SPORTS PTY LTD</t>
  </si>
  <si>
    <t>75 83 HIGH ST PRAHRAN MELBOURNE VIC3181</t>
  </si>
  <si>
    <t>MELBOURNE</t>
  </si>
  <si>
    <t>CS-14478</t>
  </si>
  <si>
    <t>CS-14479</t>
  </si>
  <si>
    <t>CS-14480</t>
  </si>
  <si>
    <t>DIF. EN CAMBIO</t>
  </si>
  <si>
    <t>CS-14481</t>
  </si>
  <si>
    <t>CS-14482</t>
  </si>
  <si>
    <t>CS-14483</t>
  </si>
  <si>
    <t>CS-22582</t>
  </si>
  <si>
    <t>TRANSFERROOM LIMITED</t>
  </si>
  <si>
    <t>3 4 HOLBORN CIRCUS LONDON</t>
  </si>
  <si>
    <t>LONDRES</t>
  </si>
  <si>
    <t>BLINKFIRE ANALYTICS INC</t>
  </si>
  <si>
    <t>560 WEST WASHINGTON  BLVD  SUITE 310</t>
  </si>
  <si>
    <t>CHICAGO</t>
  </si>
  <si>
    <t>ALINEA SPORTS MANAGEMENT LLC</t>
  </si>
  <si>
    <t>175 SW 7TH ST SUITE 1105</t>
  </si>
  <si>
    <t>CLUB DEPORTIVO TORITOS FUTBOL CLUB</t>
  </si>
  <si>
    <t>CALLE 7 8 28</t>
  </si>
  <si>
    <t>ALIANZA PETROLERA F C  S A</t>
  </si>
  <si>
    <t>BARRANCABERMEJA</t>
  </si>
  <si>
    <t>CLUB DEPORTIVO JAMUNDI FUTBOL CLUB</t>
  </si>
  <si>
    <t>TV 15 14 20</t>
  </si>
  <si>
    <t>CLUB DEPORTIVO DE FUTBOL DEPORTES TULUA</t>
  </si>
  <si>
    <t>CLUB DEPORTIVO AL HILAL FC</t>
  </si>
  <si>
    <t>CALLE 22 5 06</t>
  </si>
  <si>
    <t>SANTA MARTA</t>
  </si>
  <si>
    <t>FORTALEZA FUTBOL CLUB SA</t>
  </si>
  <si>
    <t>CLUB DEPORTIVO FUTBOLPAZ</t>
  </si>
  <si>
    <t>CLUB DEPORTIVO ASTON VILLA</t>
  </si>
  <si>
    <t>CLUB BOLIVAR</t>
  </si>
  <si>
    <t>AV 14 SEPBRE 6321 6189 LA PAZ BOLIVIA</t>
  </si>
  <si>
    <t>LA PAZ</t>
  </si>
  <si>
    <t>NR-287</t>
  </si>
  <si>
    <t>WORLD IN MOTION</t>
  </si>
  <si>
    <t>1 LOCHALINE STREET LONDON</t>
  </si>
  <si>
    <t>FC-32582</t>
  </si>
  <si>
    <t>CLUB DEPORTIVO SEMILLERO ESCUELA DE FUTBOL EL CERR</t>
  </si>
  <si>
    <t>CL 4 A 9 32 URB ALTOS DE LA ESTRELLA</t>
  </si>
  <si>
    <t>PATRIOTAS BOYACA S A</t>
  </si>
  <si>
    <t>CR 1F 40 149 OF 410 ED MARCA BUSSINESS C</t>
  </si>
  <si>
    <t>TUNJA</t>
  </si>
  <si>
    <t>CALLE 171 115 49 SUBA KM 4</t>
  </si>
  <si>
    <t>MURILLO GARCIA MIGUEL ANGEL</t>
  </si>
  <si>
    <t>CRA 26 I3 72 W 46</t>
  </si>
  <si>
    <t>CIUDD AUTONOMA BUENOS AIRES ARGENTINA</t>
  </si>
  <si>
    <t>BUENOS AIRES</t>
  </si>
  <si>
    <t>AVENIDA 32 NO  16 22</t>
  </si>
  <si>
    <t>285 30 17</t>
  </si>
  <si>
    <t>RENTING COLOMBIA SA</t>
  </si>
  <si>
    <t>CRA 52 14 30 OF 340APA 2</t>
  </si>
  <si>
    <t>JF SPORT SMANAGEMENT CORP</t>
  </si>
  <si>
    <t>AV AQUILINO DE LA GUARDIA CA 47 ED OCEAN</t>
  </si>
  <si>
    <t>PINZON CARDONA CESAR AUGUSTO</t>
  </si>
  <si>
    <t>CR 14 16 43 OF 204 ED ZAGUAN DE LA 14</t>
  </si>
  <si>
    <t>RIOS RESTREPO NELSON</t>
  </si>
  <si>
    <t>CL 47 67 A 54</t>
  </si>
  <si>
    <t>20220411-1</t>
  </si>
  <si>
    <t>INTERFUTBOL SAS</t>
  </si>
  <si>
    <t>CARRERA 79 A 77 B BLQ 100 APTO 413</t>
  </si>
  <si>
    <t>MARKA PRODUCCIONES SAS</t>
  </si>
  <si>
    <t>CR 127 9 200 CA 5</t>
  </si>
  <si>
    <t>LIGA VALLECAUCANA DE FUTBOL</t>
  </si>
  <si>
    <t>CASA DEL DEPORTE CRA 36 5 B3 65</t>
  </si>
  <si>
    <t>5574764 5574950</t>
  </si>
  <si>
    <t>TRI FIT S A</t>
  </si>
  <si>
    <t>FRANCO MURGUEITIO Y ASOCIADOS ASESORES Y REVISORES</t>
  </si>
  <si>
    <t>CL 1 4 38 BRR SAN ANTONIO</t>
  </si>
  <si>
    <t>TOP ATHLETE MANAGEMENT SAS</t>
  </si>
  <si>
    <t>CRA 100 16 321 OF 1201 ED JARDIN CENTRAL</t>
  </si>
  <si>
    <t>BURBANO DARAVINA EDUARD</t>
  </si>
  <si>
    <t>CR 42 C  46 27</t>
  </si>
  <si>
    <t>ARBA INGENIERIA SAS</t>
  </si>
  <si>
    <t>CRA 51 17 77</t>
  </si>
  <si>
    <t>FIGUEROA ROJAS MARIO ORLANDO</t>
  </si>
  <si>
    <t>CENTRO MEDICO IMBANACO CRA 38BIS  5B4 29</t>
  </si>
  <si>
    <t>ASOCIACION VALLECAUCANA DE ARBITROS DE F</t>
  </si>
  <si>
    <t>CL 10 34 A 18</t>
  </si>
  <si>
    <t>ORTIZ LEMOS JUAN CARLOS</t>
  </si>
  <si>
    <t>CL 4 75 72</t>
  </si>
  <si>
    <t>AZCARATE MARTINEZ DANIEL</t>
  </si>
  <si>
    <t>AV 3 OESTE 7 115 AP 1001</t>
  </si>
  <si>
    <t>BOTINA GIRALDO ALEJANDRO</t>
  </si>
  <si>
    <t>CR 31 32 101 SEGUNDO PISO</t>
  </si>
  <si>
    <t>NIETO LOPEZ OLGA MILENA</t>
  </si>
  <si>
    <t>CALLE 47B 29 25</t>
  </si>
  <si>
    <t>CRA 65 B 13 B 17</t>
  </si>
  <si>
    <t>CAJA DE COMPENSACION FAMILIAR  COMFANDI</t>
  </si>
  <si>
    <t>HEMATO ONCOLOGOS SA</t>
  </si>
  <si>
    <t>CL 5 B 5 38 10</t>
  </si>
  <si>
    <t>MENEZES MENDOZA KATERINE</t>
  </si>
  <si>
    <t>CLUB DEPORTIVO CALI GUABAL</t>
  </si>
  <si>
    <t>CR 40 A 13C 04</t>
  </si>
  <si>
    <t>CLINICA IMBANACO SAS</t>
  </si>
  <si>
    <t>CR 38A 5A 100</t>
  </si>
  <si>
    <t>682 1000</t>
  </si>
  <si>
    <t>TRANSPORTES ESPECIALES LUIS ALFONSO VALENCIA L SAS</t>
  </si>
  <si>
    <t>CR 62 2 A 70</t>
  </si>
  <si>
    <t>ASESORIAS TWENTY TWO CHILE SPA</t>
  </si>
  <si>
    <t>VITACURA 5250 1006</t>
  </si>
  <si>
    <t>SANTIAGO</t>
  </si>
  <si>
    <t>ELVIVE SPORT SAS</t>
  </si>
  <si>
    <t>CRA 39 10A 22</t>
  </si>
  <si>
    <t>CENTRO DERMATOLOGICO DE CALI SAS</t>
  </si>
  <si>
    <t>CLL 5 B3 38 44</t>
  </si>
  <si>
    <t>TENSOACTIVOS SG SAS</t>
  </si>
  <si>
    <t>CALLE 3 TRANS 1 268 LA DOLORES</t>
  </si>
  <si>
    <t>QUICENO HERNANDEZ HUMBERTO ALFONSO</t>
  </si>
  <si>
    <t>CALLE 5 110 80 ACACIAS NO 3</t>
  </si>
  <si>
    <t>MUNOZ CORTES LUIS EDUARDO</t>
  </si>
  <si>
    <t>CRA 43 12B59</t>
  </si>
  <si>
    <t>GRARCO SAS</t>
  </si>
  <si>
    <t>CL 9 B 32 A 19</t>
  </si>
  <si>
    <t>COLMENA SEGUROS DE VIDA SA</t>
  </si>
  <si>
    <t>CALLE 72 10 71 P 6</t>
  </si>
  <si>
    <t>CR 125 A 01</t>
  </si>
  <si>
    <t>WORLD SPORTS MANAGEMENT SAS</t>
  </si>
  <si>
    <t>CR 85 A 13 A 1 59</t>
  </si>
  <si>
    <t>SERGIO CABRERA ABOGADOS ASOCIADOS S A</t>
  </si>
  <si>
    <t>AV 5 NORTE 25N  48</t>
  </si>
  <si>
    <t>COOMEVA MEDICINA PREPAGADA S A</t>
  </si>
  <si>
    <t>333 00 00</t>
  </si>
  <si>
    <t>POSTOBON SA</t>
  </si>
  <si>
    <t>CALLE 52 47 42 EDIFICIO COLTEJER</t>
  </si>
  <si>
    <t>COMPANIA DE SEGURIDAD Y VIGILANCIA PRIVADA LOS LEO</t>
  </si>
  <si>
    <t>CL   44  18  07</t>
  </si>
  <si>
    <t>SPECIAL PROTECTION HEALTH AND RISK COLOMBIA SAS</t>
  </si>
  <si>
    <t>CALLE 10 A 39 22</t>
  </si>
  <si>
    <t>ESPECIALES LA ESMERALDA SAS</t>
  </si>
  <si>
    <t>CRA 83 A 17 05</t>
  </si>
  <si>
    <t>ALVARINO CELIS OLGA LUCIA</t>
  </si>
  <si>
    <t>CR 15 18 42 ED FIRENZE OF 502</t>
  </si>
  <si>
    <t>NAZARIT SANDOVAL JULIO JOSE</t>
  </si>
  <si>
    <t>CL 18 OESTE AV 8 10</t>
  </si>
  <si>
    <t>COMPANIA ASEGURADORA DE FIANZAS S A</t>
  </si>
  <si>
    <t>AVDA 6A NORTE No  25N 21</t>
  </si>
  <si>
    <t>661 5189</t>
  </si>
  <si>
    <t>KOLBITOS SAS</t>
  </si>
  <si>
    <t>CALLE 5    13  62</t>
  </si>
  <si>
    <t>CR 65 14 C 90</t>
  </si>
  <si>
    <t>ALIMENTARIAS SIGLO XXI SAS</t>
  </si>
  <si>
    <t>CL 6 34 11 OFICINA 201</t>
  </si>
  <si>
    <t>BRINKS DE COLOMBIA SA</t>
  </si>
  <si>
    <t>AC 26 96J 66 P 8</t>
  </si>
  <si>
    <t>NORTE SANTANDEREANA DE GAS SA ESP</t>
  </si>
  <si>
    <t>AV 7 20N 55 ZN INDUSTRIAL 1</t>
  </si>
  <si>
    <t>ARIAS OTERO JHON FREDY</t>
  </si>
  <si>
    <t>VIA CRISTO REY SEC LA REFORMA</t>
  </si>
  <si>
    <t>RED DE APOYO Y LOGISTICA APOLO SAS</t>
  </si>
  <si>
    <t>CRA 26P 54 56</t>
  </si>
  <si>
    <t>DISTRIBUIDORA Y COMERCIALIZADORA DE ENERGIA ELECTR</t>
  </si>
  <si>
    <t>CALLE 64N 5B 146 OFI 39 Y 40</t>
  </si>
  <si>
    <t>3801515 EXT409</t>
  </si>
  <si>
    <t>COOMEVA EMERGENCIA MDICA SERVICIO DE AMBULANCIA PR</t>
  </si>
  <si>
    <t>CL 18 118 150</t>
  </si>
  <si>
    <t>COLOMBIA TELECOMUNICACIONES SA ESP</t>
  </si>
  <si>
    <t>TV 60 114 A 55</t>
  </si>
  <si>
    <t>CALLE 25 B 39 A 30</t>
  </si>
  <si>
    <t>PRINT COPY Y COMMUNICATION  SAS</t>
  </si>
  <si>
    <t>CA BLANCA LT 7 CORR LA BUITRERA KM3 5</t>
  </si>
  <si>
    <t>COOMEVA</t>
  </si>
  <si>
    <t>CALLE 13 57 50</t>
  </si>
  <si>
    <t>BECERRA JOSE ALFREDO</t>
  </si>
  <si>
    <t>BOGOTA D.C.</t>
  </si>
  <si>
    <t>MARIN LOAIZA LAURA MELISSA</t>
  </si>
  <si>
    <t>CR 15 18 42 ED FIRENZE OFI 502</t>
  </si>
  <si>
    <t>CLUB DEPORTIVO CALI ANDRES SANIN</t>
  </si>
  <si>
    <t>CRA 14 74A 31</t>
  </si>
  <si>
    <t>INVERSIONES NEGOCIOS Y SERVICIOS SAS</t>
  </si>
  <si>
    <t>CL 16 A 121 A 214 OF 507 ED PALO ALTO</t>
  </si>
  <si>
    <t>AI6970</t>
  </si>
  <si>
    <t>AI6964</t>
  </si>
  <si>
    <t>MARIN PILONIETA FABIO ARMANDO</t>
  </si>
  <si>
    <t>AM SPORTS GROUP SAS</t>
  </si>
  <si>
    <t>CR 64B 37 7 AP 1203</t>
  </si>
  <si>
    <t>PROMOAMBIENTAL CALI SA ESP</t>
  </si>
  <si>
    <t>CALLE 70 7E BIS 04</t>
  </si>
  <si>
    <t>ASEO INTEGRAL PROMOAMBIENTAL VALLE SA ESP</t>
  </si>
  <si>
    <t>CL 5  76 29</t>
  </si>
  <si>
    <t>SUPERTIENDAS CANAVERAL S A</t>
  </si>
  <si>
    <t>CL 18A 56 55</t>
  </si>
  <si>
    <t>BRAGARNIK CHRISTIAN RODRIGO</t>
  </si>
  <si>
    <t>ENCARNACION EZCURRA 449 OFICINA 107 BS A</t>
  </si>
  <si>
    <t>BRIO PRO INTERMEDIACAO ESPORTIVA LTDA</t>
  </si>
  <si>
    <t>RIO DE JANEIRO</t>
  </si>
  <si>
    <t>ACREEDORES OFICIALES</t>
  </si>
  <si>
    <t>CAICEDO GONZALEZ HENRY</t>
  </si>
  <si>
    <t>MORENO MENA JOSE EULALIO</t>
  </si>
  <si>
    <t>CALLE 34N 2BN 75</t>
  </si>
  <si>
    <t>UNIDAD ADMINISTRATIVA ESPECIAL</t>
  </si>
  <si>
    <t>AV 68 13 37</t>
  </si>
  <si>
    <t>AMBUILA RODRIGUEZ JORGE ELIECER</t>
  </si>
  <si>
    <t>CL 1 SUR 11 BIS 43</t>
  </si>
  <si>
    <t>HOYOS JARAMILLO CARLOS MARIO</t>
  </si>
  <si>
    <t>CASTILLO MACIAS KATHERINE LINETH</t>
  </si>
  <si>
    <t>GUERRA MENESES INGRID JOBANA</t>
  </si>
  <si>
    <t>PAVI SEPULVEDA MANUELA</t>
  </si>
  <si>
    <t>REYES MONTANO MANOLO ALEJANDRO</t>
  </si>
  <si>
    <t>CR 1 EN 73 68</t>
  </si>
  <si>
    <t>CORONADO GRANADA CAMILO</t>
  </si>
  <si>
    <t>MANZANA 12 CASA 55</t>
  </si>
  <si>
    <t>CALLE 72 E 3AN 31</t>
  </si>
  <si>
    <t>CAICEDO ALEGRIA KELLY JOHANA</t>
  </si>
  <si>
    <t>ANGEL BERNAL FABIAN STEVEN</t>
  </si>
  <si>
    <t>SEGURA SOLIS OSCAR DAVID</t>
  </si>
  <si>
    <t>CR 6 1 70</t>
  </si>
  <si>
    <t>BERMEO MORALES YESSICA JHOANA</t>
  </si>
  <si>
    <t>CR 36 5 B1 80</t>
  </si>
  <si>
    <t>MARTINEZ VELASCO MANUEL</t>
  </si>
  <si>
    <t>CL 6 OESTE 10 85</t>
  </si>
  <si>
    <t>MARULANDA VASQUEZ JONATHAN</t>
  </si>
  <si>
    <t>VALDES POPAYAN ILLER ENRIQUE</t>
  </si>
  <si>
    <t>CL 1 A OESTE 100 A 17</t>
  </si>
  <si>
    <t>ARBOLEDA VASQUEZ LINA MARCELA</t>
  </si>
  <si>
    <t>CL 42 27 C 33</t>
  </si>
  <si>
    <t>JARAMILLO VILLANI DANN KEVIN</t>
  </si>
  <si>
    <t>CRA 18 11 15</t>
  </si>
  <si>
    <t>MEZA PALMA FRANCISCO JAVIER</t>
  </si>
  <si>
    <t>MOSQUERA MANRIQUE JAVIER EDUARDO</t>
  </si>
  <si>
    <t>CL 1 C 66 B 59 APTO 502 A</t>
  </si>
  <si>
    <t>ORTIZ REYES FELIPE</t>
  </si>
  <si>
    <t>CALLE 70C 28B 58</t>
  </si>
  <si>
    <t>BARRERA ESCALONA JARLAN JUNIOR</t>
  </si>
  <si>
    <t>MARCILLO JOHANA MARISOL</t>
  </si>
  <si>
    <t>CR 44 13 A 59</t>
  </si>
  <si>
    <t>CASTANEDA MONTANO FREDDY DAMIAN</t>
  </si>
  <si>
    <t>CR 32 26A 37</t>
  </si>
  <si>
    <t>ORTIZ MARISELA</t>
  </si>
  <si>
    <t>CL 1 B OESTE 78 A 42</t>
  </si>
  <si>
    <t>ORTEGON GIRALDO JUANA SOFIA</t>
  </si>
  <si>
    <t>CR 36B 13 60</t>
  </si>
  <si>
    <t>MEJIA SABALZA ALEXANDER</t>
  </si>
  <si>
    <t>VASQUEZ FAJARDO MICHELLE DANIELA</t>
  </si>
  <si>
    <t>CL 7 OESTE 48 A 10</t>
  </si>
  <si>
    <t>IBARGUEN KELLY ANDREA</t>
  </si>
  <si>
    <t>ANDRADE TORRES ANDRES FELIPE</t>
  </si>
  <si>
    <t>REINA CALVO JAVIER ARLEY</t>
  </si>
  <si>
    <t>CASTILLO SANCHEZ FABIAN ANDRES</t>
  </si>
  <si>
    <t>CL 42 43 68</t>
  </si>
  <si>
    <t>SOLIS SEGURA JUAN SEBASTIAN</t>
  </si>
  <si>
    <t>CRA 25 A 25 60</t>
  </si>
  <si>
    <t>CL 34 N 2 B N 75</t>
  </si>
  <si>
    <t>CAICEDO NARANJO NICOLAS</t>
  </si>
  <si>
    <t>CR 113 A 10 18</t>
  </si>
  <si>
    <t>ARANGO TENORIO JUAN MANUEL</t>
  </si>
  <si>
    <t>CL 4 A 343</t>
  </si>
  <si>
    <t>MENDEZ CAMACHO VALENTINA</t>
  </si>
  <si>
    <t>CR 24 D 72 57</t>
  </si>
  <si>
    <t>AZCARATE VIVEROS JHON EDWARD</t>
  </si>
  <si>
    <t>CR 1A 12 72 44</t>
  </si>
  <si>
    <t>ESTACIO GIRALDO KEINER</t>
  </si>
  <si>
    <t>CRA 15A 22 43</t>
  </si>
  <si>
    <t>HERNANDEZ SULES NATALIA</t>
  </si>
  <si>
    <t>CR 94B 2 82</t>
  </si>
  <si>
    <t>CUELLAR GAMBOA KLEITON DAVID</t>
  </si>
  <si>
    <t>LOBOA VASQUEZ VALERIN</t>
  </si>
  <si>
    <t>CL 3 16 57</t>
  </si>
  <si>
    <t>LADINO RIVERA MAURICIO ALEJANDRO</t>
  </si>
  <si>
    <t>CRA 94 A 2 84</t>
  </si>
  <si>
    <t>PINO BONILLA JUAN CARLOS</t>
  </si>
  <si>
    <t>CL 44 A 11 A 06</t>
  </si>
  <si>
    <t>LOBATON GARCIA LUIS FELIPE</t>
  </si>
  <si>
    <t>CALLE 5E 31 41</t>
  </si>
  <si>
    <t>JARAMILLO CARDENAS ESTEFANIA</t>
  </si>
  <si>
    <t>KM 5 5 CALLEJON VILLA PATRICIO</t>
  </si>
  <si>
    <t>CARDENAS RAMIREZ LICETH VALERIA</t>
  </si>
  <si>
    <t>320 6351064</t>
  </si>
  <si>
    <t>VALENCIA APONZA JUAN MANUEL</t>
  </si>
  <si>
    <t>GIRASOLES EL CASTILLO CASA 86</t>
  </si>
  <si>
    <t>VALENCIA MARULANDA MARIANA</t>
  </si>
  <si>
    <t>CL 29 32 44</t>
  </si>
  <si>
    <t>PERLAZA PERLAZA STEFANIA</t>
  </si>
  <si>
    <t>CALLE 4 22B 23</t>
  </si>
  <si>
    <t>ORBES TENORIO JOSE ANDERSON</t>
  </si>
  <si>
    <t>CALLE 74 14 38</t>
  </si>
  <si>
    <t>CRA 85 C1 54 B 27 APTO D 204</t>
  </si>
  <si>
    <t>RODRIGUEZ ROSERO LINA MARCELA</t>
  </si>
  <si>
    <t>CRA 33 10 A 30</t>
  </si>
  <si>
    <t>OSORIO ANTURY KELVIN DAVID</t>
  </si>
  <si>
    <t>ASTUDILLO GIRONZA ANGELICA MARIA</t>
  </si>
  <si>
    <t>CALLE 5 43 70</t>
  </si>
  <si>
    <t>VILLA SANCHEZ ANDRES FERNANDO</t>
  </si>
  <si>
    <t>CL 80 C 22 35</t>
  </si>
  <si>
    <t>HENAO LUCUARA SANTIAGO</t>
  </si>
  <si>
    <t>CL 31 4 B 19</t>
  </si>
  <si>
    <t>ORTIZ OSPINA NICOLAS</t>
  </si>
  <si>
    <t>CL 12 OESTE 54 130</t>
  </si>
  <si>
    <t>GARCIA OROZCO ALLAN MCKENZIE</t>
  </si>
  <si>
    <t>CL 83 B 4 N 09</t>
  </si>
  <si>
    <t>GOMEZ MOSQUERA YULIAN ANDRES</t>
  </si>
  <si>
    <t>OROZCO VIDAL LAURA DANIELA</t>
  </si>
  <si>
    <t>CARRERA 26B 22 33</t>
  </si>
  <si>
    <t>MEDINA JIMENEZ PAULA ANDREA</t>
  </si>
  <si>
    <t>APONZA GUTIERREZ MELANIN TATIANA</t>
  </si>
  <si>
    <t>CL 53 28 F 56</t>
  </si>
  <si>
    <t>SERRANO PAREDES GUILLERMO ANTONIO</t>
  </si>
  <si>
    <t>CALLE 34NT 2BN 75</t>
  </si>
  <si>
    <t>VIVEROS PRUDENCIO</t>
  </si>
  <si>
    <t>CR 14 74A 31</t>
  </si>
  <si>
    <t>6628405-6670976</t>
  </si>
  <si>
    <t>SANTACRUZ MARIN CESAR AUGUSTO</t>
  </si>
  <si>
    <t>CL 72 28 E 22</t>
  </si>
  <si>
    <t>GARCIA HERNANDEZ LILIHOSKI SARAI</t>
  </si>
  <si>
    <t>ANGULO BOLANOS SERGIO</t>
  </si>
  <si>
    <t>CRA 1 K 59 47</t>
  </si>
  <si>
    <t>4343894 3883231</t>
  </si>
  <si>
    <t>PORTELA MEJIA GUSTAVO FABIAN</t>
  </si>
  <si>
    <t>AV 7A 56 126 APTO</t>
  </si>
  <si>
    <t>FILIGRANA VIAFARA WILMAR</t>
  </si>
  <si>
    <t>CL 28 A 28 B 36</t>
  </si>
  <si>
    <t>4027267 4344696</t>
  </si>
  <si>
    <t>CL 34 NORTE 2 BIS N 75</t>
  </si>
  <si>
    <t>VALENCIA CASTANEDA MARIA FERNANDA</t>
  </si>
  <si>
    <t>OSPINA GUTIERREZ ORFENIA MERCEDES</t>
  </si>
  <si>
    <t>5515072/5742374</t>
  </si>
  <si>
    <t>ABONIA PRECIADO GICELA</t>
  </si>
  <si>
    <t>CL 122B 28E 08</t>
  </si>
  <si>
    <t>CARDONA VASQUEZ MARITZA</t>
  </si>
  <si>
    <t>CL 12 C 29 A1 91 BL 5 APTO 401</t>
  </si>
  <si>
    <t>ZUNIGA CORDOBA MARIA FLORISELDA</t>
  </si>
  <si>
    <t>CRA 26 G1 93 04</t>
  </si>
  <si>
    <t>ROJAS BRAVO PEDRO JOSE</t>
  </si>
  <si>
    <t>CL 72 S 27 39</t>
  </si>
  <si>
    <t>VILLEGAS LAUTARO EZEQUIEL</t>
  </si>
  <si>
    <t>ROSERO ENRIQUEZ SILANDIA YANIBE</t>
  </si>
  <si>
    <t>PAPALEO JOAQUIN MATIAS</t>
  </si>
  <si>
    <t>BOLANOS MORENO MARICEL</t>
  </si>
  <si>
    <t>4392571/5232998</t>
  </si>
  <si>
    <t>OREJUELA LOZANO LAURA INES</t>
  </si>
  <si>
    <t>CRA 13 14 24</t>
  </si>
  <si>
    <t>PATINO ALVAREZ HERNANDO</t>
  </si>
  <si>
    <t>CR 77 13A 129</t>
  </si>
  <si>
    <t>PENA PINEDA ALEXANDER JEFFERSSON</t>
  </si>
  <si>
    <t>GALINDO SILVA VLADIMIR</t>
  </si>
  <si>
    <t>ORTIZ ARCE JHON ALBER</t>
  </si>
  <si>
    <t>VIVEROS VIVEROS JAIR</t>
  </si>
  <si>
    <t>CRA 12 A 48 26 CASA 1</t>
  </si>
  <si>
    <t>CERVINO TORO ITALO</t>
  </si>
  <si>
    <t>CALLE 17 86 96</t>
  </si>
  <si>
    <t>MUNOZ IZQUIERDO EDWARDS</t>
  </si>
  <si>
    <t>CL 12 A 50 25</t>
  </si>
  <si>
    <t>318 2070461</t>
  </si>
  <si>
    <t>CL 34 N 2BN 75</t>
  </si>
  <si>
    <t>RODALLEGA ARARAT RONALD DAVID</t>
  </si>
  <si>
    <t>CR 44 A 48 102</t>
  </si>
  <si>
    <t>CASTANO SALDARRIAGA JOSE GERSON</t>
  </si>
  <si>
    <t>CL 71 H NORTE 3 AN 16</t>
  </si>
  <si>
    <t>CL 34 NORTE 2 B N 75</t>
  </si>
  <si>
    <t>MANTILLA OSSA DANIEL ANDRES</t>
  </si>
  <si>
    <t>DINENNO DE CARA JUAN IGNACIO</t>
  </si>
  <si>
    <t>CL 34 NORTE 2 BIS 75</t>
  </si>
  <si>
    <t>ESTADIO DEPORTIVO CALI PROPIEDAD HORIZONTAL</t>
  </si>
  <si>
    <t>RECTA CALI PALMIRA KM 8 MAS 620 METROS E</t>
  </si>
  <si>
    <t>GORAYEB MOELLER KARIM ALEX</t>
  </si>
  <si>
    <t>CL 6 OESTE 35 A 38 OF 601</t>
  </si>
  <si>
    <t>LOZANO OSPINA MIRIAM</t>
  </si>
  <si>
    <t>CRA 4 C N 71 I 10</t>
  </si>
  <si>
    <t>PALAVECINO AGUSTIN</t>
  </si>
  <si>
    <t>VASQUEZ ANAYA JHON FREDUAR</t>
  </si>
  <si>
    <t>CLUB DEL CAMPO LA MORADA</t>
  </si>
  <si>
    <t>GONZALEZ GONZALEZ JUAN DAVID</t>
  </si>
  <si>
    <t>K 4 VIA CAVASA</t>
  </si>
  <si>
    <t>ARROYO ROMERO ANDRES JUAN</t>
  </si>
  <si>
    <t>CR 78 A 9 103</t>
  </si>
  <si>
    <t>CAICEDO MIDEROS DEIBER JAIR</t>
  </si>
  <si>
    <t>CR 26 C 124 09</t>
  </si>
  <si>
    <t>CAMARGO RODRIGUEZ EDGARD ENRIQUE</t>
  </si>
  <si>
    <t>CALLE 2C 65A 76</t>
  </si>
  <si>
    <t>SANDOVAL LOBOA SANTIAGO</t>
  </si>
  <si>
    <t>CL 48 BIS 90 51</t>
  </si>
  <si>
    <t>LUNA GARCIA DANIEL ANDRES</t>
  </si>
  <si>
    <t>CALLE 45 83D 37</t>
  </si>
  <si>
    <t>MULATO PALACIOS JOSE DANIEL</t>
  </si>
  <si>
    <t>CR 45 BIS 16 62</t>
  </si>
  <si>
    <t>ZAPATA CARACAS MELISSA</t>
  </si>
  <si>
    <t>CL 12 14A 108</t>
  </si>
  <si>
    <t>BALANTA CIFUENTES ANDRES FELIPE</t>
  </si>
  <si>
    <t>CALLE 28 98 75</t>
  </si>
  <si>
    <t>ROA REYES JUAN DANIEL</t>
  </si>
  <si>
    <t>CL 34 NORTE 2BN 75</t>
  </si>
  <si>
    <t>ARRIETA FARAK JESUS DAVID</t>
  </si>
  <si>
    <t>CR 34 NORTE 2BN 75</t>
  </si>
  <si>
    <t>CALLE 34 NORTE 2BN 75</t>
  </si>
  <si>
    <t>487 8781</t>
  </si>
  <si>
    <t>ARIAS DE LA HOZ JORGE ENRIQUE</t>
  </si>
  <si>
    <t>LOPEZ SIROTTA JUAN MANUEL</t>
  </si>
  <si>
    <t>CL 47 120 103 EDIFICACION AURORA</t>
  </si>
  <si>
    <t>RAMOS RAMIREZ JEFFERSON MICHELL</t>
  </si>
  <si>
    <t>AV 7 18 75 11</t>
  </si>
  <si>
    <t>MERA CACERES GERMAN</t>
  </si>
  <si>
    <t>CR 99 34 104</t>
  </si>
  <si>
    <t>COBO REBOLLEDO JUAN PABLO</t>
  </si>
  <si>
    <t>AV 10 NORTE 10 N 106 AP 601</t>
  </si>
  <si>
    <t>320 6931300</t>
  </si>
  <si>
    <t>MINA GONZALEZ JUAN JOSE</t>
  </si>
  <si>
    <t>CALLE 5N 9B 41</t>
  </si>
  <si>
    <t>VALENCIA JIMENEZ JHOJAN MANUEL</t>
  </si>
  <si>
    <t>CR 7 5 17</t>
  </si>
  <si>
    <t>SALAZAR SANDOVAL KEVIN ANDRES</t>
  </si>
  <si>
    <t>CL 30 2BIS N 66</t>
  </si>
  <si>
    <t>GONZALEZ MENDOZA MANUELA ALEXANDRA</t>
  </si>
  <si>
    <t>MINA MARTINEZ DUVAN FELIPE</t>
  </si>
  <si>
    <t>CALLE 5 CRA 10 5a 02</t>
  </si>
  <si>
    <t>ENAMORADO GOMEZ JOSE DAVID</t>
  </si>
  <si>
    <t>TENORIO QUINONES LUZ EDITH</t>
  </si>
  <si>
    <t>CALLE 51 30A 26</t>
  </si>
  <si>
    <t>RAMIREZ MARTINEZ JOAN STIVEN</t>
  </si>
  <si>
    <t>CRA 98C 54 86</t>
  </si>
  <si>
    <t>LIZARAZO LANDAZURI CARLOS DAVID</t>
  </si>
  <si>
    <t>CL 12A 50 110</t>
  </si>
  <si>
    <t>VINASCO SERNA JACKSON STEVENS</t>
  </si>
  <si>
    <t>CRA 39 8 A 45</t>
  </si>
  <si>
    <t>CASTRO BARROS EDWIN FABRY</t>
  </si>
  <si>
    <t>CL 34N 2BN 75</t>
  </si>
  <si>
    <t>MOSQUERA CAICEDO HAROLD SANTIAGO</t>
  </si>
  <si>
    <t>CRA 85 A 45 38</t>
  </si>
  <si>
    <t>MARSIGLIA CARRASCAL JORGE ANDRES</t>
  </si>
  <si>
    <t>SOLES GIL JUAN SEBASTIAN</t>
  </si>
  <si>
    <t>CR 1 70 210</t>
  </si>
  <si>
    <t>RENTERIA MORENO RICHARD STEVENS</t>
  </si>
  <si>
    <t>CL 44 1 D 129</t>
  </si>
  <si>
    <t>CONGO CAICEDO YIMMY ANDRES</t>
  </si>
  <si>
    <t>CALLE 66 1 30</t>
  </si>
  <si>
    <t>OCAMPO CHILMA LIZETH ALEJANDRA</t>
  </si>
  <si>
    <t>CR 4A 2B 17</t>
  </si>
  <si>
    <t>LUCUMI BONILLA JHON JANER</t>
  </si>
  <si>
    <t>CRA 1A 5 BIS 83 39 APTO 103E</t>
  </si>
  <si>
    <t>ANDRADE MARMOLEJO DARWIN ZAMIR</t>
  </si>
  <si>
    <t>TOLOSA CASTRO YEISON ANDRES</t>
  </si>
  <si>
    <t>CR 39 H 55 92</t>
  </si>
  <si>
    <t>PINO GARRIDO GISELA FRANCISCA</t>
  </si>
  <si>
    <t>TORRES MONSERRAT FRANCO NICOLAS</t>
  </si>
  <si>
    <t>CALLE 34 N 2BN 75</t>
  </si>
  <si>
    <t>FXE FUTBOL LLC</t>
  </si>
  <si>
    <t>CALLE 650 NE 2ND AVE</t>
  </si>
  <si>
    <t>PINTO AFANADOR JORGE LUIS</t>
  </si>
  <si>
    <t>MIRADOR CAMPESTRE CASA 25</t>
  </si>
  <si>
    <t>RAMIREZ ROJAS GUSTAVO ADRIAN</t>
  </si>
  <si>
    <t>GONZALEZ GIRALDO DAVID</t>
  </si>
  <si>
    <t>CR 102 13 45</t>
  </si>
  <si>
    <t>FIDUCIARIA POPULAR S A</t>
  </si>
  <si>
    <t>CARRERA 4 9 60 P 15</t>
  </si>
  <si>
    <t>8822341-8822464</t>
  </si>
  <si>
    <t>ANGULO TRUJILLO JEISON ANDRES</t>
  </si>
  <si>
    <t>CL 15 53 56</t>
  </si>
  <si>
    <t>CL 34 2 BN 75</t>
  </si>
  <si>
    <t>20240103-1</t>
  </si>
  <si>
    <t>PIAMBA PIAMBA MARIA BEATRIZ</t>
  </si>
  <si>
    <t>CLUB DEPORT ESCUELA DE FUTBOL CARLOS SARMIENTO LOR</t>
  </si>
  <si>
    <t>AV 1 2 N 29</t>
  </si>
  <si>
    <t>GONZALEZ COPETE YONY ALEXANDER</t>
  </si>
  <si>
    <t>HOTEL PANCE 122</t>
  </si>
  <si>
    <t>GUTIERREZ RONCANCIO TEOFILO ANTONIO</t>
  </si>
  <si>
    <t>CRA 49C 101 146</t>
  </si>
  <si>
    <t>CRA 79 9 32</t>
  </si>
  <si>
    <t>ROBLES ROCHA CARLOS JULIO</t>
  </si>
  <si>
    <t>VULETICH AGUSTIN</t>
  </si>
  <si>
    <t>DUDAMEL OCHOA RAFAEL EDGAR</t>
  </si>
  <si>
    <t>CLUB DEPORTIVO ALIANZA DEPORTIVA FC</t>
  </si>
  <si>
    <t>BARRANQUILLA</t>
  </si>
  <si>
    <t>IMPUESTO DE ACTIVIDADES DEPORTIVAS Y ESPECTACULOS</t>
  </si>
  <si>
    <t>HENAO HERNANDEZ HECTOR</t>
  </si>
  <si>
    <t>MORAN MADRID DAVID</t>
  </si>
  <si>
    <t>ZURITA GARCIA ALEXANDER</t>
  </si>
  <si>
    <t>GARRIDO CARVAJAL GILBERTO</t>
  </si>
  <si>
    <t>ARZAYUS RINCON FELIPE</t>
  </si>
  <si>
    <t>REYES BARRETO JAIRO</t>
  </si>
  <si>
    <t>POSADA LOPEZ ALFARO</t>
  </si>
  <si>
    <t>BAUTISTA LOPEZ GUILLERMO</t>
  </si>
  <si>
    <t>TABARES MEDINA OCTAVIO</t>
  </si>
  <si>
    <t>PEREIRA</t>
  </si>
  <si>
    <t>RIVERA FRANCO JAVIER</t>
  </si>
  <si>
    <t>GALLEGO CALDERON BERNOULLI</t>
  </si>
  <si>
    <t>PAREDES PIEDRAHITA HEIDER</t>
  </si>
  <si>
    <t>VALENCIA JOSE ALEJANDRO</t>
  </si>
  <si>
    <t>SALAS DELGADO GUSTAVO</t>
  </si>
  <si>
    <t>NARVAEZ LOPEZ JHON JAIRO</t>
  </si>
  <si>
    <t>SOTO PEREZ LUIS FERNANDO</t>
  </si>
  <si>
    <t>PAEZ PEREZ CARLOS JULIO</t>
  </si>
  <si>
    <t>SARRIA SEMANATE DORA IVETH</t>
  </si>
  <si>
    <t>TORO TORO JUAN PABLO</t>
  </si>
  <si>
    <t>MUNOZ CORREA ESTEBAN</t>
  </si>
  <si>
    <t>SUPPLIES COLOMBIA SAS</t>
  </si>
  <si>
    <t>INMAGRAF INGENIERIA S A S</t>
  </si>
  <si>
    <t>SEBA GIRONZA JUAN DAVID</t>
  </si>
  <si>
    <t>LOPEZ GONZALEZ ALEJANDRO</t>
  </si>
  <si>
    <t>1399 PROVISIÓN CUENTAS POR COBRAR 1305</t>
  </si>
  <si>
    <t>Total</t>
  </si>
  <si>
    <t>BARBOSA MORENO ALDEMAR</t>
  </si>
  <si>
    <t>ARANA GARCIA GUSTAVO</t>
  </si>
  <si>
    <t>ANGEL BORRERO JUAN ESTEBAN</t>
  </si>
  <si>
    <t>JIMENEZ GIL ARIEL</t>
  </si>
  <si>
    <t>BORJA HOYOS OSCAR HUMBERTO</t>
  </si>
  <si>
    <t>REYES RAMOS CARLOS ALBERTO</t>
  </si>
  <si>
    <t>QUINTERO OSCAR</t>
  </si>
  <si>
    <t>GONZALEZ LOPEZ RAMIRO</t>
  </si>
  <si>
    <t>DIAZ HUNG ANDRES MANUEL</t>
  </si>
  <si>
    <t>LOSADA CAMPO HAROLD</t>
  </si>
  <si>
    <t>MONTOYA MEJIA ANDRES</t>
  </si>
  <si>
    <t>GONZALEZ RAMIREZ ALCIDES</t>
  </si>
  <si>
    <t>GAMBOA TASAMA ALVARO</t>
  </si>
  <si>
    <t>MEZU FABIO ELIECER</t>
  </si>
  <si>
    <t>OTOYA DOMINGUEZ RODRIGO</t>
  </si>
  <si>
    <t>URIBE CASTANO CONRADO</t>
  </si>
  <si>
    <t>SOTO SALAZAR RODRIGO</t>
  </si>
  <si>
    <t>ESCOBAR MAYOR GUIDO JOSE</t>
  </si>
  <si>
    <t>LOZANO CRUZ EDGAR</t>
  </si>
  <si>
    <t>GALVEZ GALVEZ OSCAR</t>
  </si>
  <si>
    <t>MORAN GALINDO LUIS ANTONIO</t>
  </si>
  <si>
    <t>TORRES HECTOR FABIO</t>
  </si>
  <si>
    <t>MORA SANDOVAL EDUARDO</t>
  </si>
  <si>
    <t>ESPINAL LOPEZ JUAN CARLOS</t>
  </si>
  <si>
    <t>FLOREZ GUTTMAN JULIAN</t>
  </si>
  <si>
    <t>CARVAJAL TRUJILLO RODRIGO</t>
  </si>
  <si>
    <t>GIRALDO VALENCIA MIGUEL</t>
  </si>
  <si>
    <t>GUTIERREZ RAMOS ALFREDO</t>
  </si>
  <si>
    <t>MARTINEZ SUAREZ JAIME</t>
  </si>
  <si>
    <t>GIRON SALAZAR FREDDY</t>
  </si>
  <si>
    <t>GOMEZ TEJADA JORGE ENRIQUE</t>
  </si>
  <si>
    <t>OREJUELA VELEZ CARLOS ALBE</t>
  </si>
  <si>
    <t>CL 5A 19 71 BRR ALAMEDA</t>
  </si>
  <si>
    <t>POTES MONCAYO OSCAR MARINO</t>
  </si>
  <si>
    <t>HERRERA REYES RODRIGO</t>
  </si>
  <si>
    <t>PADILLA MONTOYA RODOLFO</t>
  </si>
  <si>
    <t>CL 12 OESTE 54 130 AP 101 C ALMCHICALA</t>
  </si>
  <si>
    <t>AROSEMENA JUAN CARLOS</t>
  </si>
  <si>
    <t>MONTOYA LIBREROS MAURICIO</t>
  </si>
  <si>
    <t>SOTO ROMERO FERNANDO</t>
  </si>
  <si>
    <t>PABON TOBON CARLOS ARTURO</t>
  </si>
  <si>
    <t>CASTANO AGUDELO DIEGO LEON</t>
  </si>
  <si>
    <t>ULLOA CRUZ OSCAR</t>
  </si>
  <si>
    <t>OSPINA SARDI ENRIQUE</t>
  </si>
  <si>
    <t>LOPEZ GUTIERREZ OSCAR</t>
  </si>
  <si>
    <t>HURTADO GUERRA JOSE LUIS</t>
  </si>
  <si>
    <t>OROZCO GARCIA CARMEN ELENA</t>
  </si>
  <si>
    <t>MUNOZ BERMUDEZ ROSALIA</t>
  </si>
  <si>
    <t>GACHAM GOMEZ YULY ELVIRA</t>
  </si>
  <si>
    <t>ZUNIGA ARANA LUZ EUGENIA</t>
  </si>
  <si>
    <t>VIVAS LUGO MARIA EDNA</t>
  </si>
  <si>
    <t>GIRALDO NINO LUIS MARIO</t>
  </si>
  <si>
    <t>CAMPUZANO DIAZ SERGIO</t>
  </si>
  <si>
    <t>PAEZ VARGAS JOHON EDSON</t>
  </si>
  <si>
    <t>SILVA HINCAPIE JUAN MIGUEL</t>
  </si>
  <si>
    <t>AVILA CORREA DAVID JAVIER</t>
  </si>
  <si>
    <t>BORRERO ANGEL NICOLAS</t>
  </si>
  <si>
    <t>RUIZ CARVAJAL JOSE ANTONIO</t>
  </si>
  <si>
    <t>MONDRAGON LIBARDO</t>
  </si>
  <si>
    <t>TOVAR CAICEDO ALEJANDRO</t>
  </si>
  <si>
    <t>GUZMAN CANON ALEJANDRO</t>
  </si>
  <si>
    <t>ESCOBAR GONZALEZ HERIBERTO</t>
  </si>
  <si>
    <t>CANIZALEZ PANTOJA HUMBERTO</t>
  </si>
  <si>
    <t>METAL ORIENTE</t>
  </si>
  <si>
    <t>MADEPAL SAS</t>
  </si>
  <si>
    <t>ADIELA DE LOMBANA SA</t>
  </si>
  <si>
    <t>CR 4 22 98</t>
  </si>
  <si>
    <t>MONARCA CROSSFIT SAS</t>
  </si>
  <si>
    <t>OPSISEGUROSY CIA LTDA</t>
  </si>
  <si>
    <t>TERREROS GOMEZ GABRIELA</t>
  </si>
  <si>
    <t>ALHAY HERRERA ANDREA</t>
  </si>
  <si>
    <t>COLLAZOS LOPEZ VANESSA</t>
  </si>
  <si>
    <t>HAMANN SILVA ISABELLA</t>
  </si>
  <si>
    <t>RUIZ SERNA ANGELA MARIA</t>
  </si>
  <si>
    <t>POPAYAN</t>
  </si>
  <si>
    <t>RENTERIA BONILLA JACOBO</t>
  </si>
  <si>
    <t>KREUTLER MAZUERA PARSIFAL</t>
  </si>
  <si>
    <t>DIAZ ROJAS JULIAN</t>
  </si>
  <si>
    <t>PENAGOS MORENO DANIELA</t>
  </si>
  <si>
    <t>VILLOTA ALDANA NICOLAS</t>
  </si>
  <si>
    <t>RAMIREZ ROJAS ISABELLA</t>
  </si>
  <si>
    <t>MENA FERNANDEZ PABLO</t>
  </si>
  <si>
    <t>BAENA CAMELO DAVID</t>
  </si>
  <si>
    <t>GUTIERREZ JOSE ARNOBIO</t>
  </si>
  <si>
    <t>CAMPO RICO JOSE FERNANDO</t>
  </si>
  <si>
    <t>RAMIREZ TOBON JULIAN</t>
  </si>
  <si>
    <t>COBO MORALES RODRIGO JOSE</t>
  </si>
  <si>
    <t>SANCHEZ DIAZ FREDDY ANDRES</t>
  </si>
  <si>
    <t>A ENTIDADES REGULADORES</t>
  </si>
  <si>
    <t>ASOCIACIÓN DEPORTIVO CALI (ESCUELAS DE FUTBOL)</t>
  </si>
  <si>
    <t>CL 34 NORTE 2 BISN 75</t>
  </si>
  <si>
    <t>DIFERIDOS ASOC</t>
  </si>
  <si>
    <t>Natalia / Luisa</t>
  </si>
  <si>
    <t>IMPUESTO AL DEPORTE</t>
  </si>
  <si>
    <t>Provisión</t>
  </si>
  <si>
    <t>Corte: Agosto 27 de 2024</t>
  </si>
  <si>
    <t>HUMBERTO ARIAS BEJARANO</t>
  </si>
  <si>
    <t xml:space="preserve">CLAUDIA PATRICIA ESCOBAR NARANJO </t>
  </si>
  <si>
    <t>CC   94.429.126</t>
  </si>
  <si>
    <t>2440 DE ACTIVIDADES DEPORTIVAS Y ESPECTACULOS</t>
  </si>
  <si>
    <t>Que según los registros contables la cuenta presenta el siguiente saldo al corte de 27 de agosto del 2024</t>
  </si>
  <si>
    <t>ASPRILLA MOSQUERA LUIS ALBERTO</t>
  </si>
  <si>
    <t>GURUCEAGA FAGUNDEZ GASTON</t>
  </si>
  <si>
    <t>REA ZUCCOTTI MARTIN</t>
  </si>
  <si>
    <t>TORRES OLIVEROS HERNAN</t>
  </si>
  <si>
    <t>CALLEJON ATAHUALPA K1 06</t>
  </si>
  <si>
    <t>T.P.   226632-T</t>
  </si>
  <si>
    <t>ENVIGADO</t>
  </si>
  <si>
    <t>IPIALES</t>
  </si>
  <si>
    <t>ESTADIO DE BEISBOL 26 DE ABRIL VILLA OLI</t>
  </si>
  <si>
    <t>CL 5 12 07 CORREGIMIENTO VILLAGORGONA</t>
  </si>
  <si>
    <t>CALLE 26 24 81 OF 201 P 02 ED NANCY</t>
  </si>
  <si>
    <t>AV CANASGORDAS CORR LA VIGA</t>
  </si>
  <si>
    <t>CERRITO VALLE</t>
  </si>
  <si>
    <t>SANTANDER DE QUILICHAO</t>
  </si>
  <si>
    <t>CRA  1A1 70D 11 B 231 301</t>
  </si>
  <si>
    <t xml:space="preserve">CRA 10 72 33 TORRE B PISO 11 </t>
  </si>
  <si>
    <t>UNIDAD ADMINISTRATIVA ESPECIAL DE GESTION PESIONAL</t>
  </si>
  <si>
    <t>AV 68 13 37 BOGOTA</t>
  </si>
  <si>
    <t>DG 14 71A 96</t>
  </si>
  <si>
    <t>CR 65 B 10 A 08 APTO 302</t>
  </si>
  <si>
    <t>CR 8G 50 30</t>
  </si>
  <si>
    <t>CL 9 B 24 06</t>
  </si>
  <si>
    <t>CR 101 15 180</t>
  </si>
  <si>
    <t>CR 4 10 03</t>
  </si>
  <si>
    <t>CL 12 OE 54 130 APTO 503B</t>
  </si>
  <si>
    <t>CL 38 NORTE 3 N 72</t>
  </si>
  <si>
    <t>PRECIADO VILLAREAL HAROLD FABIAN</t>
  </si>
  <si>
    <t>CL 48 25 74</t>
  </si>
  <si>
    <t>RODRIGUEZ ITANARE FRANYELY SARAHI</t>
  </si>
  <si>
    <t>CR 108 44 75</t>
  </si>
  <si>
    <t>CR 7T BIS 73 79</t>
  </si>
  <si>
    <t>CL 58 37 41 CONJ VILLAS DEL RECREO CA 1</t>
  </si>
  <si>
    <t>CR 83 A 46 85 APTO 334 9</t>
  </si>
  <si>
    <t>PLATA GUILLEN ANDERSON DANIEL</t>
  </si>
  <si>
    <t>VIAFARA ALARCON FABIAN ALEXIS</t>
  </si>
  <si>
    <t>GUZMAN OVIEDO DIEGO ALEJANDRO</t>
  </si>
  <si>
    <t>MEDRANDA OBANDO JIMMY GERARDO</t>
  </si>
  <si>
    <t>CL 34 N 2B N 75</t>
  </si>
  <si>
    <t>CL 59  11 66 PTO 202</t>
  </si>
  <si>
    <t>CR 26 7 31</t>
  </si>
  <si>
    <t>SARTA ISAZA JAIRO</t>
  </si>
  <si>
    <t>GARCIA FORERO CRISTIAN LEANDRO</t>
  </si>
  <si>
    <t>CL 11 338</t>
  </si>
  <si>
    <t>CR 41 D1 55 B 33</t>
  </si>
  <si>
    <t>CR 28 54 94</t>
  </si>
  <si>
    <t>CR 28 54 100</t>
  </si>
  <si>
    <t>CR 27 4 120 OESTE</t>
  </si>
  <si>
    <t>CL 53 NORTE 8 109</t>
  </si>
  <si>
    <t>CR 100 A2 OESTE 1D 28</t>
  </si>
  <si>
    <t>CR 1A 54A 110</t>
  </si>
  <si>
    <t>RODRIGUEZ MARITZA IVON</t>
  </si>
  <si>
    <t>CL 18A 50 97 APTO 402 BLOQUE 5</t>
  </si>
  <si>
    <t>CR 12 57 40</t>
  </si>
  <si>
    <t>CR 66 13 B 29</t>
  </si>
  <si>
    <t>CR 7 C BIS 65 10</t>
  </si>
  <si>
    <t>CL 5 B2 36 C 11</t>
  </si>
  <si>
    <t>CL 18 35A 44</t>
  </si>
  <si>
    <t>CR 2 OESTE 5 52 APTO 302A</t>
  </si>
  <si>
    <t>CR 46 A 13A 30</t>
  </si>
  <si>
    <t>CL 21 B OESTE 6 42</t>
  </si>
  <si>
    <t>DG 28 C 28 A 17</t>
  </si>
  <si>
    <t>CR 43 55 63</t>
  </si>
  <si>
    <t>CR 28 54 35</t>
  </si>
  <si>
    <t>CR 78 1B 47</t>
  </si>
  <si>
    <t>CL 42 83C 60</t>
  </si>
  <si>
    <t>CRA  15 No  73 46</t>
  </si>
  <si>
    <t>CR 1 A 80 02</t>
  </si>
  <si>
    <t>CR 29A 30A 19</t>
  </si>
  <si>
    <t>CR 17 9 59</t>
  </si>
  <si>
    <t>VALENCIA SOTELO EMMANUEL FERNANDO</t>
  </si>
  <si>
    <t>CL 2 C BIS OESTE 80 09</t>
  </si>
  <si>
    <t>CR 1 A2 70B 27</t>
  </si>
  <si>
    <t>NUNEZ HERRADA JAZURY ALECSA</t>
  </si>
  <si>
    <t>CR 78 2 C 43</t>
  </si>
  <si>
    <t>CR 13 14 42</t>
  </si>
  <si>
    <t>CL 127 25 CASA 1</t>
  </si>
  <si>
    <t>CL 11 BIS O 54 10</t>
  </si>
  <si>
    <t>FRANCO PEREZ TATIANA</t>
  </si>
  <si>
    <t>CR 1 D 1 52 33</t>
  </si>
  <si>
    <t>GARCIA LOBO BRAIT</t>
  </si>
  <si>
    <t>CR 12 17A 70</t>
  </si>
  <si>
    <t>CL 2 C 65 A 79</t>
  </si>
  <si>
    <t>CR 22 10 115</t>
  </si>
  <si>
    <t>DAGUA</t>
  </si>
  <si>
    <t>CR 36 A 5B1 83</t>
  </si>
  <si>
    <t>CL 2 C 58 55</t>
  </si>
  <si>
    <t>DG 26J 96 32</t>
  </si>
  <si>
    <t>CR 7 B 84 30</t>
  </si>
  <si>
    <t>CR 36 50 36</t>
  </si>
  <si>
    <t>GOMEZ CARACAS JHOJAN ALEJANDRO</t>
  </si>
  <si>
    <t>CR 28 E8 72 V 26</t>
  </si>
  <si>
    <t>QUINTERO VASCO DUVER ALEXANDER</t>
  </si>
  <si>
    <t>CR 44 A 13 B 30</t>
  </si>
  <si>
    <t>LANDAZURI CENTENO JOSE LUIS</t>
  </si>
  <si>
    <t>CR 1 B 2 59 115</t>
  </si>
  <si>
    <t>MORENO CORTES MARIA FERNANDA</t>
  </si>
  <si>
    <t>CL 100 26 B1 92</t>
  </si>
  <si>
    <t>CR 70 A F2D 31</t>
  </si>
  <si>
    <t>SALAZAR ORTIZ DEYVY BECKHAN</t>
  </si>
  <si>
    <t>CR 260 116 03</t>
  </si>
  <si>
    <t>VACCA PAZ CRISTHIAN DAVID</t>
  </si>
  <si>
    <t>CL 3B OESTE 90A BIS 24</t>
  </si>
  <si>
    <t>CR 28 E 5  72T 56</t>
  </si>
  <si>
    <t>PUERTO TEJADA</t>
  </si>
  <si>
    <t>CL 7 A 2 05</t>
  </si>
  <si>
    <t>GUACARI</t>
  </si>
  <si>
    <t>MZ 6 CASA 22</t>
  </si>
  <si>
    <t>CR 17 G DG 18 B 22</t>
  </si>
  <si>
    <t>CR 27 B 86 95</t>
  </si>
  <si>
    <t>CR 16 82 77</t>
  </si>
  <si>
    <t>CL 15 C 6 N 100</t>
  </si>
  <si>
    <t>CL 32 78 14</t>
  </si>
  <si>
    <t>CR 41 D 44 30</t>
  </si>
  <si>
    <t>CR 1B 57 102 CONJUNTO H</t>
  </si>
  <si>
    <t>ARMENIA - QUINDIO</t>
  </si>
  <si>
    <t>CALLE 13  57 50</t>
  </si>
  <si>
    <t>DIVISION AFICIONADA DEL FUTBOL COLOMBIANO</t>
  </si>
  <si>
    <t>SANTAFE DE BOGOTA D.C.</t>
  </si>
  <si>
    <t>EL GRAN LANGOSTINO SAS</t>
  </si>
  <si>
    <t>CIUDAD DE PANAMA</t>
  </si>
  <si>
    <t>CL 20 121 281 CA 1 CALI</t>
  </si>
  <si>
    <t>MOTOBOMBAS Y PLANTAS ELECTRICAS SAS</t>
  </si>
  <si>
    <t>CL  36     5 A  19</t>
  </si>
  <si>
    <t>20240724-</t>
  </si>
  <si>
    <t>CUCUTA</t>
  </si>
  <si>
    <t>SOLARTE  MONTOYA DIEGO</t>
  </si>
  <si>
    <t>WENNIN KRISTOFER HELMUTH</t>
  </si>
  <si>
    <t>CR 75 78 75 TO 1 AP 903</t>
  </si>
  <si>
    <t>MIAMI FL</t>
  </si>
  <si>
    <t>R SAO JOSE 70 4 ANDAR PARTE</t>
  </si>
  <si>
    <t>2 33126400</t>
  </si>
  <si>
    <t xml:space="preserve">IMPUESTO INDUSTRIA Y COMERCIO </t>
  </si>
  <si>
    <t>2412 IMPUESTO INDUSTRIA Y COMERCIO</t>
  </si>
  <si>
    <t>TOTAL IMPUESTO INDUSTRIA Y COMERCIO</t>
  </si>
  <si>
    <t xml:space="preserve">T.P.  226632-T </t>
  </si>
  <si>
    <t>CIMEX COLOMBIA SAS</t>
  </si>
  <si>
    <t>EL COMERCIO ELECTRICO SAS</t>
  </si>
  <si>
    <t>IMEDIC SERVIVENTAS SAS</t>
  </si>
  <si>
    <t>INVERMEDICA LTDA</t>
  </si>
  <si>
    <t>CL 51N 2HN 23</t>
  </si>
  <si>
    <t>TOTAL IMPUESTO DE ACTIVIDADES DEPORTIVAS</t>
  </si>
  <si>
    <t>CR 10  50 10</t>
  </si>
  <si>
    <t>ZORRILLA OTERO LINA MARCELA</t>
  </si>
  <si>
    <t>DISTRIALFA DEL PACIFICO S A S</t>
  </si>
  <si>
    <t>CR 8  23 63</t>
  </si>
  <si>
    <t>524 5404</t>
  </si>
  <si>
    <t>DISTRIBUCION DE MEDICAMENTOS</t>
  </si>
  <si>
    <t>GARIZABALO ALMARALES AGUSTIN MANUEL</t>
  </si>
  <si>
    <t>CR 45 69 58 APTO 1 BRR BOSTON</t>
  </si>
  <si>
    <t>GEDECOM SAS</t>
  </si>
  <si>
    <t>AV 4 OESTE 7 10</t>
  </si>
  <si>
    <t>AVENIDA 3 NORTE 2 BN 40</t>
  </si>
  <si>
    <t>CS-22583</t>
  </si>
  <si>
    <t>HIGIENE INDUSTRIAL SAS</t>
  </si>
  <si>
    <t>AV 3 NORTE 47 42</t>
  </si>
  <si>
    <t>FONDO DE EMPLEADOS ASOCIACIÓN DEPORTIVO CALI</t>
  </si>
  <si>
    <t>VANEGAS CASTELLANOS LUIS ADOL</t>
  </si>
  <si>
    <t>HERNANDEZ OCAMPO CESAR AUGUST</t>
  </si>
  <si>
    <t>CL  16  18 65</t>
  </si>
  <si>
    <t>CALLE 63  11 09</t>
  </si>
  <si>
    <t>CENTRAL DE INVERSIONES (Banco Popular)</t>
  </si>
  <si>
    <t>MEGA PROYECTOS DE ILUMINACIONES</t>
  </si>
  <si>
    <t>PLANTAS ELECTRICAS DE OCCIDENTE SAS</t>
  </si>
  <si>
    <t>FE 3327</t>
  </si>
  <si>
    <t>CLLE 25 NORTE No  7N 10</t>
  </si>
  <si>
    <t>783258</t>
  </si>
  <si>
    <t>783735</t>
  </si>
  <si>
    <t>790800</t>
  </si>
  <si>
    <t>791288</t>
  </si>
  <si>
    <t>798343</t>
  </si>
  <si>
    <t>798838</t>
  </si>
  <si>
    <t>806084</t>
  </si>
  <si>
    <t>806569</t>
  </si>
  <si>
    <t>813849</t>
  </si>
  <si>
    <t>814347</t>
  </si>
  <si>
    <t>822007</t>
  </si>
  <si>
    <t>822513</t>
  </si>
  <si>
    <t>830621</t>
  </si>
  <si>
    <t>831111</t>
  </si>
  <si>
    <t>882440</t>
  </si>
  <si>
    <t>888421</t>
  </si>
  <si>
    <t>890239</t>
  </si>
  <si>
    <t>896465</t>
  </si>
  <si>
    <t>898296</t>
  </si>
  <si>
    <t>904345</t>
  </si>
  <si>
    <t>906159</t>
  </si>
  <si>
    <t>914561</t>
  </si>
  <si>
    <t>923122</t>
  </si>
  <si>
    <t>931248</t>
  </si>
  <si>
    <t>2024-0322</t>
  </si>
  <si>
    <t>ALVAREZ POLANIA PIEDAD DEL SOCORRO</t>
  </si>
  <si>
    <t>CDC -20240627</t>
  </si>
  <si>
    <t>CDC -20240726</t>
  </si>
  <si>
    <t>ANGEL M CANIZALES CONSULTORES</t>
  </si>
  <si>
    <t>CL 10 4 40 OF 305 ED BOLSA DE OCCIDENTE</t>
  </si>
  <si>
    <t>20230620</t>
  </si>
  <si>
    <t>20230621</t>
  </si>
  <si>
    <t>BENAVIDES GONZALEZ LILIA ROCIO</t>
  </si>
  <si>
    <t>CALLE 18 19B 18</t>
  </si>
  <si>
    <t>PASTO</t>
  </si>
  <si>
    <t>BORRERO MOSQUERA NELLY</t>
  </si>
  <si>
    <t>CR 66 13 B 29 AP 205</t>
  </si>
  <si>
    <t>FELE- 825</t>
  </si>
  <si>
    <t>FELE-1536</t>
  </si>
  <si>
    <t>FELE-1537</t>
  </si>
  <si>
    <t>FELE-1538</t>
  </si>
  <si>
    <t>FELE-1539</t>
  </si>
  <si>
    <t>FELE-1549</t>
  </si>
  <si>
    <t>FELE-1553</t>
  </si>
  <si>
    <t>FELE-1557</t>
  </si>
  <si>
    <t>FELE-721</t>
  </si>
  <si>
    <t>FELE-736</t>
  </si>
  <si>
    <t>FELE-741</t>
  </si>
  <si>
    <t>FELE-747</t>
  </si>
  <si>
    <t>FELE-748</t>
  </si>
  <si>
    <t>FELE-753</t>
  </si>
  <si>
    <t>FELE-757</t>
  </si>
  <si>
    <t>FELE-767</t>
  </si>
  <si>
    <t>FELE-777</t>
  </si>
  <si>
    <t>FELE-780</t>
  </si>
  <si>
    <t>FELE-782</t>
  </si>
  <si>
    <t>FELE-784</t>
  </si>
  <si>
    <t>FELE-786</t>
  </si>
  <si>
    <t>FELE-791</t>
  </si>
  <si>
    <t>FELE-792</t>
  </si>
  <si>
    <t>FELE-803</t>
  </si>
  <si>
    <t>FELE-805</t>
  </si>
  <si>
    <t>FELE-815</t>
  </si>
  <si>
    <t>FELE-819</t>
  </si>
  <si>
    <t>FELE-822</t>
  </si>
  <si>
    <t>FELE-834</t>
  </si>
  <si>
    <t>FELE-835</t>
  </si>
  <si>
    <t>FELE-838</t>
  </si>
  <si>
    <t>FELE-839</t>
  </si>
  <si>
    <t>FELE-846</t>
  </si>
  <si>
    <t>FELE-847</t>
  </si>
  <si>
    <t>FELE-854</t>
  </si>
  <si>
    <t>FELE-924</t>
  </si>
  <si>
    <t>FELE-928</t>
  </si>
  <si>
    <t>FELE-937</t>
  </si>
  <si>
    <t>FELE-943</t>
  </si>
  <si>
    <t>FELE-947</t>
  </si>
  <si>
    <t>FELE-956</t>
  </si>
  <si>
    <t>FELE-977</t>
  </si>
  <si>
    <t>FELE-981</t>
  </si>
  <si>
    <t>FELE-726</t>
  </si>
  <si>
    <t>FELE-737</t>
  </si>
  <si>
    <t>FELE-739</t>
  </si>
  <si>
    <t>FELE-754</t>
  </si>
  <si>
    <t>FELE-759</t>
  </si>
  <si>
    <t>FELE-790</t>
  </si>
  <si>
    <t>FELE-796</t>
  </si>
  <si>
    <t>FELE-804</t>
  </si>
  <si>
    <t>FELE-818</t>
  </si>
  <si>
    <t>FELE-828</t>
  </si>
  <si>
    <t>FELE-836</t>
  </si>
  <si>
    <t>FELE-844</t>
  </si>
  <si>
    <t>FELE-850</t>
  </si>
  <si>
    <t>FELE-861</t>
  </si>
  <si>
    <t>FELE-862</t>
  </si>
  <si>
    <t>FELE-925</t>
  </si>
  <si>
    <t>FELE-931</t>
  </si>
  <si>
    <t>FELE-944</t>
  </si>
  <si>
    <t>FELE-948</t>
  </si>
  <si>
    <t>FELE-960</t>
  </si>
  <si>
    <t>FELE-969</t>
  </si>
  <si>
    <t>CR  36B  17 52</t>
  </si>
  <si>
    <t>CENTRO DE ORTODONCIA ODONTOLOGIA INTEGRAL COI SAS</t>
  </si>
  <si>
    <t>900255342</t>
  </si>
  <si>
    <t>CALLE 39N 2BN 121</t>
  </si>
  <si>
    <t>FEN -2058</t>
  </si>
  <si>
    <t>cr 1 oeste 17 oeste 77 ap 1002</t>
  </si>
  <si>
    <t>901417124</t>
  </si>
  <si>
    <t>FECL-8138</t>
  </si>
  <si>
    <t>CORDOBA BETANCOURT DIEGO ALEJA</t>
  </si>
  <si>
    <t>1107057968</t>
  </si>
  <si>
    <t>20230711</t>
  </si>
  <si>
    <t>20230712</t>
  </si>
  <si>
    <t>CDC -20240809</t>
  </si>
  <si>
    <t>20221231</t>
  </si>
  <si>
    <t>20230207</t>
  </si>
  <si>
    <t>20230308</t>
  </si>
  <si>
    <t>20230407</t>
  </si>
  <si>
    <t>20230510</t>
  </si>
  <si>
    <t>20230601</t>
  </si>
  <si>
    <t>20240815</t>
  </si>
  <si>
    <t>CDC -20240709</t>
  </si>
  <si>
    <t>CDC -20240724</t>
  </si>
  <si>
    <t>CDC -20240730-</t>
  </si>
  <si>
    <t>CDC -20240731</t>
  </si>
  <si>
    <t>CDC -20240806</t>
  </si>
  <si>
    <t>CDC -37</t>
  </si>
  <si>
    <t>20230710</t>
  </si>
  <si>
    <t>20230713</t>
  </si>
  <si>
    <t>20230715</t>
  </si>
  <si>
    <t>20230716</t>
  </si>
  <si>
    <t>20240709</t>
  </si>
  <si>
    <t>20240817</t>
  </si>
  <si>
    <t>20240820</t>
  </si>
  <si>
    <t>CDC -20240718</t>
  </si>
  <si>
    <t>CDC -20240730</t>
  </si>
  <si>
    <t>CDC -20240802</t>
  </si>
  <si>
    <t>CDC -20240805</t>
  </si>
  <si>
    <t>CUENCA PAZ JHON HAROLD</t>
  </si>
  <si>
    <t>CRA 40 31 38</t>
  </si>
  <si>
    <t>AV 6 A NORTE 29 N 103</t>
  </si>
  <si>
    <t>DUQUE LUIS MARIO</t>
  </si>
  <si>
    <t>Cr 71  10A 76</t>
  </si>
  <si>
    <t>GARCES JOSE ALEJANDRO</t>
  </si>
  <si>
    <t xml:space="preserve">CL 38 NORTE 2 AN 94 </t>
  </si>
  <si>
    <t>311 3102760</t>
  </si>
  <si>
    <t>GIRALDO MARTINEZ LEIDY ANAYIVE</t>
  </si>
  <si>
    <t>1144135617</t>
  </si>
  <si>
    <t>CR 15 A 22 43</t>
  </si>
  <si>
    <t>CDC -20240725</t>
  </si>
  <si>
    <t>LENIS RESTREPO KAROL ANDREA</t>
  </si>
  <si>
    <t>CL 49 N 31 08</t>
  </si>
  <si>
    <t>LIGA STAR SAS</t>
  </si>
  <si>
    <t>AV 3A F NORTE 52 N 46</t>
  </si>
  <si>
    <t>FEC10</t>
  </si>
  <si>
    <t>MACIAS ESPITIA VALENTINA</t>
  </si>
  <si>
    <t>CR 85 B 45</t>
  </si>
  <si>
    <t>MAFLA PAZ DIEGO FERNANDO</t>
  </si>
  <si>
    <t>CR 10 5 78 BARRIO CENTRO</t>
  </si>
  <si>
    <t>20230505</t>
  </si>
  <si>
    <t>20230605</t>
  </si>
  <si>
    <t>FE  -106</t>
  </si>
  <si>
    <t>FE  -71</t>
  </si>
  <si>
    <t>FE  -78</t>
  </si>
  <si>
    <t>FE  -80</t>
  </si>
  <si>
    <t>FE  -85</t>
  </si>
  <si>
    <t>FE  -180</t>
  </si>
  <si>
    <t>FE  -181</t>
  </si>
  <si>
    <t>FE  -190</t>
  </si>
  <si>
    <t>FE  -189</t>
  </si>
  <si>
    <t>FE  -182</t>
  </si>
  <si>
    <t>2042</t>
  </si>
  <si>
    <t>2044</t>
  </si>
  <si>
    <t>2039</t>
  </si>
  <si>
    <t>2062</t>
  </si>
  <si>
    <t>2047</t>
  </si>
  <si>
    <t>2038</t>
  </si>
  <si>
    <t>2043</t>
  </si>
  <si>
    <t>2046</t>
  </si>
  <si>
    <t>2049</t>
  </si>
  <si>
    <t>2051</t>
  </si>
  <si>
    <t>2053</t>
  </si>
  <si>
    <t>2055</t>
  </si>
  <si>
    <t>2056</t>
  </si>
  <si>
    <t>2058</t>
  </si>
  <si>
    <t>2060</t>
  </si>
  <si>
    <t>2068</t>
  </si>
  <si>
    <t>2140</t>
  </si>
  <si>
    <t>2139</t>
  </si>
  <si>
    <t>NUNEZ DIAZ FERNEY</t>
  </si>
  <si>
    <t>94468316</t>
  </si>
  <si>
    <t>CL 1 18 A  33</t>
  </si>
  <si>
    <t>OROZCO QUIMBAYA CARMEN ELVIRA</t>
  </si>
  <si>
    <t>31522501</t>
  </si>
  <si>
    <t>CL 4 66 49 AP 601</t>
  </si>
  <si>
    <t>PRESTIGE SPORTS MANAGEMENT</t>
  </si>
  <si>
    <t>16343 SW 44TH TERRACE</t>
  </si>
  <si>
    <t>PREVENIR PREVENCION DE RIESGOS</t>
  </si>
  <si>
    <t>CALLE 7 29 55</t>
  </si>
  <si>
    <t>FEPR-25023</t>
  </si>
  <si>
    <t>RAMIREZ SOTO PATRICIA</t>
  </si>
  <si>
    <t>31971033</t>
  </si>
  <si>
    <t>CRA 68A 33 99</t>
  </si>
  <si>
    <t>FE  -896</t>
  </si>
  <si>
    <t>FE  -929</t>
  </si>
  <si>
    <t>FE  -944</t>
  </si>
  <si>
    <t>REYES LOPEZ JOSE FERNANDO</t>
  </si>
  <si>
    <t xml:space="preserve">CR 28 E 5 72 U  </t>
  </si>
  <si>
    <t>SALCEDO SILVA JOHANN SEBASTIAN</t>
  </si>
  <si>
    <t>COLSEGUROS LOTE H 8</t>
  </si>
  <si>
    <t>SINGECOLTEC SAS</t>
  </si>
  <si>
    <t>CR 80 1 B 04</t>
  </si>
  <si>
    <t>SISTEMAS DE INFORMACION EMPRES</t>
  </si>
  <si>
    <t>AV 3 A NTE 26 N 83</t>
  </si>
  <si>
    <t>6534343/6820000</t>
  </si>
  <si>
    <t>TLM ANDINA SAS</t>
  </si>
  <si>
    <t>CL 96 10 51 OF 501</t>
  </si>
  <si>
    <t>ZULUAGA FRANCO ESTEFANIA</t>
  </si>
  <si>
    <t>1007477892</t>
  </si>
  <si>
    <t>CR 55 13 80</t>
  </si>
  <si>
    <t>ZULUAGA FRANCO SANTIAGO</t>
  </si>
  <si>
    <t>1144068702</t>
  </si>
  <si>
    <t>CL 7 30 A 20</t>
  </si>
  <si>
    <t>PINILLA TORO CAMILO ENRRIQUE</t>
  </si>
  <si>
    <t>CL 5 D 38 A 35 TO 1 CS 522 ED VIDA</t>
  </si>
  <si>
    <t>GASES DE OCCIDENTE S A</t>
  </si>
  <si>
    <t>CALLE 44 NO  4N 93</t>
  </si>
  <si>
    <t xml:space="preserve">VIA CRISTO REY SEC LA REFORMA </t>
  </si>
  <si>
    <t>ARIAS VIDAL CAROLINA</t>
  </si>
  <si>
    <t>CALLE 42 A 70A 22</t>
  </si>
  <si>
    <t>ARIZA DIAZ TATIANA</t>
  </si>
  <si>
    <t>CR 100A 16 175</t>
  </si>
  <si>
    <t>NR  -1622</t>
  </si>
  <si>
    <t>2024-0301</t>
  </si>
  <si>
    <t>CRA 100 A2 OESTE 1D 28</t>
  </si>
  <si>
    <t>CAICEDO ALEGRIA LINDA LIZETH</t>
  </si>
  <si>
    <t>CR 9 11A 10</t>
  </si>
  <si>
    <t>CAICEDO QUINONEZ FARLYN FERNANDA</t>
  </si>
  <si>
    <t>CRA 41C 46 27</t>
  </si>
  <si>
    <t>CARABALI MARTINEZ JORELYN DANIELA</t>
  </si>
  <si>
    <t>CALLE 72I 27C 109</t>
  </si>
  <si>
    <t>CARDENAS HERRERA WENDY DAPHNE</t>
  </si>
  <si>
    <t>CL 3 5 23</t>
  </si>
  <si>
    <t>CASTANO CARDOSO DERLY STEFANY</t>
  </si>
  <si>
    <t>AV 3 BIS N 23 DN 53 61 65</t>
  </si>
  <si>
    <t>20210823</t>
  </si>
  <si>
    <t>COLORADO CARDENAS XIARA VALERIA</t>
  </si>
  <si>
    <t>CRA 26D 89 12</t>
  </si>
  <si>
    <t>CR  6a   18 02</t>
  </si>
  <si>
    <t>20240823</t>
  </si>
  <si>
    <t>NR  -001524</t>
  </si>
  <si>
    <t>NR  -1581</t>
  </si>
  <si>
    <t>ANO -2019</t>
  </si>
  <si>
    <t>ANO -2020</t>
  </si>
  <si>
    <t>NR  -000094</t>
  </si>
  <si>
    <t>NR  -000147</t>
  </si>
  <si>
    <t>NR  -000182</t>
  </si>
  <si>
    <t>NR  -000243</t>
  </si>
  <si>
    <t>NR  -000279</t>
  </si>
  <si>
    <t>NR  -000284</t>
  </si>
  <si>
    <t>NR  -000317</t>
  </si>
  <si>
    <t>NR  -000353</t>
  </si>
  <si>
    <t>NR  -000400</t>
  </si>
  <si>
    <t>NR  -000431</t>
  </si>
  <si>
    <t>NR  -000462</t>
  </si>
  <si>
    <t>NR  -000545</t>
  </si>
  <si>
    <t>NR  -000614</t>
  </si>
  <si>
    <t>NR  -000630</t>
  </si>
  <si>
    <t>NR  -000831</t>
  </si>
  <si>
    <t>NR  -000885</t>
  </si>
  <si>
    <t>NR  -000925</t>
  </si>
  <si>
    <t>NR  -000926</t>
  </si>
  <si>
    <t>NR  -000954</t>
  </si>
  <si>
    <t>NR  -000955</t>
  </si>
  <si>
    <t>NR  -001169</t>
  </si>
  <si>
    <t>NR  -001170</t>
  </si>
  <si>
    <t>NR  -001231</t>
  </si>
  <si>
    <t>NR  -001232</t>
  </si>
  <si>
    <t>NR  -001245</t>
  </si>
  <si>
    <t>NR  -001246</t>
  </si>
  <si>
    <t>NR  -001284</t>
  </si>
  <si>
    <t>NR  -001285</t>
  </si>
  <si>
    <t>NR  -001291</t>
  </si>
  <si>
    <t>NR  -001292</t>
  </si>
  <si>
    <t>NR  -001314</t>
  </si>
  <si>
    <t>NR  -001315</t>
  </si>
  <si>
    <t>NR  -1045</t>
  </si>
  <si>
    <t>NR  -1046</t>
  </si>
  <si>
    <t>NR  -1101</t>
  </si>
  <si>
    <t>NR  -1102</t>
  </si>
  <si>
    <t>NR  -1135</t>
  </si>
  <si>
    <t>NR  -1136</t>
  </si>
  <si>
    <t>NR  -1196</t>
  </si>
  <si>
    <t>NR  -1197</t>
  </si>
  <si>
    <t>NR  -1364</t>
  </si>
  <si>
    <t>NR  -1382</t>
  </si>
  <si>
    <t>NR  -1409</t>
  </si>
  <si>
    <t>NR  -1410</t>
  </si>
  <si>
    <t>NR  -1429</t>
  </si>
  <si>
    <t>NR  -1430</t>
  </si>
  <si>
    <t>NR  -1464</t>
  </si>
  <si>
    <t>NR  -1465</t>
  </si>
  <si>
    <t>NR  -1510</t>
  </si>
  <si>
    <t>NR  -1511</t>
  </si>
  <si>
    <t>NR  -1529</t>
  </si>
  <si>
    <t>NR  -1530</t>
  </si>
  <si>
    <t>NR  -1545</t>
  </si>
  <si>
    <t>NR  -1546</t>
  </si>
  <si>
    <t>NR  -1571</t>
  </si>
  <si>
    <t>NR  -1572</t>
  </si>
  <si>
    <t>NR  -1576</t>
  </si>
  <si>
    <t>NR  -1577</t>
  </si>
  <si>
    <t>NR  -1587</t>
  </si>
  <si>
    <t>NR  -1588</t>
  </si>
  <si>
    <t>NR  -1600</t>
  </si>
  <si>
    <t>NR  -1601</t>
  </si>
  <si>
    <t>NR  -1619</t>
  </si>
  <si>
    <t>NR  -1620</t>
  </si>
  <si>
    <t>NR  -505</t>
  </si>
  <si>
    <t>NR  -672</t>
  </si>
  <si>
    <t>NR  -740</t>
  </si>
  <si>
    <t>NR  -787</t>
  </si>
  <si>
    <t>NO  -004684</t>
  </si>
  <si>
    <t>NR  -000181</t>
  </si>
  <si>
    <t>NR  -000280</t>
  </si>
  <si>
    <t>NR  -000286</t>
  </si>
  <si>
    <t>NR  -000318</t>
  </si>
  <si>
    <t>NR  -000354</t>
  </si>
  <si>
    <t>NR  -000432</t>
  </si>
  <si>
    <t>NR  -000463</t>
  </si>
  <si>
    <t>NR  -000506</t>
  </si>
  <si>
    <t>NR  -000546</t>
  </si>
  <si>
    <t>NR  -000613</t>
  </si>
  <si>
    <t>NR  -000629</t>
  </si>
  <si>
    <t>NR  -000673</t>
  </si>
  <si>
    <t>NR  -000830</t>
  </si>
  <si>
    <t>NR  -000884</t>
  </si>
  <si>
    <t>NR  -000978</t>
  </si>
  <si>
    <t>NR  -001103</t>
  </si>
  <si>
    <t>NR  -1044</t>
  </si>
  <si>
    <t>NR  -1134</t>
  </si>
  <si>
    <t>NR  -739</t>
  </si>
  <si>
    <t>NR  -788</t>
  </si>
  <si>
    <t>NR  -927</t>
  </si>
  <si>
    <t>ESTELAR IMPRESORES SAS</t>
  </si>
  <si>
    <t>CARRERA 7 18 65</t>
  </si>
  <si>
    <t>8843127 8895903</t>
  </si>
  <si>
    <t>CRA 127 CLL 25 CASA 1</t>
  </si>
  <si>
    <t>AV 8N 52B 02</t>
  </si>
  <si>
    <t>HERNANDEZ MORENO NAYERLY</t>
  </si>
  <si>
    <t>CALLE 15A 44 34</t>
  </si>
  <si>
    <t>NR  -827</t>
  </si>
  <si>
    <t>HOYA GARCIA HELEN CRISTINA</t>
  </si>
  <si>
    <t>CR 40 N 35A 19</t>
  </si>
  <si>
    <t>CRA 7 PASAJE 7C BIS 65 10</t>
  </si>
  <si>
    <t>JANER ARBELAEZ MARIO ALBERTO</t>
  </si>
  <si>
    <t>CALLE 18A 55 105</t>
  </si>
  <si>
    <t>LOAIZA ECHEVERRI MICHEL NATALIA</t>
  </si>
  <si>
    <t>CL 14 83 50</t>
  </si>
  <si>
    <t>NR  -1617</t>
  </si>
  <si>
    <t>20231221</t>
  </si>
  <si>
    <t>CARRERA 28 54 102</t>
  </si>
  <si>
    <t>MORALES VARGAS MARIA EDITH</t>
  </si>
  <si>
    <t>CL 2 19 250</t>
  </si>
  <si>
    <t>NR  -1616</t>
  </si>
  <si>
    <t>CL 51 12C 38</t>
  </si>
  <si>
    <t>CDC -010</t>
  </si>
  <si>
    <t>CRA 1B 57 102 CONJUNTO H</t>
  </si>
  <si>
    <t>RISUENO ERASO JUAN JACOBO</t>
  </si>
  <si>
    <t>CL 5 B 4 37 28</t>
  </si>
  <si>
    <t>SANCHEZ GONZALEZ LAURA CRISTINA</t>
  </si>
  <si>
    <t>CALLE 3B 66 68</t>
  </si>
  <si>
    <t xml:space="preserve">CR 80 1 B 04 </t>
  </si>
  <si>
    <t>20240822</t>
  </si>
  <si>
    <t>TECNOLOGIA INFORMATICA Y COMUNICACIONES SAS</t>
  </si>
  <si>
    <t>AV 5AN 23DN 68 local 108 lc 121</t>
  </si>
  <si>
    <t>20240825</t>
  </si>
  <si>
    <t>TIERRADENTRO MENA JHONN FREDY</t>
  </si>
  <si>
    <t>CLL 75 N 2A BIS 22</t>
  </si>
  <si>
    <t>DIAG 14 No 71A 96</t>
  </si>
  <si>
    <t>20240814</t>
  </si>
  <si>
    <t>VALDERRAMA GARCIA ANDRES MAURICIO</t>
  </si>
  <si>
    <t>CL 71 I1 3 AN 10</t>
  </si>
  <si>
    <t>VALENTIN ZULUAGA MIGUEL ANGEL</t>
  </si>
  <si>
    <t>CL 18 A 55 96 APTO 328 TORRE 6</t>
  </si>
  <si>
    <t>VILLALOBOS BUSTOS MATEO</t>
  </si>
  <si>
    <t>CRA 27A 33E 137</t>
  </si>
  <si>
    <t>CL 33  8A 41</t>
  </si>
  <si>
    <t>DETERMINACION DE DERECHOS DE VOTO</t>
  </si>
  <si>
    <t xml:space="preserve">Nombre o razon social </t>
  </si>
  <si>
    <t>Nit o cedula de ciudadanía</t>
  </si>
  <si>
    <t>Vinculado del Deudor</t>
  </si>
  <si>
    <t>Fecha de vencimiento del Credito</t>
  </si>
  <si>
    <t>IPC del Vencimiento del Credito</t>
  </si>
  <si>
    <t>IPC Fecha de Corte</t>
    <phoneticPr fontId="0" type="noConversion"/>
  </si>
  <si>
    <t>IPC vencimiento Vs IPC Corte</t>
    <phoneticPr fontId="0" type="noConversion"/>
  </si>
  <si>
    <t>Indexacion Actualizado al IPC DANE</t>
  </si>
  <si>
    <t>valor Capital  Indexado según IPC</t>
  </si>
  <si>
    <t>Participación Derechos de Voto</t>
  </si>
  <si>
    <t>Total acreedores categoria B</t>
  </si>
  <si>
    <t>total acreedores clase C</t>
  </si>
  <si>
    <t>Vinculado</t>
  </si>
  <si>
    <t>Total acreedores clase D</t>
  </si>
  <si>
    <t>GRADUACION Y CALIFICACION DE CREDITOS</t>
  </si>
  <si>
    <t>PRIMERA CLASE LABORALES</t>
  </si>
  <si>
    <t>Numero de Identificacion</t>
  </si>
  <si>
    <t xml:space="preserve">Dirección  </t>
  </si>
  <si>
    <t>Ciudad</t>
  </si>
  <si>
    <t>Numero 
Documento</t>
  </si>
  <si>
    <t>AGOSTO 27 DE 2024</t>
  </si>
  <si>
    <t>Acreencia Reconocida</t>
  </si>
  <si>
    <t>Telefono</t>
  </si>
  <si>
    <t>Salarios por pagar</t>
  </si>
  <si>
    <t>Salarios Por pagar</t>
  </si>
  <si>
    <t>Cesantias Por pagar</t>
  </si>
  <si>
    <t>Intereses a las Cesantias por pagar</t>
  </si>
  <si>
    <t>Fecha de Vencimiento Obligacion</t>
  </si>
  <si>
    <t>Prima de Servicios por pagar</t>
  </si>
  <si>
    <t>Vacaciones por pagar</t>
  </si>
  <si>
    <t>PRIMERA CLASE FISCALES</t>
  </si>
  <si>
    <t>Vinculo</t>
  </si>
  <si>
    <t>Intereses</t>
  </si>
  <si>
    <t>SEGUNDA CLASE PRENDARIO</t>
  </si>
  <si>
    <t>TERCERA CLASE HIPOTECARIOS</t>
  </si>
  <si>
    <t xml:space="preserve">TOTAL TERCERA  CLASE </t>
  </si>
  <si>
    <t xml:space="preserve">TOTALSEGUNDA CLASE </t>
  </si>
  <si>
    <t>CUARTA  CLASE PROVEEDORES</t>
  </si>
  <si>
    <t xml:space="preserve">TOTAL CUARTA CLASE </t>
  </si>
  <si>
    <t>QUINTA CLASE QUIROGRAFARIOS</t>
  </si>
  <si>
    <t xml:space="preserve">TOTAL QUINTA. CLASE </t>
  </si>
  <si>
    <t>TOTAL GRADUACION Y CALIFICACION DE CREDITOS</t>
  </si>
  <si>
    <t>RETEFUENTE SEPTIEMBRE 2021 3505670648001</t>
  </si>
  <si>
    <t>IVA 3004643271518</t>
  </si>
  <si>
    <t>IVA 3004646145837</t>
  </si>
  <si>
    <t>IVA 3004649836321</t>
  </si>
  <si>
    <t>IVA 3004651829806</t>
  </si>
  <si>
    <t>IVA 3004657622198</t>
  </si>
  <si>
    <t>IVA 3004659977768</t>
  </si>
  <si>
    <t>IVA 3004664079087</t>
  </si>
  <si>
    <t>IVA 3004665497968</t>
  </si>
  <si>
    <t>IVA 3004670691392</t>
  </si>
  <si>
    <t>IVA 3004673818658</t>
  </si>
  <si>
    <t>IVA 3004676120544</t>
  </si>
  <si>
    <t>IVA 3004685169003</t>
  </si>
  <si>
    <t>RETEFUENTE OCTUBRE 2021 3505670648586</t>
  </si>
  <si>
    <t>RETEFUENTE DICIEMBRE 2021 3505670648902</t>
  </si>
  <si>
    <t>RETEFUENTE ENERO 2022 3505670649290</t>
  </si>
  <si>
    <t>RETEFUENTE FEBRERO 2022 3505670649728</t>
  </si>
  <si>
    <t>RETEFUENTE MARZO 2022 3505689290991</t>
  </si>
  <si>
    <t>RETEFUENTE ABRIL 2022 3505689291070</t>
  </si>
  <si>
    <t>RETEFUENTE MAYO 2022 3505689291128</t>
  </si>
  <si>
    <t>RETEFUENTE JUNIO 2022 3505689291142</t>
  </si>
  <si>
    <t>RETEFUENTE JULIO 2022 3505689292101</t>
  </si>
  <si>
    <t>RETEFUENTE AGOSTO 2022 3505689292276</t>
  </si>
  <si>
    <t>RETEFUENTE SEPBRE 2022 3505689292283</t>
  </si>
  <si>
    <t>RETEFUENTE OCTUBRE 2022 3505689292290</t>
  </si>
  <si>
    <t>RETEFUENTE NOVIEMBRE 2022 3505689292330</t>
  </si>
  <si>
    <t>RETEFUENTE ENERO 2023 3505689292348</t>
  </si>
  <si>
    <t>RETEFUENTE FEBRERO 2023 3505689292427</t>
  </si>
  <si>
    <t>RETEFUENTE MARZO 2023 3505689292441</t>
  </si>
  <si>
    <t>RETEFUENTE ABRIL 2023 3505690259926</t>
  </si>
  <si>
    <t>RETEFUENTE MAYO 2023 3505694518361</t>
  </si>
  <si>
    <t>RETEFUENTE JUNIO 2023 3505698559751</t>
  </si>
  <si>
    <t>No Vinculado</t>
  </si>
  <si>
    <t>MUNICIPIO SANTIAGO DE PALMIRA</t>
  </si>
  <si>
    <t xml:space="preserve">TOTAL PRIMERA  CLASE </t>
  </si>
  <si>
    <t>PRIMERA CLASE PARAFISCALES</t>
  </si>
  <si>
    <t>Total acreedores clase A</t>
  </si>
  <si>
    <t>Total Reconocido</t>
  </si>
  <si>
    <t xml:space="preserve">Acreencia de Capital  </t>
  </si>
  <si>
    <t xml:space="preserve">Acreencia de Interes  </t>
  </si>
  <si>
    <t>YOSHIOKA TSUNEO</t>
  </si>
  <si>
    <t>DESIDERIO GONZALEZ MARIO OSCAR</t>
  </si>
  <si>
    <t>GEORGES CURE DIMITRI ALBERT</t>
  </si>
  <si>
    <t>LABOURDETTE VALLE ISAIAS OSVALDO DE J</t>
  </si>
  <si>
    <t>ESCOBAR TRIANA NORMA MARIA</t>
  </si>
  <si>
    <t>LEON OLAYA CARLOS VICENTE</t>
  </si>
  <si>
    <t>PIEDRAHITA HURTADO EDUARDO</t>
  </si>
  <si>
    <t>AGUALIMPIA MONTOYA OLIMPO</t>
  </si>
  <si>
    <t>MILLER PAZ LINO FRANCISCO</t>
  </si>
  <si>
    <t>SANCHEZ SAAVEDRA JUAN ANTONIO</t>
  </si>
  <si>
    <t>GRISALES RAMIREZ HERNANDO</t>
  </si>
  <si>
    <t>LOPEZ MARTINEZ HECTOR</t>
  </si>
  <si>
    <t>SALAZAR RAMIREZ PIO ALBERTO</t>
  </si>
  <si>
    <t>ROA MEJIA ALFREDO</t>
  </si>
  <si>
    <t>BRAVO ANGEL CONRADO</t>
  </si>
  <si>
    <t>PONTON LEANO JORGE ENRIQUE</t>
  </si>
  <si>
    <t>ESTUPINAN SANDOVAL NARCILO</t>
  </si>
  <si>
    <t>LOPEZ LEINAD</t>
  </si>
  <si>
    <t>ABADIA JIMENEZ JOSE EMIRO</t>
  </si>
  <si>
    <t>JIMENEZ VICTORIA DANIEL</t>
  </si>
  <si>
    <t>MOLINA ARCE EDUARDO</t>
  </si>
  <si>
    <t>TENORIO PINZON RAMIRO</t>
  </si>
  <si>
    <t>VELEZ DURAN JAIME</t>
  </si>
  <si>
    <t>VICTORIA KAFURE EDUARDO ANTONIO</t>
  </si>
  <si>
    <t>GIRALDO PETTEL ALBERTO</t>
  </si>
  <si>
    <t>IZQUIERDO OCHOA HENRY</t>
  </si>
  <si>
    <t>QUINTANA YUSTI CIRO</t>
  </si>
  <si>
    <t>CAICEDO DOUAT ROBERTO</t>
  </si>
  <si>
    <t>LOSADA TORRES JOAQUIN</t>
  </si>
  <si>
    <t>MULLET CHAVEZ JOSE</t>
  </si>
  <si>
    <t>ARBELAEZ YEPES IVAN</t>
  </si>
  <si>
    <t>CALDERON ZULUAGA RAMIRO</t>
  </si>
  <si>
    <t>CHAVEZ RADA ARNULFO</t>
  </si>
  <si>
    <t>VELEZ LONDONO HERNANDO</t>
  </si>
  <si>
    <t>CERON MUNOZ RAUL ALBERTO</t>
  </si>
  <si>
    <t>ATEHORTUA RUIZ ERNESTO</t>
  </si>
  <si>
    <t>PIEDRAHITA PLATA PEDRO JOSE</t>
  </si>
  <si>
    <t>CARBONARI FILLO ALBERTO S</t>
  </si>
  <si>
    <t>ZACCOUR NADER JUAN</t>
  </si>
  <si>
    <t>CRUZ LOSADA FERNANDO</t>
  </si>
  <si>
    <t>CRUZ LOSADA FRANCISCO</t>
  </si>
  <si>
    <t>MARTINEZ RENGIFO ANTONIO JOSE</t>
  </si>
  <si>
    <t>CARVAJAL CIFUENTES HUGO</t>
  </si>
  <si>
    <t>CARDONA PARRA GUSTAVO</t>
  </si>
  <si>
    <t>MAYA SILVA DIEGO GUSTAVO</t>
  </si>
  <si>
    <t>BORRERO RIVERA ALONSO</t>
  </si>
  <si>
    <t>PLAZA AYORA OSCAR</t>
  </si>
  <si>
    <t>GONZALEZ HINCAPIE CARLOS ALBERTO</t>
  </si>
  <si>
    <t>COBO ARIZABALETA JESUS MARIA</t>
  </si>
  <si>
    <t>VICTORIA BUENO JULIO</t>
  </si>
  <si>
    <t>PAREDES MONTOYA JORGE ENRIQUE</t>
  </si>
  <si>
    <t>ZUNIGA JAIME</t>
  </si>
  <si>
    <t>PLAZA BOTERO JAIME</t>
  </si>
  <si>
    <t>BANJUR ROQUE MUNIR</t>
  </si>
  <si>
    <t>FRANKLIN CHACON ORLANDO</t>
  </si>
  <si>
    <t>MENDOZA RAMOS DENINSON</t>
  </si>
  <si>
    <t>COLLAZOS SANTOS OSCAR ANDRES</t>
  </si>
  <si>
    <t>GONZALEZ FIGUEROA DARIO ENRIQUE</t>
  </si>
  <si>
    <t>BLANCO ARENAS NIKI</t>
  </si>
  <si>
    <t>BONILLA DAVILA HUMBERTO</t>
  </si>
  <si>
    <t>RINCON ANDRES</t>
  </si>
  <si>
    <t>SANCHEZ RESTREPO JAIRO</t>
  </si>
  <si>
    <t>DICO CONSULTORIA</t>
  </si>
  <si>
    <t>HURTADO NARVAEZ JORGE HORACIO</t>
  </si>
  <si>
    <t>ZUNIGA GARCIA GIOVANNY</t>
  </si>
  <si>
    <t>GARCIA QUINTERO CARLOS DAVID</t>
  </si>
  <si>
    <t>BERMUDEZ ORTEGA DIEGO FERNANDO</t>
  </si>
  <si>
    <t>PATINO GUTIERREZ OSCAR</t>
  </si>
  <si>
    <t>CIFUENTES BORRERO RODRIGO</t>
  </si>
  <si>
    <t>PLAZA RODRIGUEZ JESUS HERNEY</t>
  </si>
  <si>
    <t>ROJAS HERNANDEZ CARLOS HUMBERTO</t>
  </si>
  <si>
    <t>JARAMILLO SALAZAR JOSE DUVAN</t>
  </si>
  <si>
    <t>RAMIREZ POSSO FERNANDO</t>
  </si>
  <si>
    <t>RUBIO PENA DARIO</t>
  </si>
  <si>
    <t>RIVERA MARMOLEJO GUSTAVO</t>
  </si>
  <si>
    <t>LOPEZ MARULANDA JOSE JESUS</t>
  </si>
  <si>
    <t>CRUZ PATINO JOSE HELMER</t>
  </si>
  <si>
    <t>MARTINEZ VARELA JHON JAIDER</t>
  </si>
  <si>
    <t>GONZALEZ HURTADO OSCAR MAURICIO</t>
  </si>
  <si>
    <t>PATINO QUIJANO PABLO DANIEL</t>
  </si>
  <si>
    <t>GARCIA SIERRA ANTONIO JOAQUIN</t>
  </si>
  <si>
    <t>LLANOS MUNOZ PHANOR OSVALDO</t>
  </si>
  <si>
    <t>LOPEZ CAMPO ALFREDO</t>
  </si>
  <si>
    <t>MURIEL HURTADO CARLOS MAURICIO</t>
  </si>
  <si>
    <t>MONCADA VEGA HERNAN</t>
  </si>
  <si>
    <t>HURTADO MUNOZ FERNANDO J</t>
  </si>
  <si>
    <t>MORALES LONDONO HUGO</t>
  </si>
  <si>
    <t>GALLEGO BUITRAGO FERNANDO</t>
  </si>
  <si>
    <t>URREA BOTERO JUAN CARLOS</t>
  </si>
  <si>
    <t>FRANCO SANCHEZ OTONIEL</t>
  </si>
  <si>
    <t>ASTUDILLO RODRIGUEZ CARLOS EDUARDO</t>
  </si>
  <si>
    <t>OROZCO MEDINA JOSE HERNANDO</t>
  </si>
  <si>
    <t>SAA NAVIA DIEGO</t>
  </si>
  <si>
    <t>SOTO GUZMAN LUIS FERNANDO</t>
  </si>
  <si>
    <t>TASCON IZQUIERDO DIEGO JAVIER</t>
  </si>
  <si>
    <t>SAAVEDRA MEDINA MIGUEL ANTONIO</t>
  </si>
  <si>
    <t>CAMPO FARIETA FERNANDO</t>
  </si>
  <si>
    <t>GONZALEZ SANCHEZ JAVIER ANTONIO</t>
  </si>
  <si>
    <t>CAVIEDEZ ESTRELLA OLBER</t>
  </si>
  <si>
    <t>GOMEZ RODRIGUEZ JESUS ANTONIO</t>
  </si>
  <si>
    <t>PRECIADO ALBAN HAROLD DANIEL</t>
  </si>
  <si>
    <t>BENAVIDEZ CARLOS FELIPE</t>
  </si>
  <si>
    <t>CARDENAS CONTRERAS LUIS ANTONIO</t>
  </si>
  <si>
    <t>RUIZ MELO MILLER DANIEL</t>
  </si>
  <si>
    <t>ZABALA ANGARITA EDGAR ALEJANDRO</t>
  </si>
  <si>
    <t>MONTANO LAGO HENRY</t>
  </si>
  <si>
    <t>GUZMAN PARRA ARNOLDO JOSIDES</t>
  </si>
  <si>
    <t>ARBOLEDA HECTOR ERNESTO</t>
  </si>
  <si>
    <t>PALACIOS IRAGORRI FHANOR</t>
  </si>
  <si>
    <t>CORREA ARANGO JULIO HEBERTH</t>
  </si>
  <si>
    <t>RIVAS RIOS LIBARDO</t>
  </si>
  <si>
    <t>GALINDO LEDESMA LUIS CARLOS</t>
  </si>
  <si>
    <t>ANGEL MONTANO JESUS HERNANDO</t>
  </si>
  <si>
    <t>IZQUIERDO CASTILLO JAIME ARMANDO</t>
  </si>
  <si>
    <t>MAYA OSORIO GUILLERMO LEON</t>
  </si>
  <si>
    <t>RAMIREZ VASQUEZ EFREN ANTONIO</t>
  </si>
  <si>
    <t>MUNOZ CORDOBA ALFONSO</t>
  </si>
  <si>
    <t>TAFUR HERMANN HAROLD</t>
  </si>
  <si>
    <t>MENA MARCO AURELIO</t>
  </si>
  <si>
    <t>MORALES RAMIREZ BENJAMIN</t>
  </si>
  <si>
    <t>CHARRIA ALZATE ALBERTO</t>
  </si>
  <si>
    <t>ECHEVERRY CEPEDA RICARDO LEON</t>
  </si>
  <si>
    <t>VELEZ JARAMILLO LUIS FERNANDO</t>
  </si>
  <si>
    <t>GOMEZ ARROYAVE MARIO</t>
  </si>
  <si>
    <t>PELAEZ PEDRO MARIA</t>
  </si>
  <si>
    <t>RINCON ABRIL LUIS ALBERTO</t>
  </si>
  <si>
    <t>DUQUE RESTREPO ALBERTO</t>
  </si>
  <si>
    <t>HENAO ROJAS CESAR AUGUSTO</t>
  </si>
  <si>
    <t>OSORIO BOLIVAR CHRISTIAN ALBERTO</t>
  </si>
  <si>
    <t>GIRALDO GIL JULIAN ANDRES</t>
  </si>
  <si>
    <t>SANCHEZ BRAVO JULIAN HERNESTO</t>
  </si>
  <si>
    <t>CRUZ STREITHORST RICARDO JAVIER</t>
  </si>
  <si>
    <t>LORA GARZON DIEGO FERNANDO</t>
  </si>
  <si>
    <t>HENANDEZ PELAEZ CHRISTIAN ANDRES</t>
  </si>
  <si>
    <t>FRANCO GUZMAN MAURICIO</t>
  </si>
  <si>
    <t>NUNEZ MORALES MANUEL ALEJANDRO</t>
  </si>
  <si>
    <t>MARROQUIN MARQUEZ JOSE DAVID</t>
  </si>
  <si>
    <t>ANGEL DIAZ CRISTIAN</t>
  </si>
  <si>
    <t>MARULANDA SOTO DAVID</t>
  </si>
  <si>
    <t>RODRIGUEZ PRADO HECTOR FABIO</t>
  </si>
  <si>
    <t>URBANO SANDOVAL CARLOS ANDRES</t>
  </si>
  <si>
    <t>GALLON SOTO FRANCISCO JOSE</t>
  </si>
  <si>
    <t>GARCIA GARCIA CARLOS ANDRES</t>
  </si>
  <si>
    <t>MONTOYA MAURICIO</t>
  </si>
  <si>
    <t>CALDERON MEDINA WILLIAM ANDRES</t>
  </si>
  <si>
    <t>VILLALOBOS CASTANO LUIS ENRIQUE</t>
  </si>
  <si>
    <t>ERAZO MONTENEGRO HECTOR JAIME</t>
  </si>
  <si>
    <t>HERNANDEZ SILVA JESUS ALBERTO</t>
  </si>
  <si>
    <t>ARTEAGA ORTEGON RUBEN ALONSO</t>
  </si>
  <si>
    <t>HOYOS BOTERO JUAN CARLOS</t>
  </si>
  <si>
    <t>CANIZALEZ LENIS HUMBERTO</t>
  </si>
  <si>
    <t>SANDOVAL CONCHA LUIS FELIPE</t>
  </si>
  <si>
    <t>SALCEDO DOMINGUEZ CARLOS ALBERTO</t>
  </si>
  <si>
    <t>TAFUR VILLEGAS HERNAN</t>
  </si>
  <si>
    <t>MONDRAGON RESTREPO SILVIO MARIO</t>
  </si>
  <si>
    <t>IBANEZ ARZAYUZ LUIS ALFONSO</t>
  </si>
  <si>
    <t>ROJAS GUZMAN CARLOS ARTURO</t>
  </si>
  <si>
    <t>PENILLA VALENCIA JAIRO</t>
  </si>
  <si>
    <t>GARCIA VELASQUEZ DIEGO</t>
  </si>
  <si>
    <t>CALDERON OROZCO EDUARDO</t>
  </si>
  <si>
    <t>CARDONA PARRA ANTONIO</t>
  </si>
  <si>
    <t>SOLIS QUINONEZ HOLGUER ARCESIO</t>
  </si>
  <si>
    <t>GARCIA GONZALEZ JAIRO</t>
  </si>
  <si>
    <t>GONZALEZ SUAREZ MARCO ANTONIO</t>
  </si>
  <si>
    <t>TENORIO ROJAS JAIME</t>
  </si>
  <si>
    <t>ROJAS GUZMAN GONZALO</t>
  </si>
  <si>
    <t>ECHEVERRY ALZATE ERNESTO</t>
  </si>
  <si>
    <t>TEJADA SANDOVAL ELVER</t>
  </si>
  <si>
    <t>ROJAS MORENO ALBERTO</t>
  </si>
  <si>
    <t>HIGUERA AMAYA PEDRO JOSE</t>
  </si>
  <si>
    <t>GOMEZ VINASCO OMAR</t>
  </si>
  <si>
    <t>YEPES RODAS ALBERTO</t>
  </si>
  <si>
    <t>GARCIA GALLEGO OSCAR</t>
  </si>
  <si>
    <t>SILVA LONDONO GERMAN ALBERTO</t>
  </si>
  <si>
    <t>SOLARTE SABOGAL MANUEL ANTONIO</t>
  </si>
  <si>
    <t>CABEZAS FAJARDO VICTOR MARIO</t>
  </si>
  <si>
    <t>MONTERO RAYO JORGE ENRIQUE</t>
  </si>
  <si>
    <t>UMANA ALBERTO</t>
  </si>
  <si>
    <t>LORZA LOZANO FERNANDO DAVID</t>
  </si>
  <si>
    <t>SUDUPE JIMENEZ ALEJANDRO</t>
  </si>
  <si>
    <t>LOPEZ SANCHEZ ALBERTO</t>
  </si>
  <si>
    <t>DACCACH KURI MICHEL</t>
  </si>
  <si>
    <t>BUENAVENTURA TOVAR BENJAMIN</t>
  </si>
  <si>
    <t>FAJARDO SAAVEDRA DIEGO</t>
  </si>
  <si>
    <t>GOMEZ TOBON MAURO ELIAS</t>
  </si>
  <si>
    <t>CAICEDO DEL CORRAL HECTOR FABIO</t>
  </si>
  <si>
    <t>MOLINA PANESSO CARLOS ALFONSO</t>
  </si>
  <si>
    <t>CUARTAS ESQUIVEL HELMER</t>
  </si>
  <si>
    <t>CASTELLANOS ASSEFF LUIS FERNANDO</t>
  </si>
  <si>
    <t>RICO MENDOZA DIEGO JOSE</t>
  </si>
  <si>
    <t>OLMEDO BRAND EMILIO</t>
  </si>
  <si>
    <t>GOMEZ GOMEZ JESUS MARIA</t>
  </si>
  <si>
    <t>HALLIDAY BERON ERIC</t>
  </si>
  <si>
    <t>SANCHEZ ERAZO JAIME JAVIER</t>
  </si>
  <si>
    <t>LONDONO GONZALEZ FREDY</t>
  </si>
  <si>
    <t>HURTADO REINA OSCAR</t>
  </si>
  <si>
    <t>PAZ BAUTISTA CARLOS ARSECIO</t>
  </si>
  <si>
    <t>REY CEBALLOS WILLIAM</t>
  </si>
  <si>
    <t>DICKMAN KAMIL MICHAEL</t>
  </si>
  <si>
    <t>DUQUE ARANGO LUIS ALBERTO</t>
  </si>
  <si>
    <t>RIVERA AGUIRRE HARBEY</t>
  </si>
  <si>
    <t>GALLEGO TUMINAN MARCO AURELIO</t>
  </si>
  <si>
    <t>MAFLA CIFUENTES HUMBERTO</t>
  </si>
  <si>
    <t>RODRIGUEZ CEBALLOS ROBINSON ANTONIO</t>
  </si>
  <si>
    <t>LALINDE DIEZ GUILLERMO</t>
  </si>
  <si>
    <t>LOZANO POLO MIGUEL EMIRO</t>
  </si>
  <si>
    <t>JATIVA CELIS FERNANDO</t>
  </si>
  <si>
    <t>LONDONO RAMIREZ DIEGO</t>
  </si>
  <si>
    <t>RAMIREZ CUARTAS NESTOR</t>
  </si>
  <si>
    <t>UMANA VILLANUEVA FERNANDO</t>
  </si>
  <si>
    <t>GONZALEZ AURELIO</t>
  </si>
  <si>
    <t>VARGAS LOZANO ALANK</t>
  </si>
  <si>
    <t>LORA F GABRIEL FERNANDO</t>
  </si>
  <si>
    <t>RODRIGUEZ APONTE ARMANDO</t>
  </si>
  <si>
    <t>CASTANEDA LOPEZ DAGOBERTO</t>
  </si>
  <si>
    <t>LOZANO GONZALEZ HENRY</t>
  </si>
  <si>
    <t>CEDENO REYES OSCAR MARINO</t>
  </si>
  <si>
    <t>ANGULO CAICEDO OMAR</t>
  </si>
  <si>
    <t>RODRIGUEZ RAMIREZ HUGO</t>
  </si>
  <si>
    <t>PANTOJA CARLOS ARTURO</t>
  </si>
  <si>
    <t>VILLA PALACIO ITALO</t>
  </si>
  <si>
    <t>ALVIS ORLANDO</t>
  </si>
  <si>
    <t>LONDONO MOSQUERA JOSE MANUEL</t>
  </si>
  <si>
    <t>NARANJO LOEB DIEGO</t>
  </si>
  <si>
    <t>AREVALO PERDOMO JAIME ALBERTO</t>
  </si>
  <si>
    <t>DURAN YOMAYUSA ADAN</t>
  </si>
  <si>
    <t>SILVA GARCIA JOSE MARINO</t>
  </si>
  <si>
    <t>MORENO SANGUINO MARIO</t>
  </si>
  <si>
    <t>IZQUIERDO ROMERO ADOLFO</t>
  </si>
  <si>
    <t>VEGA SANCLEMENTE ARMANDO</t>
  </si>
  <si>
    <t>DUQUE ARANGO DIEGO</t>
  </si>
  <si>
    <t>QUINTERO IVAN GUILLERMO</t>
  </si>
  <si>
    <t>MARTINEZ BOTERO ALVARO</t>
  </si>
  <si>
    <t>AGREDO COLLAZOS MIGUEL ORLANDO</t>
  </si>
  <si>
    <t>LANAS OTERO RODRIGO</t>
  </si>
  <si>
    <t>MARIN ESCOBAR FERNANDO</t>
  </si>
  <si>
    <t>COBO LLOREDA RICARDO</t>
  </si>
  <si>
    <t>NAVIA KLEMPELER JORGE RICARDO</t>
  </si>
  <si>
    <t>QUICENO GONZALEZ HERNAN</t>
  </si>
  <si>
    <t>VARGAS CHALARES JAIME</t>
  </si>
  <si>
    <t>CALDERON CORREA CARLOS ARTURO</t>
  </si>
  <si>
    <t>GERS SAS</t>
  </si>
  <si>
    <t>RAVAGLI FATAT HAROLD JOSE</t>
  </si>
  <si>
    <t>VALENCIA IRVIN ORLANDO</t>
  </si>
  <si>
    <t>VARELA MARMOLEJO LUIS ALFONSO</t>
  </si>
  <si>
    <t>MOTLAK HINCAPIE ABDEL YAMAL</t>
  </si>
  <si>
    <t>TREJOS ROMERO JORGE EIXOBER</t>
  </si>
  <si>
    <t>HOYOS GARCES HERNEY</t>
  </si>
  <si>
    <t>HINCAPIE GUTIERREZ JUAN DE DIOS</t>
  </si>
  <si>
    <t>RAMIREZ PENA CARLOS HERNANDO</t>
  </si>
  <si>
    <t>BESOSA TIRADO RAMIRO</t>
  </si>
  <si>
    <t>CAICEDO ZAMORANO JORGE ENRIQUE NOTARIA</t>
  </si>
  <si>
    <t>GOMEZ SOTO JOSE LAUREANO</t>
  </si>
  <si>
    <t>VALDERRAMA LABRADA HUMBERTO</t>
  </si>
  <si>
    <t>CASTILLO BERRIO SAMUEL</t>
  </si>
  <si>
    <t>MONDRAGON GORDILLO HECTOR FABIO</t>
  </si>
  <si>
    <t>LONDONO MOTTA JAIME EDUARDO</t>
  </si>
  <si>
    <t>OSPINA ORDONEZ GUILLERMO ORLANDO</t>
  </si>
  <si>
    <t>CAICEDO BECERRA GUSTAVO ADOLFO</t>
  </si>
  <si>
    <t>SILVA QUINCHIA JUAN CARLOS</t>
  </si>
  <si>
    <t>GARCIA PEREZ GONZALO IVAN</t>
  </si>
  <si>
    <t>QUINTERO DAZA DIEGO FERNANDO</t>
  </si>
  <si>
    <t>ACEVEDO PEREZ DAIRO</t>
  </si>
  <si>
    <t>PIEDRAHITA ORTIZ LUIS ERNESTO</t>
  </si>
  <si>
    <t>DIAZ FERNANDEZ CARLOS ANDRES</t>
  </si>
  <si>
    <t>OREJUELA SARRIA OSVALDO ANTONIO</t>
  </si>
  <si>
    <t>CUEVAS QUEVEDO ARIEL ALBERTO</t>
  </si>
  <si>
    <t>LOZANO MENDEZ ALEXANDER</t>
  </si>
  <si>
    <t>OSPINA SILVA AYMER</t>
  </si>
  <si>
    <t>GALLON LOZANO LUIS ALFONSO</t>
  </si>
  <si>
    <t>FLOREZ SANCHEZ ERNESTO</t>
  </si>
  <si>
    <t>MONTANO GONZALEZ CARLOS ADOLFO</t>
  </si>
  <si>
    <t>CORREA SALAZAR WILLIAM</t>
  </si>
  <si>
    <t>FIGUEROA SALAZAR JONATHAN</t>
  </si>
  <si>
    <t>BOTELLO VICTORIA OSCAR LEONARDO</t>
  </si>
  <si>
    <t>PIEDRAHITA MURILLO ALVARO MAURICIO</t>
  </si>
  <si>
    <t>ARIAS OSPINA HENRY</t>
  </si>
  <si>
    <t>GRAJALES LOPEZ WILLIAM MARIO</t>
  </si>
  <si>
    <t>TRUJILLO DELCASTILLO JOSE ISRAEL</t>
  </si>
  <si>
    <t>HERNANDEZ MONTESDEOCA CARLOS EDUARDO</t>
  </si>
  <si>
    <t>JARAMILLO RENGIFO CARLOS EDMAN</t>
  </si>
  <si>
    <t>GAMBOA ZUNIGA OSCAR</t>
  </si>
  <si>
    <t>MOSQUERA LASSO JORGE ISAAC</t>
  </si>
  <si>
    <t>URIBE LOPEZ JUAN MANUEL</t>
  </si>
  <si>
    <t>BARRETO LUGO EDWIN DARIO</t>
  </si>
  <si>
    <t>ESPINOSA ORDONEZ ALVARO JAVIER</t>
  </si>
  <si>
    <t>CASTANO CAMPO GERMAN ALONSO</t>
  </si>
  <si>
    <t>CORREA QINTANA EDGAR ALFONSO</t>
  </si>
  <si>
    <t>SARDI ZAIDEN GUSTAVO</t>
  </si>
  <si>
    <t>RODRIGUEZ RAMIREZ JAIME</t>
  </si>
  <si>
    <t>MOLINA TREJOS GUSTAVO ANTONIO</t>
  </si>
  <si>
    <t>TORO ARIAS CARLOS ENRIQUE</t>
  </si>
  <si>
    <t>ALVAREZ ECHEVERRY ANTONIO JOSE</t>
  </si>
  <si>
    <t>ASTUDILLO PALOMINO OSCAR</t>
  </si>
  <si>
    <t>GARCIA DELGADO HECTOR FABIO</t>
  </si>
  <si>
    <t>INGENIERIA HIDRAULICA</t>
  </si>
  <si>
    <t>BRION COLLAZOS OSWALDO</t>
  </si>
  <si>
    <t>DIAZ ROJAS JOSE RODRIGO</t>
  </si>
  <si>
    <t>PALACIOS HOYOS JUAN FERNANDO</t>
  </si>
  <si>
    <t>OTOYA DOMINGUEZ FERNANDO</t>
  </si>
  <si>
    <t>ARANGO CERON ORLANDO</t>
  </si>
  <si>
    <t>DUQUE JARAMILLO DIEGO DE JESUS</t>
  </si>
  <si>
    <t>GALVIS SOLIS FREDDY</t>
  </si>
  <si>
    <t>ALOMIA ARCE JAIRO</t>
  </si>
  <si>
    <t>JARAMILLO CALERO CARLOS ALBERTO</t>
  </si>
  <si>
    <t>OSORIO HORMAZA CARLOS HERNAN</t>
  </si>
  <si>
    <t>VERNAZA NARVAEZ OSCAR JULIO</t>
  </si>
  <si>
    <t>LOPEZ SOLIS JAVIER A</t>
  </si>
  <si>
    <t>HENAO OSCAR</t>
  </si>
  <si>
    <t>MENA SALDARRIAGA LUIS FERNANDO</t>
  </si>
  <si>
    <t>HERNANDEZ VILLEGAS IVAN</t>
  </si>
  <si>
    <t>JAIMES LENIS NELSON ALFONSO</t>
  </si>
  <si>
    <t>PARRADO BOLANOS JORGE ELIECER</t>
  </si>
  <si>
    <t>SANTACRUZ SANCHEZ NAPOLEON</t>
  </si>
  <si>
    <t>ILLERA SANCHEZ FERNEY</t>
  </si>
  <si>
    <t>MORALES AYALA OSWALDO</t>
  </si>
  <si>
    <t>MORERA CAICEDO WALTER</t>
  </si>
  <si>
    <t>HORMAZA AGUDELO LUIS CARLOS</t>
  </si>
  <si>
    <t>CAICEDO ALBAN FERNANDO</t>
  </si>
  <si>
    <t>MENA SALDARRIAGA CARLOS ALFONSO</t>
  </si>
  <si>
    <t>VARGAS ROJAS JOSE LUIS</t>
  </si>
  <si>
    <t>CUARTAS MARTINEZ HENRY</t>
  </si>
  <si>
    <t>RUIZ RAMIREZ ALFONSO</t>
  </si>
  <si>
    <t>TENORIO CERON OSCAR</t>
  </si>
  <si>
    <t>BUENO LEMOS CARLOS ALBERTO</t>
  </si>
  <si>
    <t>ALMANZA GUZMAN YESID</t>
  </si>
  <si>
    <t>GARCES VASQUEZ MAURICIO FERNANDO</t>
  </si>
  <si>
    <t>BELTRAN ZORRILLA WILLIAM</t>
  </si>
  <si>
    <t>TAPASCO SALAZAR HOLMES</t>
  </si>
  <si>
    <t>DELGADO BLANDON CESAR TULIO</t>
  </si>
  <si>
    <t>CHAVEZ ORTIZ HENRY</t>
  </si>
  <si>
    <t>LOZANO ZAPATA MARIO</t>
  </si>
  <si>
    <t>OLIVEROS TASCON ADOLFO LEON</t>
  </si>
  <si>
    <t>VIRGEN GORDILLO EDGAR JULIO</t>
  </si>
  <si>
    <t>REALPE MUNOZ JOSE EMIRO</t>
  </si>
  <si>
    <t>LOPEZ CAJIAO FRANCISCO</t>
  </si>
  <si>
    <t>RENDON LUIS CARLOS</t>
  </si>
  <si>
    <t>RESTREPO UMANA OVIDIO</t>
  </si>
  <si>
    <t>ROJAS GIRON HAROLD</t>
  </si>
  <si>
    <t>BUSTOS RENGIFO FREDDY WILLIAM</t>
  </si>
  <si>
    <t>ARISTIZABAL GOMEZ FRANCISCO WILLIAM</t>
  </si>
  <si>
    <t>NESSIM DAYAN ISAAC</t>
  </si>
  <si>
    <t>GIL RODRIGUEZ CARLOS HUMBERTO</t>
  </si>
  <si>
    <t>CATACOLI PEREIRA RAMIRO</t>
  </si>
  <si>
    <t>FERNANDEZ FERNANDEZ EFREN</t>
  </si>
  <si>
    <t>SALAZAR MOLINA RUBEN DARIO</t>
  </si>
  <si>
    <t>RAMIREZ RESTREPO WALTER</t>
  </si>
  <si>
    <t>BAEZA MOLINA CARLOS ALBERTO</t>
  </si>
  <si>
    <t>SILVA QUINTERO GUSTAVO ADOLFO</t>
  </si>
  <si>
    <t>RAMIREZ CORREA LUIS CARLOS</t>
  </si>
  <si>
    <t>MOSQUERA ZUNIGA HECTOR HELI</t>
  </si>
  <si>
    <t>RUIZ DUQUE IVAN DE JESUS</t>
  </si>
  <si>
    <t>DURAN OCAMPO LUIS CARLOS</t>
  </si>
  <si>
    <t>QUINONEZ BEDOYA EFRAIN</t>
  </si>
  <si>
    <t>GARCIA DUQUE LUIS GONZAGA</t>
  </si>
  <si>
    <t>RUIZ ALBAN RODRIGO</t>
  </si>
  <si>
    <t>SANCHEZ RODRIGUEZ DIEGO LUIS</t>
  </si>
  <si>
    <t>DIAZ QUIROZ JESUS HELIODORO</t>
  </si>
  <si>
    <t>IBANEZ GOMEZ JULIO CESAR</t>
  </si>
  <si>
    <t>MORALES TORRES RODOLFO</t>
  </si>
  <si>
    <t>CAYCEDO GARCIA DIEGO JOSE</t>
  </si>
  <si>
    <t>GUERRERO GRANADA FABIO HUMBERTO</t>
  </si>
  <si>
    <t>MONTOYA MILLAN DIEGO ROBERTO</t>
  </si>
  <si>
    <t>JARAMILLO VELEZ FRANCISCO LUIS</t>
  </si>
  <si>
    <t>BELTRAN TORRES ROBERTO ANTONIO</t>
  </si>
  <si>
    <t>GUZMAN ESCOBAR PEDRO PABLO</t>
  </si>
  <si>
    <t>RIVERA MARMOLEJO HECTOR FABIO</t>
  </si>
  <si>
    <t>URDINOLA CALDERON DAGOBERTO</t>
  </si>
  <si>
    <t>DORADO LERMA LUIS ALBERTO</t>
  </si>
  <si>
    <t>PAZ BAUTISTA FERNANDO</t>
  </si>
  <si>
    <t>MANJARRES MORENO BENHUR</t>
  </si>
  <si>
    <t>SAAVEDRA ESCOBAR VICTOR MANUEL</t>
  </si>
  <si>
    <t>MURIEL BUENDIA MIGUEL ANGEL</t>
  </si>
  <si>
    <t>NADER MORA JUAN CARLOS</t>
  </si>
  <si>
    <t>BARBA LLANOS GABRIEL ARTURO</t>
  </si>
  <si>
    <t>BARBOSA TRIANA JAIME</t>
  </si>
  <si>
    <t>VALVERDE HERNANDEZ HUMBERTO</t>
  </si>
  <si>
    <t>HERRERA ARISTIZABAL LUIS ALFONSO</t>
  </si>
  <si>
    <t>CANTILLO PERDOMO OMAR JESUS</t>
  </si>
  <si>
    <t>ARIAS ELIAS FELIX ANTONIO</t>
  </si>
  <si>
    <t>GUZMAN RODRIGUEZ ALVARO JOSE</t>
  </si>
  <si>
    <t>SOTO RAMIREZ RAFAEL</t>
  </si>
  <si>
    <t>GONZALEZ QUIJANO WALTER ALBERT</t>
  </si>
  <si>
    <t>ZAPATA BONILLA CARLOS MARINO</t>
  </si>
  <si>
    <t>CALERO ARCILA CARLOS</t>
  </si>
  <si>
    <t>GONZALEZ ECHAVARRIA CESAR AUGUSTO</t>
  </si>
  <si>
    <t>BARCIAS CABRERA CARLOS ALBERTO</t>
  </si>
  <si>
    <t>OSORIO GOMEZ LUIS FERNANDO</t>
  </si>
  <si>
    <t>JARAMILLO NAVARRETE GUIDO ALFONSO</t>
  </si>
  <si>
    <t>QUINTERO GIL JOSE EDUARDO</t>
  </si>
  <si>
    <t>POSSO CARDOZO MIGUEL ENRIQUE</t>
  </si>
  <si>
    <t>OSORIO DE LA CRUZ HECTOR</t>
  </si>
  <si>
    <t>GARCIA ZABALA CARLOS HUMBERTO</t>
  </si>
  <si>
    <t>NAVIA DIAZ RICARDO ALBERTO</t>
  </si>
  <si>
    <t>URREA PARRA FERNANDO EDUARDO</t>
  </si>
  <si>
    <t>TORRES VILLA ALVARO HERNAN</t>
  </si>
  <si>
    <t>CARVAJAL SINISTERRA GUSTAVO ADOLFO</t>
  </si>
  <si>
    <t>ARISTIZABAL ARISTIZABAL JESUS ARGEMIRO</t>
  </si>
  <si>
    <t>SALAS TORRES ROBERTO ANTONIO</t>
  </si>
  <si>
    <t>SERNA CARMONA GERMAN</t>
  </si>
  <si>
    <t>JIMENEZ ARBELAEZ LUIS FERNANDO</t>
  </si>
  <si>
    <t>TOVAR MOLANO JOSE FERNANDO</t>
  </si>
  <si>
    <t>GUERRERO FERNANDEZ JAIME GERMAN</t>
  </si>
  <si>
    <t>HURTADO VARON RODRIGO ALBERTO</t>
  </si>
  <si>
    <t>ARTURO GUTIERREZ HAROLD</t>
  </si>
  <si>
    <t>BRICENO ROMERO ARTURO</t>
  </si>
  <si>
    <t>PARRA VELASCO EDWIN HIULDER</t>
  </si>
  <si>
    <t>PEREA MAFLA HAROLD</t>
  </si>
  <si>
    <t>ROSALES MONTEMIRANDA ALVARO JOSE</t>
  </si>
  <si>
    <t>PALECHOR CAMACHO HENRY OMAR</t>
  </si>
  <si>
    <t>OLAVE MEJIA CARLOS GUSTAVO</t>
  </si>
  <si>
    <t>QUINTERO PATINO CARLOS AUGUSTO</t>
  </si>
  <si>
    <t>BUSTAMANTE ECHEVERRY LEONARDO</t>
  </si>
  <si>
    <t>VALENCIA ORTIZ HENRY</t>
  </si>
  <si>
    <t>GALVIS PENILLA DIEGO FERNANDO</t>
  </si>
  <si>
    <t>FERNANDEZ ALVAREZ JOHN JAIRO</t>
  </si>
  <si>
    <t>RIVAS WILLIAM</t>
  </si>
  <si>
    <t>MARTINEZ ALDANA JAIDER HUMBERTO</t>
  </si>
  <si>
    <t>MORENO OTERO GILBERT</t>
  </si>
  <si>
    <t>RUIZ CORREA MARCO FELIPE</t>
  </si>
  <si>
    <t>SANCHEZ LARRAHONDO JORGE ENRIQUE</t>
  </si>
  <si>
    <t>OTOYA DOMINGUEZ PABLO ENRIQUE</t>
  </si>
  <si>
    <t>ESCOBAR MARTINEZ JAIME HUMBERTO</t>
  </si>
  <si>
    <t>VALENCIA HERRERA RAUL</t>
  </si>
  <si>
    <t>ORDONEZ FLOREZ CARLOS ALBERTO</t>
  </si>
  <si>
    <t>DI DOMENICO FUENMAYOR CARLOS ARTURO</t>
  </si>
  <si>
    <t>RUIZ FERNANDEZ FERNANDO</t>
  </si>
  <si>
    <t>LIBREROS POSSO JESUS MARIA</t>
  </si>
  <si>
    <t>RODRIGUEZ LERMA MARIO FERNANDO</t>
  </si>
  <si>
    <t>POLO CLAVIJO RICARDO</t>
  </si>
  <si>
    <t>GOMEZ ARDILA HENRY</t>
  </si>
  <si>
    <t>PATINO CASTRO JAIR</t>
  </si>
  <si>
    <t>PRIETO CASTILLO EDGAR</t>
  </si>
  <si>
    <t>ECHEVERRY AZCARATE VICTOR JAVIER</t>
  </si>
  <si>
    <t>MOTATO FIGUEROA BERNARDO</t>
  </si>
  <si>
    <t>SERNA FERNANDEZ WILMAN</t>
  </si>
  <si>
    <t>DUQUE VILLALBA DIEGO FERNANDO</t>
  </si>
  <si>
    <t>GOMEZ CUELLAR JOSE ANTONIO</t>
  </si>
  <si>
    <t>REALPE SARRAZOLA DIEGO LEON</t>
  </si>
  <si>
    <t>GONZALEZ DAVILA HELBERT</t>
  </si>
  <si>
    <t>NARVAEZ HERNANDEZ CARLOS ALBERTO</t>
  </si>
  <si>
    <t>MOLINA SOLIS LUIS ALBERTO</t>
  </si>
  <si>
    <t>BOLANOS CAMPO EDWIN</t>
  </si>
  <si>
    <t>CALERO ROJAS JUAN CARLOS</t>
  </si>
  <si>
    <t>DIAZ VEGA MAURICIO ARTURO</t>
  </si>
  <si>
    <t>RAMIREZ MEDINA EDGAR ARMANDO</t>
  </si>
  <si>
    <t>ESCOBAR RIVERA JUAN CARLOS</t>
  </si>
  <si>
    <t>BUITRAGO CARDONA JULIO CESAR</t>
  </si>
  <si>
    <t>PAEZ OSPINA RAFAEL MARTIN</t>
  </si>
  <si>
    <t>FANDINO ROJAS FERNANDO</t>
  </si>
  <si>
    <t>TRUJILLO DE LA CADENA ALVARO</t>
  </si>
  <si>
    <t>RAMIREZ JIMENEZ RODOLFO</t>
  </si>
  <si>
    <t>ALVAREZ RIOS ADRIANO ENRIQUE</t>
  </si>
  <si>
    <t>GONZALEZ VELASCO JULIAN</t>
  </si>
  <si>
    <t>VELASQUEZ MENDEZ JAVIER</t>
  </si>
  <si>
    <t>CASANOVA HOLGUIN JOSE OCTAVIO</t>
  </si>
  <si>
    <t>BUSTAMANTE VALENCIA LUIS FERNANDO</t>
  </si>
  <si>
    <t>AMY NARVAEZ MANUEL ORLANDO</t>
  </si>
  <si>
    <t>PARDO GUTIERREZ ALIRIO</t>
  </si>
  <si>
    <t>MUNOZ DIAZ NELSON</t>
  </si>
  <si>
    <t>NARVAEZ SANTACRUZ JOSE MANUEL</t>
  </si>
  <si>
    <t>DELGADO VELASQUEZ JAIRO</t>
  </si>
  <si>
    <t>GOMEZ MINA RAMON ELIAS</t>
  </si>
  <si>
    <t>GUTIERREZ GIRALDO MARIO FERNANDO</t>
  </si>
  <si>
    <t>GALLEGO GALLEGO WILSON</t>
  </si>
  <si>
    <t>CASTILLO VARELA GUSTAVO</t>
  </si>
  <si>
    <t>ESPINOZA MARSIGLIA RENE ALBERTO</t>
  </si>
  <si>
    <t>ARAGON TELLES CARLOS ALBERTO</t>
  </si>
  <si>
    <t>CALCETO OSPINA ALONSO</t>
  </si>
  <si>
    <t>ECHEVERRY BARCO CESAR HUMBERTO</t>
  </si>
  <si>
    <t>GUTIERREZ CERON LUIS FERNANDO</t>
  </si>
  <si>
    <t>MARTINEZ QUINTANA JUAN CARLOS</t>
  </si>
  <si>
    <t>RIVERA OSSA CARLOS MARIO</t>
  </si>
  <si>
    <t>CHAPARRO NINCO JOSE LUIS</t>
  </si>
  <si>
    <t>GIRALDO VILA MANUEL ENRIQUE</t>
  </si>
  <si>
    <t>GARCES PEREZ HAROLD</t>
  </si>
  <si>
    <t>SARRIA LUIS EDUARDO</t>
  </si>
  <si>
    <t>OREJUELA MENDOZA MANUEL JOSE</t>
  </si>
  <si>
    <t>NUNEZ CARDOZO HECTOR</t>
  </si>
  <si>
    <t>ORDONEZ MEJIA JOSE LUIS</t>
  </si>
  <si>
    <t>MUNOZ ALVAREZ CARLOS ALFONSO</t>
  </si>
  <si>
    <t>ARISTIZABAL PARRA FERNANDO</t>
  </si>
  <si>
    <t>ESPINOSA ORDONEZ WILMER RODOLFO</t>
  </si>
  <si>
    <t>OREJUELA VELEZ CARLOS ALBERTO</t>
  </si>
  <si>
    <t>MARROQUIN VILLEGAS LUIS FELIPE</t>
  </si>
  <si>
    <t>BARONA ALBAN FERNANDO</t>
  </si>
  <si>
    <t>QUINTERO MONTOYA JORGE EDUARDO</t>
  </si>
  <si>
    <t>BALANTA CABEZAS ALIRIO</t>
  </si>
  <si>
    <t>PINZON RIVERA OSCAR ADOLFO</t>
  </si>
  <si>
    <t>ROJAS FAJARDO GUSTAVO ADOLFO</t>
  </si>
  <si>
    <t>QUINTERO TOVAR CESAR</t>
  </si>
  <si>
    <t>ABADIA FERNANDEZ MAURICIO</t>
  </si>
  <si>
    <t>CASTANO FUENTES ALVARO</t>
  </si>
  <si>
    <t>CALDAS BLUM RODRIGO</t>
  </si>
  <si>
    <t>ORTEGA VIVEROS FARLE EMIR</t>
  </si>
  <si>
    <t>ROJAS LEGARDA JESUS ERALDO</t>
  </si>
  <si>
    <t>REINEL RICARDO RENDON RIOS</t>
  </si>
  <si>
    <t>OCAMPO TRUJILLO LUIS ALFREDO</t>
  </si>
  <si>
    <t>GARCES LOPEZ JORGE ALBERTO</t>
  </si>
  <si>
    <t>CAICEDO JARAMILLO CESAR AUGUSTO</t>
  </si>
  <si>
    <t>ARISTIZABAL ARISTIZABAL WILMER</t>
  </si>
  <si>
    <t>GUTIERREZ LLANOS CARLOS ALBERTO</t>
  </si>
  <si>
    <t>TORRES VIEIRA ALEXANDER</t>
  </si>
  <si>
    <t>OSORIO SANTOFIMIO LUIS FERNANDO</t>
  </si>
  <si>
    <t>BERMUDEZ HERNANDEZ LUIS ALFONSO</t>
  </si>
  <si>
    <t>ROMERO MONTANEZ WILSON</t>
  </si>
  <si>
    <t>MORALES PAREJA JAMES</t>
  </si>
  <si>
    <t>SANTACRUZ LOPEZ LUIS ARMANDO</t>
  </si>
  <si>
    <t>GIRALDO VILA ALONSO</t>
  </si>
  <si>
    <t>REINA MAZO CARLOS ALBERTO</t>
  </si>
  <si>
    <t>SWAN MARTINEZ EDUARDO</t>
  </si>
  <si>
    <t>RODRIGUEZ CASTILLO CARLOS ALBERTO</t>
  </si>
  <si>
    <t>MUNOZ ABADIA RUBEN DARIO</t>
  </si>
  <si>
    <t>ARANGO VELASQUEZ JUAN CARLOS</t>
  </si>
  <si>
    <t>TRUJILLO MATEUS HARVEY</t>
  </si>
  <si>
    <t>RENGIFO MARIN CARLOS EDUARDO</t>
  </si>
  <si>
    <t>SIERRA MERA JOSE J CARLOS</t>
  </si>
  <si>
    <t>VANEGAS RAMIREZ JAIRO</t>
  </si>
  <si>
    <t>GOMEZ CUELLAR GIOVANNI</t>
  </si>
  <si>
    <t>GOMEZ GRAVENHORST FABIAN</t>
  </si>
  <si>
    <t>CORREA LENIS JUAN MANUEL</t>
  </si>
  <si>
    <t>CARDENAS RUBIANO HERNAN ALONSO</t>
  </si>
  <si>
    <t>RENGIFO CAICEDO FERNANDO</t>
  </si>
  <si>
    <t>GARCIA GOMEZ LUIS FERNANDO</t>
  </si>
  <si>
    <t>ESPANA GIRALDO RODRIGO JOSE</t>
  </si>
  <si>
    <t>LLANO CAMACHO ALEJANDRO</t>
  </si>
  <si>
    <t>MENDOZA ANGEL EDUARDO</t>
  </si>
  <si>
    <t>MAYERS CAICEDO HERMANN CARLOS</t>
  </si>
  <si>
    <t>CLAROS PENAGOS CESAR AUGUSTO</t>
  </si>
  <si>
    <t>RODRIGUEZ GONZALEZ JOHN MILTON</t>
  </si>
  <si>
    <t>LUNA OTALORA MAURICIO</t>
  </si>
  <si>
    <t>GORDILLO POSSO JULIO ENRIQUE</t>
  </si>
  <si>
    <t>DUQUE IDROBO PABLO ANDRES</t>
  </si>
  <si>
    <t>HERRERA SILVA GUSTAVO ADOLFO</t>
  </si>
  <si>
    <t>CAICEDO JARAMILLO MARCO AURELIO</t>
  </si>
  <si>
    <t>BARRERA AGUDELO JUAN HERNAN</t>
  </si>
  <si>
    <t>SINISTERRA VALENCIA LUIS EDUARDO</t>
  </si>
  <si>
    <t>PALACIO TABORDA JUAN CARLOS</t>
  </si>
  <si>
    <t>NARVAEZ MALLARINO RODRIGO JOSE</t>
  </si>
  <si>
    <t>ZORRILLA TRUJILLO JUAN CARLOS</t>
  </si>
  <si>
    <t>AYALA VASQUEZ HAROLD</t>
  </si>
  <si>
    <t>HURTADO ROA JOSE GUILLERMO</t>
  </si>
  <si>
    <t>MANTILLA BOLANOS CARLOS EMIRO</t>
  </si>
  <si>
    <t>BALCAZAR PINEDA DIEGO FERNANDO</t>
  </si>
  <si>
    <t>VANEGAS MUNOZ ARLES</t>
  </si>
  <si>
    <t>RAMIREZ FERNEY</t>
  </si>
  <si>
    <t>ZULETA SALDARRIAGA OSCAR ANDRES</t>
  </si>
  <si>
    <t>GIRALDO LOPEZ ALAN</t>
  </si>
  <si>
    <t>RICO MARTINEZ JOSE VALENTIN</t>
  </si>
  <si>
    <t>OBONAGA CUADROS FERNANDO</t>
  </si>
  <si>
    <t>CANAVAL MURILLO HAROLD ADOLFO</t>
  </si>
  <si>
    <t>MOLINARI SARRIA SANTIAGO</t>
  </si>
  <si>
    <t>MOLINARES ECHEVERRI JUAN CARLOS</t>
  </si>
  <si>
    <t>REYES PINTO OSCAR</t>
  </si>
  <si>
    <t>ZAMARRIEGO PUENTES ROMAN JOSE</t>
  </si>
  <si>
    <t>DRADA HURTADO ALEXANDER</t>
  </si>
  <si>
    <t>VALENCIA BOLANOS JAVIER</t>
  </si>
  <si>
    <t>MARTINEZ LOPEZ CARLOS ALBERTO</t>
  </si>
  <si>
    <t>FERNANDEZ CEBALLOS JOSE EDUARDO</t>
  </si>
  <si>
    <t>BOHORQUEZ BLANDON OSCAR HERNAN</t>
  </si>
  <si>
    <t>BERMUDEZ IMBACHI JAVIER ANTONIO</t>
  </si>
  <si>
    <t>SERNA ALONSO CHARLES FABIO</t>
  </si>
  <si>
    <t>CARMONA ESTRADA JOSE NELSON</t>
  </si>
  <si>
    <t>ESTRADA TOBAR MAURICIO</t>
  </si>
  <si>
    <t>HOLGUIN FAJARDO FRANCISCO JULIAN</t>
  </si>
  <si>
    <t>RIOS MURILLO JORGE LUIS</t>
  </si>
  <si>
    <t>AGUADO QUINTERO LUIS FERNANDO</t>
  </si>
  <si>
    <t>DIAZ CASTILLO VICTOR MANUEL</t>
  </si>
  <si>
    <t>JARAMILLO MARTINEZ RAMIRO</t>
  </si>
  <si>
    <t>PANCHALO GUEVARA JAIME ORLANDO</t>
  </si>
  <si>
    <t>CAICEDO ZAMBRANO ROBERTO CARLO</t>
  </si>
  <si>
    <t>HERRERA BERMUDEZ JOHN PABLO</t>
  </si>
  <si>
    <t>LIBREROS SALAMANCA CARLOS HORACIO</t>
  </si>
  <si>
    <t>CORTES LONDONO JAVIER RODRIGO</t>
  </si>
  <si>
    <t>RUIZ VILLAFANE ALVARO ALFONSO</t>
  </si>
  <si>
    <t>MONTEMIRANDA RUIZ JOSE FERNANDO</t>
  </si>
  <si>
    <t>CESPEDES ARANGO LUIS OSCAR</t>
  </si>
  <si>
    <t>MARTINEZ ZAPATA JOSE HECTOR</t>
  </si>
  <si>
    <t>GORDON ATEHORTUA LUIS EDUARDO</t>
  </si>
  <si>
    <t>HENAO RAMOS ALVARO JOSE</t>
  </si>
  <si>
    <t>LONDONO CAPURRO JUAN CARLOS</t>
  </si>
  <si>
    <t>EDER JAMES ALAN WALTER</t>
  </si>
  <si>
    <t>LOPEZ DELGADO OSCAR ALFONSO</t>
  </si>
  <si>
    <t>PINO VELASCO JHERFESON</t>
  </si>
  <si>
    <t>BONILLA BEDOYA CARLOS ANDRES</t>
  </si>
  <si>
    <t>MARTINEZ BONILLA CARLOS ALBERTO</t>
  </si>
  <si>
    <t>ROBAYO RIVERA JOSE GABRIEL</t>
  </si>
  <si>
    <t>CIFUENTES MURILLAS RICARDO LEON</t>
  </si>
  <si>
    <t>GAVIRIA SANCHEZ CARLOS ALBERTO</t>
  </si>
  <si>
    <t>CASTANEDA VARGAS JULIAN</t>
  </si>
  <si>
    <t>PRATT ARBELAEZ DANIEL</t>
  </si>
  <si>
    <t>AGUILERA ALVEAR ALEXIS ANDRES</t>
  </si>
  <si>
    <t>CEBALLOS GIRALDO MARCO ANTONIO</t>
  </si>
  <si>
    <t>MURIEL SALAZAR GUILLERMO LEON</t>
  </si>
  <si>
    <t>GARCES RODRIGUEZ JULIAN ANDRES</t>
  </si>
  <si>
    <t>MURIEL CHAVEZ ANDRES OVIDIO</t>
  </si>
  <si>
    <t>GOMEZ BARONA JOSE ALEJANDRO</t>
  </si>
  <si>
    <t>NAVARRETE CASTRO MAURICIO</t>
  </si>
  <si>
    <t>SALAZAR VALLECILLA EDUARDO</t>
  </si>
  <si>
    <t>BECERRA MATERON JOSE ARVEY</t>
  </si>
  <si>
    <t>CIFUENTES BORRERO JAIME</t>
  </si>
  <si>
    <t>ABADIA CAMPO ADOLFO LEON</t>
  </si>
  <si>
    <t>GOMEZ TABAREZ GUSTAVO</t>
  </si>
  <si>
    <t>HENAO GIL ALBERTO</t>
  </si>
  <si>
    <t>ZABALA LOPEZ EDGAR ALEJANDRO</t>
  </si>
  <si>
    <t>CALDERON HERNANDEZ OSCAR JAIRO</t>
  </si>
  <si>
    <t>ARABIA ABRAHAM DEMETRIO</t>
  </si>
  <si>
    <t>VIDAL LEON JOSE FREDY</t>
  </si>
  <si>
    <t>BERNARD DELGADO FELIPE EDUARDO</t>
  </si>
  <si>
    <t>MONTOYA PATINO WILSON</t>
  </si>
  <si>
    <t>LUSSIO QUINTERO GUILLERMO</t>
  </si>
  <si>
    <t>GOMEZ MONTOYA JORGE ALFONSO</t>
  </si>
  <si>
    <t>ABADIA CAMPO HAROLD</t>
  </si>
  <si>
    <t>ROMERO GARCIA ANTONIO</t>
  </si>
  <si>
    <t>ECHEVERRI OREJUELA HERNAN</t>
  </si>
  <si>
    <t>FERNANDEZ MOJICA MILCIADES</t>
  </si>
  <si>
    <t>ARANZAZU TORO JAIME</t>
  </si>
  <si>
    <t>ARBOLEDA SALAZAR MARIO</t>
  </si>
  <si>
    <t>MARTINEZ ARCINIEGAS ENRIQUE</t>
  </si>
  <si>
    <t>ZULUAGA VELASCO RAUL</t>
  </si>
  <si>
    <t>TREJOS LOPEZ JOSE HERNAN</t>
  </si>
  <si>
    <t>ROJAS PEREA HECTOR</t>
  </si>
  <si>
    <t>PEDRAZA LOZADA VICTOR ARNULFO</t>
  </si>
  <si>
    <t>CHAVARRO MEDINA VICTOR MANUEL</t>
  </si>
  <si>
    <t>BURBANO SALAZAR MANUEL ALBERTO</t>
  </si>
  <si>
    <t>VALDERRAMA PINTO MARLENY</t>
  </si>
  <si>
    <t>CASTRO ARTEAGA SOFIA ALEJANDRA</t>
  </si>
  <si>
    <t>JARAMILLO CONTRERAS CARMEN ELISA</t>
  </si>
  <si>
    <t>RIVERA LEMOS BEATRIZ ANDREA</t>
  </si>
  <si>
    <t>GOMEZ RAMIREZ MARIA FERNANDA</t>
  </si>
  <si>
    <t>URBANO GOMEZ GLORIA DIOMELINA</t>
  </si>
  <si>
    <t>AMAGUANA CHAMORRO AYDEE MARIA</t>
  </si>
  <si>
    <t>QUICENO MARIA UVENCY</t>
  </si>
  <si>
    <t>BALDRICH PEREA YURY VANESSA</t>
  </si>
  <si>
    <t>POTES HOLGUIN AURA MARIA</t>
  </si>
  <si>
    <t>OROZCO DE CABRERA MIYRIAM</t>
  </si>
  <si>
    <t>GONZALEZ FORERO GLORIA</t>
  </si>
  <si>
    <t>VALLECILLA MARTINEZ LILIANA</t>
  </si>
  <si>
    <t>SILVA GARCIA MARIA DEL CARMEN</t>
  </si>
  <si>
    <t>VASQUEZ PALACIO MARIA ELENA</t>
  </si>
  <si>
    <t>HAMANN ECHEVERRY CLAUDIA PATRICIA</t>
  </si>
  <si>
    <t>OSORIO ZAMUDIO MARIA DEL PILAR</t>
  </si>
  <si>
    <t>SANCHEZ IZQUIERDO AMPARO</t>
  </si>
  <si>
    <t>ROJAS MORENO MARTHA LUCIA</t>
  </si>
  <si>
    <t>MARTINEZ BOTERO MARIA PIEDAD</t>
  </si>
  <si>
    <t>QUINTERO BENITEZ LUISA MARIA</t>
  </si>
  <si>
    <t>MACHADO MOLINA MARIA EUGENIA</t>
  </si>
  <si>
    <t>OCHOA NINO YOLANDA</t>
  </si>
  <si>
    <t>QUIJANO AGUDELO LUZ MARINA</t>
  </si>
  <si>
    <t>MENA SALDARRIAGA BLANCA LUCIA</t>
  </si>
  <si>
    <t>CRUZ VELAZCO MARIA MARGARITA</t>
  </si>
  <si>
    <t>CABRERA AVILA ALEYDA</t>
  </si>
  <si>
    <t>DAVILA ALVAREZ NUBIA MARIELLY</t>
  </si>
  <si>
    <t>MENDOZA RAMOS CLAUDIA ISABEL</t>
  </si>
  <si>
    <t>ARANGO CUARTAS ELIZABETH</t>
  </si>
  <si>
    <t>SALAZAR LOPEZ FARY</t>
  </si>
  <si>
    <t>RESTREPO PEREZ BIBIANA MARIA</t>
  </si>
  <si>
    <t>CEBALLOS REBELLON GIOVANNA ALEXANDRA</t>
  </si>
  <si>
    <t>MONTESDEOCA GIRALDO KATHERINE</t>
  </si>
  <si>
    <t>DAVALOS CARVAJAL JOHANA</t>
  </si>
  <si>
    <t>URREA REYES GABRIELA DEL ROSARIO</t>
  </si>
  <si>
    <t>ESCOBAR PULGARIN ROCIO</t>
  </si>
  <si>
    <t>CALVACHE PRADO ESPERANZA</t>
  </si>
  <si>
    <t>GONZALEZ CASTRO CAROLINA</t>
  </si>
  <si>
    <t>RIASCOS ESCOBAR MARIA ELENA</t>
  </si>
  <si>
    <t>MEZA RENZA CONSTANZA</t>
  </si>
  <si>
    <t>HERRERA BOTTA ADRIANA</t>
  </si>
  <si>
    <t>TELLO BOLIVAR INES CONSTANZA</t>
  </si>
  <si>
    <t>CIFUENTES PINZON MARITZA</t>
  </si>
  <si>
    <t>BENSUR DIAZ MARIBEL</t>
  </si>
  <si>
    <t>ALVAREZ CASTANO LAURA PATRICIA</t>
  </si>
  <si>
    <t>SAAVEDRA GONZALEZ LILIAN PATRICIA</t>
  </si>
  <si>
    <t>FRANCO TRASLAVINA LEONELA</t>
  </si>
  <si>
    <t>ZULUAGA ORDONEZ AMALFI</t>
  </si>
  <si>
    <t>CUESTA GUTIERREZ NORA ALICIA</t>
  </si>
  <si>
    <t>VALENCIA LLANOS MIRIAM</t>
  </si>
  <si>
    <t>PELAEZ SARRIA DIANA</t>
  </si>
  <si>
    <t>ANACONA MARIBEL PATRICIA</t>
  </si>
  <si>
    <t>CHACON VALENCIA ANA MARIA</t>
  </si>
  <si>
    <t>VILLEGAS MUNOZ MARIA FERNANDA</t>
  </si>
  <si>
    <t>BEJARANO VILLAN LINA MARIA</t>
  </si>
  <si>
    <t>DIAZ LOPEZ SANDRA ANNIKA</t>
  </si>
  <si>
    <t>CANTILLO LOPEZ MARIA VICTORIA</t>
  </si>
  <si>
    <t>DOMINGUEZ ROSERO LUCIA MARCELA</t>
  </si>
  <si>
    <t>CASTILLO HERNANDEZ VIVIANA</t>
  </si>
  <si>
    <t>RASSI DE HURTADO DIANA</t>
  </si>
  <si>
    <t>VASQUEZ PALACIO BEATRIZ CECILIA</t>
  </si>
  <si>
    <t>CAMPO DE MONTOYA MIRYAM</t>
  </si>
  <si>
    <t>MENICAGLI PAOLA CATALINA</t>
  </si>
  <si>
    <t>ALCANTARA CARDONA CLAUDIA MARCELA</t>
  </si>
  <si>
    <t>MARTINEZ NARVAEZ DIANA MARIA</t>
  </si>
  <si>
    <t>ROBLEDO CHAVARRIAGA ANA MARIA</t>
  </si>
  <si>
    <t>MARMOLEJO GUZMAN ANGELICA MARIA</t>
  </si>
  <si>
    <t>PACHECO SANCHEZ YISETH MILENA</t>
  </si>
  <si>
    <t>VELASQUEZ LOZADA ISABEL</t>
  </si>
  <si>
    <t>BELTRAN GIRALDO GLORIA PATRICIA</t>
  </si>
  <si>
    <t>CRUZ TASCON ELIANA FERNANDA</t>
  </si>
  <si>
    <t>ARBOLEDA QUINTANA LEYDA</t>
  </si>
  <si>
    <t>MORENO DE IMAI ESPERANZA</t>
  </si>
  <si>
    <t>CARDENAS CASTRO LIGIA</t>
  </si>
  <si>
    <t>ALVAREZ ALVAREZ GLADIS IMELDA</t>
  </si>
  <si>
    <t>GONZALEZ De RAMIREZ JEANNETTE VICENTA</t>
  </si>
  <si>
    <t>NARANJO PALAU MARIA CLARA</t>
  </si>
  <si>
    <t>GOMEZ SANABRIA GLORIA PATRICIA</t>
  </si>
  <si>
    <t>CARRASCAL BORRERO LIZETH MARIA</t>
  </si>
  <si>
    <t>ARCILA CORREA ROSA MILENA</t>
  </si>
  <si>
    <t>RUIZ NUNEZ CIRCE</t>
  </si>
  <si>
    <t>BERON BERON TATIANA</t>
  </si>
  <si>
    <t>RIVERA VIELMAS MARIA LUISA</t>
  </si>
  <si>
    <t>NIETO RODRIGUEZ DIANA SORAYA</t>
  </si>
  <si>
    <t>OLIVEROS JOVEN MARTHA DOLLY</t>
  </si>
  <si>
    <t>PENILLA QUINTERO MARIA FERNANDA</t>
  </si>
  <si>
    <t>BRYON DELGADO MARIA FERNANDA</t>
  </si>
  <si>
    <t>ECHEVERRI MOSQUERA MARA</t>
  </si>
  <si>
    <t>IDARRAGA MAZUERA SANDRA ROSA</t>
  </si>
  <si>
    <t>RODRIGUEZ RIVADENEIRA MARIA FERNANDA</t>
  </si>
  <si>
    <t>POSSO TRUJILLO KATERINE</t>
  </si>
  <si>
    <t>VALDERRAMA ROJAS TANIA</t>
  </si>
  <si>
    <t>BARRERO PASCUAS ANGELICA MARIA</t>
  </si>
  <si>
    <t>MORENO SALAZAR SANDRA MILENA</t>
  </si>
  <si>
    <t>PATINO ARIAS CLAUDIA FERNANDA</t>
  </si>
  <si>
    <t>GOMEZ JARAMILLO ANGELA MARIA</t>
  </si>
  <si>
    <t>CALDERON PRADO SANDRA PATRICIA</t>
  </si>
  <si>
    <t>CARMONA SARASTY JOHANA FERNANDA</t>
  </si>
  <si>
    <t>DELGADO AGUAS ISABEL CRISTINA</t>
  </si>
  <si>
    <t>AZCARATE MARTINEZ CLARA MARIA</t>
  </si>
  <si>
    <t>ROJAS PENA SUSANA ANDREA</t>
  </si>
  <si>
    <t>FLOREZ LEON ELCY DALLAN</t>
  </si>
  <si>
    <t>ZAMORA MONTEHERMOSO ARCENIO</t>
  </si>
  <si>
    <t>GARCIA HERNANDEZ VICTOR ARCADIO</t>
  </si>
  <si>
    <t>SANCHEZ DIAZ CARLOS HERNAN</t>
  </si>
  <si>
    <t>YEPES GALLO JOSE ALEJANDRO</t>
  </si>
  <si>
    <t>GARCES CORTES WLADIMIRO</t>
  </si>
  <si>
    <t>HERMANN ANDRADE DOWER</t>
  </si>
  <si>
    <t>REBOLLEDO ISAZA JUAN PABLO</t>
  </si>
  <si>
    <t>ORDONEZ HOYOS CARLOS ALBERTO</t>
  </si>
  <si>
    <t>SALGADO ORTIZ LUIS FERNANDO</t>
  </si>
  <si>
    <t>DE LA CRUZ ECHAVARRIA GUSTAVO ALBERTO</t>
  </si>
  <si>
    <t>RIOS MONTEMIRANDA GUILLERMO ALBERTO</t>
  </si>
  <si>
    <t>NIETO AYALA JAIRO ALBERTO</t>
  </si>
  <si>
    <t>CHAVARRIAGA AGUIRRE JUAN CARLOS</t>
  </si>
  <si>
    <t>TRUJILLO PIEDRAHITA JULIAN BERNARDO</t>
  </si>
  <si>
    <t>RENGIFO ARBOLEDA JULIO CESAR</t>
  </si>
  <si>
    <t>SANCHEZ HENAO DIEGO FERNANDO</t>
  </si>
  <si>
    <t>GONZALEZ RIVERA SANTIAGO</t>
  </si>
  <si>
    <t>ORTEGA SOLARTE JESUS JAVIER</t>
  </si>
  <si>
    <t>PACHECO CUADROS NELSON</t>
  </si>
  <si>
    <t>LOZADA MUNOZ JULIO FERNANDO</t>
  </si>
  <si>
    <t>RODRIGUEZ RIVERA PABLO CESAR</t>
  </si>
  <si>
    <t>VACA SANTANDER LISANDRO FRANCISCO</t>
  </si>
  <si>
    <t>HINCAPIE NUNEZ ALEX FERNEY</t>
  </si>
  <si>
    <t>FERNANDEZ MARTINEZ HIDALGO</t>
  </si>
  <si>
    <t>LOPEZ RAMIREZ JHONNY ALONSO</t>
  </si>
  <si>
    <t>PEREA PEREA LUIS CISILFREDO</t>
  </si>
  <si>
    <t>MURGAS ESCANDON RICARDO ALFONSO</t>
  </si>
  <si>
    <t>CASADIEGO SANJUAN JUAN CARLOS</t>
  </si>
  <si>
    <t>ANGARITA VILLAREAL RENE ALEXANDER</t>
  </si>
  <si>
    <t>ACUNA AYALA RICARDO</t>
  </si>
  <si>
    <t>MELO ALARCON YECID MAURICIO</t>
  </si>
  <si>
    <t>GARCIA QUINTERO ARNOLD</t>
  </si>
  <si>
    <t>JAVELA URUENA YOVANI</t>
  </si>
  <si>
    <t>ALAS SENSATION WEAR</t>
  </si>
  <si>
    <t>VALDERRAMA FAJARDO CARLOS EDUARDO</t>
  </si>
  <si>
    <t>GARCIA ORTIZ MATIAS</t>
  </si>
  <si>
    <t>OROZCO MERA JAVIER</t>
  </si>
  <si>
    <t>CAMPOS ANGULO DIEGO FERNANDO</t>
  </si>
  <si>
    <t>ORDONEZ SANTOS MANUEL ARTURO</t>
  </si>
  <si>
    <t>ARIAS ARIAS ORLAY</t>
  </si>
  <si>
    <t>POSSO VARELA JULIAN ALONSO</t>
  </si>
  <si>
    <t>PEREZ ARIAS HIULDER</t>
  </si>
  <si>
    <t>VARELA LIBREROS CARLOS ALBERTO</t>
  </si>
  <si>
    <t>FRANCO OBANDO HUGO FERNELLY</t>
  </si>
  <si>
    <t>ARANGO TRUJILLO LUIYI FERNANDO</t>
  </si>
  <si>
    <t>LAVERDE FIGUEROA CARLOS ARMANDO</t>
  </si>
  <si>
    <t>APARICIO JIMENEZ ANDRES ALBERTO</t>
  </si>
  <si>
    <t>GUZMAN DIAZ FELIX ALBERTO</t>
  </si>
  <si>
    <t>MANRIQUE GOMEZ EDWIN ORLANDO</t>
  </si>
  <si>
    <t>GIL BALCAZAR PAULO CESAR</t>
  </si>
  <si>
    <t>VANEGAS POLANIA MIGUEL ANGEL</t>
  </si>
  <si>
    <t>SAAVEDRA HURTADO MIGUEL ANGEL</t>
  </si>
  <si>
    <t>MAZORRA REINA ARLEX HOMERO</t>
  </si>
  <si>
    <t>CASTRO SOTO MIGUEL ANDRES</t>
  </si>
  <si>
    <t>ANGEL BORRERO LUIS FERNANDO</t>
  </si>
  <si>
    <t>CANO BARRAGAN HERNANDO</t>
  </si>
  <si>
    <t>JARAMILLO OROZCO LUIS MIGUEL</t>
  </si>
  <si>
    <t>RODRIGUEZ VALENCIA JUAN CARLOS</t>
  </si>
  <si>
    <t>JIMENEZ RIVAS DENIO</t>
  </si>
  <si>
    <t>RODRIGUEZ JIMENEZ MARTIN</t>
  </si>
  <si>
    <t>CHAVES RIASCOS HERNANDO</t>
  </si>
  <si>
    <t>GAVIRIA GIRALDO LUIS FELIPE</t>
  </si>
  <si>
    <t>BARJUN PALOMINO YAMIL</t>
  </si>
  <si>
    <t>OSORIO VELASQUEZ JUAN CARLOS</t>
  </si>
  <si>
    <t>ALONSO CIFUENTES JULIO CESAR</t>
  </si>
  <si>
    <t>RAMIREZ BUITRAGO NELSON DARIO</t>
  </si>
  <si>
    <t>GOMEZ SCHOUBEN PAULO CESAR</t>
  </si>
  <si>
    <t>GUTIERREZ AVENDANO GIOVANNI</t>
  </si>
  <si>
    <t>LLANO JARAMILLO JAIME ALBERTO</t>
  </si>
  <si>
    <t>MARTINEZ GASCA GERMAN ALONSO</t>
  </si>
  <si>
    <t>CALDERON ROJAS BENJAMIN</t>
  </si>
  <si>
    <t>TORRES ORTIZ WALTER</t>
  </si>
  <si>
    <t>CARRILLO PERDOMO FRANCISCO JAVIER</t>
  </si>
  <si>
    <t>GAZIA ECHEVERRI FRANCISCO JAVIER</t>
  </si>
  <si>
    <t>GARCIA IZA JUAN CARLOS</t>
  </si>
  <si>
    <t>PALACIOS BARONA CARLOS ANDRES</t>
  </si>
  <si>
    <t>FRANCO GUERRERO MARCO ANTONIO</t>
  </si>
  <si>
    <t>VERGARA GARCIA WILLIAM FERNANDO</t>
  </si>
  <si>
    <t>ISAZA LOPEZ ANDRES FERNANDO</t>
  </si>
  <si>
    <t>MARIN LOPEZ AMILCAR</t>
  </si>
  <si>
    <t>LASPRILLA BUENO FAYBER</t>
  </si>
  <si>
    <t>HINCAPIE HINCAPIE JUAN CARLOS</t>
  </si>
  <si>
    <t>CARDONA GONZALEZ JESUS DAVID</t>
  </si>
  <si>
    <t>LUCUMI SANCHEZ WALTER</t>
  </si>
  <si>
    <t>MARTINEZ ALVARO JOSE</t>
  </si>
  <si>
    <t>ESCOBAR LOPEZ JAIME RODRIGO</t>
  </si>
  <si>
    <t>OSORIO BURBANO JUAN FERNANDO</t>
  </si>
  <si>
    <t>SANCHEZ MUNOZ MILTON FABIAN</t>
  </si>
  <si>
    <t>GARCIA ANDRES MAURICIO</t>
  </si>
  <si>
    <t>LOSADA ALZATE MARCO TULIO</t>
  </si>
  <si>
    <t>PEREZ SANCHEZ ZULIMAN ALEXANDER</t>
  </si>
  <si>
    <t>RAMIREZ JIMENEZ ANDRES</t>
  </si>
  <si>
    <t>SALCEDO CAJIAO GERMAN SANTIAGO</t>
  </si>
  <si>
    <t>ARIAS BEJARANO HUMBERTO</t>
  </si>
  <si>
    <t>CALDERON MUNOZ DIEGO FERNANDO</t>
  </si>
  <si>
    <t>AGUILAR DONNEYS GUSTAVO EDUARDO</t>
  </si>
  <si>
    <t>CAMACHO ERAZO ALEXANDER</t>
  </si>
  <si>
    <t>VELASCO VELEZ CARLOS ALBERTO</t>
  </si>
  <si>
    <t>RIVERA SANCHEZ ORLANDO</t>
  </si>
  <si>
    <t>VALENCIA LLANOS RODRIGO AUGUSTO</t>
  </si>
  <si>
    <t>PRIETO DUARTE JOHN CARLOS</t>
  </si>
  <si>
    <t>DAZA PALECHOR EDWIN ALBERTO</t>
  </si>
  <si>
    <t>DELGADO MENDEZ GUSTAVO ADOLFO</t>
  </si>
  <si>
    <t>PAREDES GARCES ANDRES EDUARDO</t>
  </si>
  <si>
    <t>MOSQUERA MOSQUERA JOSE OLIVAR</t>
  </si>
  <si>
    <t>VALENCIA RAYO GUSTAVO ADOLFO</t>
  </si>
  <si>
    <t>ABELLO GUEVARA ANDRES FELIPE</t>
  </si>
  <si>
    <t>PIZARRO LOPEZ ALEJANDRO</t>
  </si>
  <si>
    <t>CHACON TOFINO ALVARO GUILLERMO</t>
  </si>
  <si>
    <t>HERNANDEZ RODRIGUEZ JOSE JULIAN</t>
  </si>
  <si>
    <t>CALDERON AWAKON EDUARDO ERNESTO</t>
  </si>
  <si>
    <t>MONTAUTI BERMUDEZ PIERANGELLO</t>
  </si>
  <si>
    <t>SANCHEZ BRAVO JOSE GABRIEL</t>
  </si>
  <si>
    <t>PALOMINO MEJIA WILSON</t>
  </si>
  <si>
    <t>DIAZ ROMERO JOHAN</t>
  </si>
  <si>
    <t>LOAIZA FLOREZ HECTOR MANUEL</t>
  </si>
  <si>
    <t>ANDRADE IMBACHI CARLOS</t>
  </si>
  <si>
    <t>SALAMANCA ARBOLEDA JOSE LUIS</t>
  </si>
  <si>
    <t>VARGAS CHAVEZ JOSE DAVID</t>
  </si>
  <si>
    <t>BORRERO PLAZA ANDRES FELIPE</t>
  </si>
  <si>
    <t>GONZALEZ RIASCOS MAURICIO</t>
  </si>
  <si>
    <t>GOMEZ RESTREPO CESAR AUGUSTO</t>
  </si>
  <si>
    <t>CUELLAR GARCIA RICARDO CESAR</t>
  </si>
  <si>
    <t>DIAZ SARMIENTO LUIS ALFREDO</t>
  </si>
  <si>
    <t>CHAMORRO GARZON FRANCISCO JAVIER</t>
  </si>
  <si>
    <t>LEON CAMARGO GUSTAVO ADOLFO</t>
  </si>
  <si>
    <t>LEZAMA VILLAMIL EFRAIN HUMBERTO</t>
  </si>
  <si>
    <t>BENEDETTI VELA JOHNNY FERNANDO</t>
  </si>
  <si>
    <t>ROTAWISKY ORTIZ CESAR AUGUSTO</t>
  </si>
  <si>
    <t>PAREJA RODRIGUEZ LEONEL</t>
  </si>
  <si>
    <t>HENAO GUEVARA MAURICIO ALBERTO</t>
  </si>
  <si>
    <t>MURIEL VALENCIA CESAR AUGUSTO</t>
  </si>
  <si>
    <t>ZAPATA ALEXANDER</t>
  </si>
  <si>
    <t>OBREGON MORALES JOHYNER</t>
  </si>
  <si>
    <t>ROJAS CAVIEDES FRANKLIN</t>
  </si>
  <si>
    <t>RESTREPO OROZCO FELIPE</t>
  </si>
  <si>
    <t>SANCHEZ OBYRNE HECTOR MAURICIO</t>
  </si>
  <si>
    <t>PENA PIEDRAHITA MIGUEL ALBERTO</t>
  </si>
  <si>
    <t>FERNANDEZ RODRIGUEZ JUAN FERNANDO</t>
  </si>
  <si>
    <t>ANGULO PINTO JULIAN</t>
  </si>
  <si>
    <t>VIVEROS RUIZ JUAN GULLERMO</t>
  </si>
  <si>
    <t>CHAVARRO LOPEZ JOHN ALEXANDER</t>
  </si>
  <si>
    <t>DE LOS RIOS NARANJO LUIS MIGUEL</t>
  </si>
  <si>
    <t>LINARES ESCOBAR JAVIER ANDRES</t>
  </si>
  <si>
    <t>GUERRERO RIVERA LUIS MIGUEL</t>
  </si>
  <si>
    <t>ESCOBAR FIGUEROA OSCAR IVAN</t>
  </si>
  <si>
    <t>VALENCIA BEDOYA PABLO ARTURO</t>
  </si>
  <si>
    <t>DISTRIBUIDORA ELECTROJAPONES SA</t>
  </si>
  <si>
    <t>MANITOBA SAS</t>
  </si>
  <si>
    <t>SERVITECA CANAVERALEJO FRANCO YCIA SCA</t>
  </si>
  <si>
    <t>MUNOZ HERRERA EDISON</t>
  </si>
  <si>
    <t>SAECLA SAS</t>
  </si>
  <si>
    <t>GENERAL METALICA S A</t>
  </si>
  <si>
    <t>ADIELA DE LOMBANA LTDA</t>
  </si>
  <si>
    <t>CORDOBA Y CIA SAS</t>
  </si>
  <si>
    <t>INGENIERIA AMBIENTAL CIVIL Y CONSTRUCCION INACON S</t>
  </si>
  <si>
    <t>EQUIPOS DE PROTECCION INDIVIDUAL LTDA</t>
  </si>
  <si>
    <t>MACCARRONI S E U</t>
  </si>
  <si>
    <t>SOLUCIONES LOGISTICAS TECNICAS SAS</t>
  </si>
  <si>
    <t>MARCA TACTICA S A S</t>
  </si>
  <si>
    <t>CENTRO DE IDIOMAS INTERLENGUAS LTDA</t>
  </si>
  <si>
    <t>ESTACION DE SERVICIO TEXACO GUADALUPE</t>
  </si>
  <si>
    <t>RECOMAQ INDUSTRIAL SAS</t>
  </si>
  <si>
    <t>GIRALDO TAFUR RODRIGO</t>
  </si>
  <si>
    <t>TECHNO CHILLER SERVICE ENGINNERING SAS</t>
  </si>
  <si>
    <t>COLLAZOS JIMENEZ NELSON</t>
  </si>
  <si>
    <t>BNG ASESORES Y CONSULTORES SAS</t>
  </si>
  <si>
    <t>TINTAS Y PLOTTER SAS</t>
  </si>
  <si>
    <t>2 17 PRODUCT S A S 2</t>
  </si>
  <si>
    <t>BLUE OCEAN TOURS SAS</t>
  </si>
  <si>
    <t>ARTEAGA VASQUEZ CARLOS ANDRES</t>
  </si>
  <si>
    <t>APIS CONSULTORES</t>
  </si>
  <si>
    <t>2D CONSTRUCCIONES SAS</t>
  </si>
  <si>
    <t>BORRERO ROSASCO DIEGO ALEJANDRO</t>
  </si>
  <si>
    <t>CLINICA DR LUIS LASSO SALUD FUNCION Y BIENESTAR</t>
  </si>
  <si>
    <t>MANGANIELLO FOOD SAS</t>
  </si>
  <si>
    <t>FASTER ASISTENCIA EN ACCIDENTES DE TRANSITO Y RECO</t>
  </si>
  <si>
    <t>CYV PRODUCTIONS S A S</t>
  </si>
  <si>
    <t>MUNOZ VALENCIA MATTIAS</t>
  </si>
  <si>
    <t>AZCARATE RAMIREZ MARIA DEL MAR</t>
  </si>
  <si>
    <t>TORRES VARGAS ANDRES FELIPE</t>
  </si>
  <si>
    <t>AMAYA RAMIREZ SANTIAGO</t>
  </si>
  <si>
    <t>MONTES LONDONO SANTIAGO</t>
  </si>
  <si>
    <t>OSORIO HERNANDEZ JUAN DAVID</t>
  </si>
  <si>
    <t>MARTINEZ GIRALDO BRAHYAN</t>
  </si>
  <si>
    <t>GOMEZ ECHEVERRY CARLOS DANIEL</t>
  </si>
  <si>
    <t>GUETIO VELASCO SEBASTIAN</t>
  </si>
  <si>
    <t>ARIAS ORDONEZ SAMUEL</t>
  </si>
  <si>
    <t>GONZALEZ HERNANDEZ JUAN SEBASTIAN</t>
  </si>
  <si>
    <t>ECHEVERRY CANOA JHON BRANDON</t>
  </si>
  <si>
    <t>FLOREZ BETANCOURT CHRISTIAN MAURICO</t>
  </si>
  <si>
    <t>SALAMANCA GONZALEZ BRANDON ERNEY</t>
  </si>
  <si>
    <t>MOLINA BALANTA GERSON</t>
  </si>
  <si>
    <t>REYES MARTINEZ LUIS ALEJANDRO</t>
  </si>
  <si>
    <t>REYES TELLEZ NICOLAS</t>
  </si>
  <si>
    <t>ANAYA ERAZO ANDRES FELIPE</t>
  </si>
  <si>
    <t>CASTILLO LARA NICOLAS</t>
  </si>
  <si>
    <t>QUINTERO HERRERA RODRIGO ALBERTO</t>
  </si>
  <si>
    <t>RIVERA GARCIA ANA MARIA</t>
  </si>
  <si>
    <t>CORREDOR RODRIGUEZ OMAR ANDRES</t>
  </si>
  <si>
    <t>ARIAS ORDONEZ SALOME</t>
  </si>
  <si>
    <t>PEREZ CANAVAL FREDDY HERNAN</t>
  </si>
  <si>
    <t>AGUIRRE GOMEZ PAOLA ANDREA</t>
  </si>
  <si>
    <t>ESPINOSA PENARANDA SILVANA</t>
  </si>
  <si>
    <t>DE FRANCISCO JORDAN DANIEL</t>
  </si>
  <si>
    <t>MARIN RIVAS ANDRES FELIPE</t>
  </si>
  <si>
    <t>JARAMILLO MILLAN FELIPE</t>
  </si>
  <si>
    <t>VELEZ MAYOR JORGE LUIS</t>
  </si>
  <si>
    <t>VIDAL ZULUAGA JUAN CAMILO</t>
  </si>
  <si>
    <t>GARCES GALVIS BRYAN ANDRES</t>
  </si>
  <si>
    <t>GUERRERO MARIN JUDY BEATRIZ</t>
  </si>
  <si>
    <t>GUZMAN ARBOLEDA DIANA ROCIO</t>
  </si>
  <si>
    <t>TOBON FAJARDO SEBASTIAN</t>
  </si>
  <si>
    <t>GARCIA RAMIREZ JUAN FELIPE</t>
  </si>
  <si>
    <t>TELLO BERNAL ANDRES FELIPE</t>
  </si>
  <si>
    <t>LENIS DOMINGUEZ LUIS FELIPE</t>
  </si>
  <si>
    <t>GARCIA TOBAR ANA MARIA</t>
  </si>
  <si>
    <t>MORALES TOVAR LEONARDO</t>
  </si>
  <si>
    <t>ALMARIO ROSALES ISABELLA</t>
  </si>
  <si>
    <t>SOLARTE CONCHA DANIEL</t>
  </si>
  <si>
    <t>LINCE MARIN JOSE DANIEL</t>
  </si>
  <si>
    <t>ARCE MILLAN KEVIN SEBASTIAN</t>
  </si>
  <si>
    <t>VALLEJO RIVERA WILLIAM ANDRES</t>
  </si>
  <si>
    <t>RAMIREZ NAVIA SOFIA</t>
  </si>
  <si>
    <t>MOSQUERA CORDOBA ALEJANDRO</t>
  </si>
  <si>
    <t>SANCHEZ MAYORGA HUGO JULIAN</t>
  </si>
  <si>
    <t>PALADINES RUIZ JUAN DAVID</t>
  </si>
  <si>
    <t>ARIAS RESTREPO DEIVIN</t>
  </si>
  <si>
    <t>VILLANUEVA LAGUNA PAULO CESAR</t>
  </si>
  <si>
    <t>DIAZ CARDENAS MARIANA</t>
  </si>
  <si>
    <t>GOMEZ POLANCO JORGE ENRIQUE</t>
  </si>
  <si>
    <t>MOLINA MUNOZ LUIS CARLOS</t>
  </si>
  <si>
    <t>URBANO MONTES STEVEN</t>
  </si>
  <si>
    <t>BENAVIDES BASTIDAS JUAN DAVID</t>
  </si>
  <si>
    <t>ARISTIZABAL CARVAJAL JHON ALEXANDER</t>
  </si>
  <si>
    <t>ANGRINO BETANCOURT DANIEL ALEJANDRO</t>
  </si>
  <si>
    <t>GONZALEZ RAMIREZ ALEJANDRA XIMENA</t>
  </si>
  <si>
    <t>HAMANN DAVILA LAURA</t>
  </si>
  <si>
    <t>LLAMOSA GIL JUAN CAMILO</t>
  </si>
  <si>
    <t>SERRATO ALVAREZ MIGUEL SANTIAGO</t>
  </si>
  <si>
    <t>ROJAS RIVERA CESAR AUGUSTO</t>
  </si>
  <si>
    <t>GONGORA CALLE YEFERSON ENRIQUE</t>
  </si>
  <si>
    <t>GONZALEZ PUERTA ANDRES</t>
  </si>
  <si>
    <t>CONDE SANCHEZ PABLO CESAR</t>
  </si>
  <si>
    <t>ENCISO PANTOJA HARBY ANDRES</t>
  </si>
  <si>
    <t>CHAVEZ ECHAVERRI CARLOS FELIPE</t>
  </si>
  <si>
    <t>ARCINIEGAS PRADO HELEN DAHIANA</t>
  </si>
  <si>
    <t>AGUILAR CABAL CRISTHIAN FELIPE</t>
  </si>
  <si>
    <t>PAYERAS PAZ JOSE LUIS</t>
  </si>
  <si>
    <t>LLANO CUBIDES SANTIAGO JOSE</t>
  </si>
  <si>
    <t>ECHEVERRI SARASTI DANIEL</t>
  </si>
  <si>
    <t>CORREA HENAO DANIEL ALONSO</t>
  </si>
  <si>
    <t>HOLGUIN TAFUR DIEGO FERNANDO</t>
  </si>
  <si>
    <t>PATINO MOLANO JORGE ANDRES</t>
  </si>
  <si>
    <t>ARISTIZABAL GIRALDO ALVARO ANDRES</t>
  </si>
  <si>
    <t>GONZALEZ SANCHEZ DIEGO ANDRES</t>
  </si>
  <si>
    <t>RIVAS CARBONERO ANA CRISTINA</t>
  </si>
  <si>
    <t>TORO INFANTE EDWIN FABIAN</t>
  </si>
  <si>
    <t>ALARCON FRANCO STEPHANIE</t>
  </si>
  <si>
    <t>CALDERON BETANCOURT LUIS ALFREDO</t>
  </si>
  <si>
    <t>ESQUIVEL TAMAYO JORGE ANDRES</t>
  </si>
  <si>
    <t>VELEZ GORDILLO MANUEL ALEJANDRO</t>
  </si>
  <si>
    <t>POLANCO PEREIRA PEDRO JULIAN</t>
  </si>
  <si>
    <t>PIEDRAHITA BEDOYA HOIMER STEVEN</t>
  </si>
  <si>
    <t>FRANCO BRAVO DIANA CAROLINA</t>
  </si>
  <si>
    <t>MORENO ARGUELLES JAIME ALEJANDRO</t>
  </si>
  <si>
    <t>PEREZ AGUIRRE MANUEL ESTEBAN</t>
  </si>
  <si>
    <t>CORREA ARBAB HAMED DARIO</t>
  </si>
  <si>
    <t>TRUJILLO LOPEZ HUGO ESTEBAN</t>
  </si>
  <si>
    <t>BELTRAN FRANCO RODRIGO</t>
  </si>
  <si>
    <t>LOBOA VARELA OSCAR FERNANDO</t>
  </si>
  <si>
    <t>ZULUAGA PIEDRAHITA BRAYAN ANDREY</t>
  </si>
  <si>
    <t>CASTRO OSPINA ALEJANDRO</t>
  </si>
  <si>
    <t>MORALES MUNOZ CARLOS ERNESTO</t>
  </si>
  <si>
    <t>TRUJILLO GOMEZ GUSTAVO</t>
  </si>
  <si>
    <t>ARANGO CAMPO LUIS EDUARDO</t>
  </si>
  <si>
    <t>ZUNIGA GONZALEZ LUIS FERNANDO</t>
  </si>
  <si>
    <t>GOLU ARIAS VICTOR HUGO</t>
  </si>
  <si>
    <t>ARCE CASTANO JORGE ELIECER</t>
  </si>
  <si>
    <t>LOZANO LOPEZ BRAYHAN ALEXIS</t>
  </si>
  <si>
    <t>GUERRERO RUEDA DIEGO EFRNANDO</t>
  </si>
  <si>
    <t>ARCE FRANCO EFMAN JULIAN</t>
  </si>
  <si>
    <t>HOYOS ANGEL JUAN SEBASTIAN</t>
  </si>
  <si>
    <t>NOGUERA CARVAJAL LESLIE JOHANA</t>
  </si>
  <si>
    <t>MEZU ARCILA JUAN CAMILO</t>
  </si>
  <si>
    <t>QUINTERO DE LA CRUZ GERMAN EDUARDO</t>
  </si>
  <si>
    <t>RAMIREZ CARDENAS ALEJANDRO</t>
  </si>
  <si>
    <t>ISAZA CELIS GUSTAVO ADOLFO</t>
  </si>
  <si>
    <t>ARAGON CRISTHIAN MANUEL</t>
  </si>
  <si>
    <t>ALVAREZ AWAKON DAVID MAURICIO</t>
  </si>
  <si>
    <t>VARGAS POTES LUZ ADRIANA</t>
  </si>
  <si>
    <t>RAMIREZ CARDENAS LADY JOHANA</t>
  </si>
  <si>
    <t>RIVEROS NAMEN JOSE DAVID</t>
  </si>
  <si>
    <t>RINCON HURTADO VICTOR JULIAN</t>
  </si>
  <si>
    <t>MUNEVAR ROBAYO CARLOS EDUARDO</t>
  </si>
  <si>
    <t>PINO VELASCO EDWAR FABIAN</t>
  </si>
  <si>
    <t>MEJIA CASTRILLON JUAN CAMILO</t>
  </si>
  <si>
    <t>BEJARANO CARDONA JUAN MANUEL</t>
  </si>
  <si>
    <t>ARTUNDUAGA MUNOZ CATALINA</t>
  </si>
  <si>
    <t>LOPEZ DELGADO JORGE LUIS</t>
  </si>
  <si>
    <t>MARMOLEJO POSSO LINA MARIA</t>
  </si>
  <si>
    <t>GARRO AGUDELO JEFERSON</t>
  </si>
  <si>
    <t>BERMUDEZ ERAZO YEISON ANDRES</t>
  </si>
  <si>
    <t>STADLIN AGUDELO CATALINA</t>
  </si>
  <si>
    <t>BETANCOURT MARIN CARLOS ANDRES</t>
  </si>
  <si>
    <t>MAMIAN QUINAYAS ALEX RODOLFO</t>
  </si>
  <si>
    <t>FRANCO ALZATE OSCAR ANDRES</t>
  </si>
  <si>
    <t>CASTANO AMEZQUITA ANGELA PAOLA</t>
  </si>
  <si>
    <t>RIVERA DELGADO GERMAN ALFONSO</t>
  </si>
  <si>
    <t>NIEVA GONZALEZ LUIS FELIPE</t>
  </si>
  <si>
    <t>RAMIREZ BEDOYA JORGE ELIECER</t>
  </si>
  <si>
    <t>PAEZ MALDONADO JERSON</t>
  </si>
  <si>
    <t>NINO MORALES JOSE FERNANDO</t>
  </si>
  <si>
    <t>HENAO ZAPATA JUAN SEBASTIAN</t>
  </si>
  <si>
    <t>MEDINA GOMEZ JUAN CAMILO</t>
  </si>
  <si>
    <t>BARONA OLAVE PAMELA ANDREA</t>
  </si>
  <si>
    <t>IDARRAGA MONTOYA JHON MICHAEL</t>
  </si>
  <si>
    <t>GOMEZ MILLAN SANDRA PATRICIA</t>
  </si>
  <si>
    <t>TORRES HURTADO JAVIER MAURICIO</t>
  </si>
  <si>
    <t>TASAMA VILLA NATALIA ANDREA</t>
  </si>
  <si>
    <t>VILLEGAS TORO JUAN CAMILO</t>
  </si>
  <si>
    <t>AVILA VALENCIA JUAN CAMILO</t>
  </si>
  <si>
    <t>HINCAPIE BUCHELI YEISON ALEXANDER</t>
  </si>
  <si>
    <t>OSSA GONZALEZ JUAN SEBASTIAN</t>
  </si>
  <si>
    <t>VALENCIA MENDOZA ANDRES FELIPE</t>
  </si>
  <si>
    <t>TRIVINO GIRALDO ALEJANDRA</t>
  </si>
  <si>
    <t>RACINES CARVAJAL LUIS ALFREDO</t>
  </si>
  <si>
    <t>MORALES POVEDA CARLOS ANDRES</t>
  </si>
  <si>
    <t>PARRA CERQUERA GUSTAVO ADOLFO</t>
  </si>
  <si>
    <t>VELASQUEZ CASTANEDA JUAN DAVID</t>
  </si>
  <si>
    <t>OLAYA VERGARA SEBASTIAN IVAN</t>
  </si>
  <si>
    <t>LOPEZ OSORIO SEBASTIAN</t>
  </si>
  <si>
    <t>ROSERO GONZALEZ JOHAN</t>
  </si>
  <si>
    <t>RUIZ MARTINEZ SANTIAGO</t>
  </si>
  <si>
    <t>MARIN LENIS ESTEBAN</t>
  </si>
  <si>
    <t>PATINO CASTANO OSCAR EDUARDO</t>
  </si>
  <si>
    <t>RUEDA DINAS DIANA CAROLINA</t>
  </si>
  <si>
    <t>CHALAPUD HERNANDEZ JUAN CAMILO</t>
  </si>
  <si>
    <t>GOMEZ ARROYAVE DIANA MARCELA</t>
  </si>
  <si>
    <t>QUESADA RAMIREZ JUAN JACOBO</t>
  </si>
  <si>
    <t>RINCON JIMENO CAMILO ERNESTO</t>
  </si>
  <si>
    <t>GONZALEZ IZQUIERDO JUAN JOSE</t>
  </si>
  <si>
    <t>GONZALEZ MAGANA JUAN PABLO</t>
  </si>
  <si>
    <t>ROJAS VELEZ STEPHANIA</t>
  </si>
  <si>
    <t>ROJAS PINZON SANTIAGO</t>
  </si>
  <si>
    <t>PENCUE QUINTO ANDRES FELIPE</t>
  </si>
  <si>
    <t>GONZALEZ HERNANDEZ PEDRO ALEXANDER</t>
  </si>
  <si>
    <t>CUELLAR CORONEL DANIEL JOSE</t>
  </si>
  <si>
    <t>MEJIA GOMEZ JUAN FELIPE</t>
  </si>
  <si>
    <t>MERA NASAYO CARLOS ANDRES</t>
  </si>
  <si>
    <t>MONTOYA CARDENAS SEBASTIAN</t>
  </si>
  <si>
    <t>RUIZ MARTINEZ JUAN FELIPE</t>
  </si>
  <si>
    <t>WALLIS VELASQUEZ NATALIA</t>
  </si>
  <si>
    <t>MUNOZ DIAZ ANDRES FELIPE</t>
  </si>
  <si>
    <t>AMARILES DIAZ ANDRES FELIPE</t>
  </si>
  <si>
    <t>LEON RODRIGUEZ CARLOS ANDRES</t>
  </si>
  <si>
    <t>BORRERO JANNA NICOLAS</t>
  </si>
  <si>
    <t>NAUFFAL VARGAS WILLIAM SEBASTIAN</t>
  </si>
  <si>
    <t>ANAYA JARAMILLO JESE DAVID</t>
  </si>
  <si>
    <t>GONZALEZ REYES LIBARDO ANDRES</t>
  </si>
  <si>
    <t>PATINO ARREDONDO JUAN CAMILO</t>
  </si>
  <si>
    <t>VILLEGAS MORALES JORGE EDUARDO</t>
  </si>
  <si>
    <t>ARIZABALETA CABAL JUAN MANUEL</t>
  </si>
  <si>
    <t>OYOLA ORDONEZ CHRISTIAN FELIPE</t>
  </si>
  <si>
    <t>GALLEGO RENDON DANIELA ANDREA</t>
  </si>
  <si>
    <t>GUTIERREZ RADA EDGAR MAURICIO</t>
  </si>
  <si>
    <t>MORALES ERAZO LAURA</t>
  </si>
  <si>
    <t>MEJIA NEIRA CRISTIAN MAURICIO</t>
  </si>
  <si>
    <t>ROJAS CARDENAS DAYANA ANDREA</t>
  </si>
  <si>
    <t>SANCHEZ BEJARANO JUAN DIEGO</t>
  </si>
  <si>
    <t>RUEDA GONZALEZ JUAN CAMILO</t>
  </si>
  <si>
    <t>NICOLALDE HERNANDEZ MICHELL ALEXANDRA</t>
  </si>
  <si>
    <t>ARANA COLLAZOS JUAN PABLO</t>
  </si>
  <si>
    <t>SANCHEZ VALENCIA CAMILO ANDRES</t>
  </si>
  <si>
    <t>CATACOLI DUQUE ANDRES FELIPE</t>
  </si>
  <si>
    <t>BERMUDEZ LOPEZ KEVIN</t>
  </si>
  <si>
    <t>SANTACRUZ OTERO MARIA ANDREA</t>
  </si>
  <si>
    <t>QUIROGA REY ANLY VIVIAN</t>
  </si>
  <si>
    <t>PRIETO ARIAS MARIA DEL MAR</t>
  </si>
  <si>
    <t>PARRA CHAVEZ JUAN CAMILO</t>
  </si>
  <si>
    <t>MUNOZ SANDOVAL CESAR AUGUSTO</t>
  </si>
  <si>
    <t>GONZALEZ JARAMILLO KARLOZ</t>
  </si>
  <si>
    <t>PAZ BOLANOS JHON SEBASTIAN</t>
  </si>
  <si>
    <t>BARON SAAVEDRA ANA SOFIA</t>
  </si>
  <si>
    <t>CANTILLO VACCA ALEJANDRO JOSE</t>
  </si>
  <si>
    <t>DORADO CIFUENTES VALERIA</t>
  </si>
  <si>
    <t>GUTIERREZ CUERVO JUAN MANUEL</t>
  </si>
  <si>
    <t>ZULETA LOZANO CESAR AUGUSTO</t>
  </si>
  <si>
    <t>PAEZ RESTREPO ESTIVEN ALEJANDRO</t>
  </si>
  <si>
    <t>SALEH BENGOECHEA HORACIO ABRAHAM</t>
  </si>
  <si>
    <t>ARIAS AVILA JUAN DAVID</t>
  </si>
  <si>
    <t>JARAMILLO AREVALO MAYCOL</t>
  </si>
  <si>
    <t>BARONA FERNANDEZ ANDRES FERNANDO</t>
  </si>
  <si>
    <t>MARTINEZ LONDONO CIRO ANDRES</t>
  </si>
  <si>
    <t>MARTINEZ MOLINA WILLIAM ANDRES</t>
  </si>
  <si>
    <t>ECHEVERRI LOBOA KEVIN ORLANDO</t>
  </si>
  <si>
    <t>AMARILES DIAZ DIEGO FERNANDO</t>
  </si>
  <si>
    <t>PERDOMO ARCE DANIELA</t>
  </si>
  <si>
    <t>RODRIGUEZ RIVERA JUAN SEBASTIAN</t>
  </si>
  <si>
    <t>ORDONEZ HERNANDEZ EDWIN ANDRES</t>
  </si>
  <si>
    <t>VILLEGAS RENDON JUAN SEBASTIAN</t>
  </si>
  <si>
    <t>ESCANDON GANDARA HECTOR FELIPE</t>
  </si>
  <si>
    <t>RUIZ RIVERA JORGE ANDRES</t>
  </si>
  <si>
    <t>BEDOYA HURTADO NATHALIA</t>
  </si>
  <si>
    <t>ORTIZ SANDOVAL JUAN SEBASTIAN</t>
  </si>
  <si>
    <t>BARRETO NANEZ SEBASTIAN</t>
  </si>
  <si>
    <t>RODRIGUEZ FRANCO EDER JEAN PIERRE</t>
  </si>
  <si>
    <t>JIMENEZ JARAMILLO JAVIER STIVEN</t>
  </si>
  <si>
    <t>ZULUAGA BAENA MANUELA</t>
  </si>
  <si>
    <t>OSSA POSSO SEBASTIAN</t>
  </si>
  <si>
    <t>MINA MUNOZ ANGEL</t>
  </si>
  <si>
    <t>ACOSTA LUCERO DANIEL ALEJANDRO</t>
  </si>
  <si>
    <t>MANBUSCAY CASTANEDA FABIAN ANDRES</t>
  </si>
  <si>
    <t>QUINTERO LONDONO CARLOS MANUEL</t>
  </si>
  <si>
    <t>DIAZ PINEDA LIZETH MARGARITA</t>
  </si>
  <si>
    <t>TORRES LONDONO CAMILO ANDRES</t>
  </si>
  <si>
    <t>HIDALGO GOMEZ ESTEFANIA</t>
  </si>
  <si>
    <t>IZQUIERDO ZAPATA AMANDA</t>
  </si>
  <si>
    <t>SUAREZ VALLEJO NICOLAS</t>
  </si>
  <si>
    <t>RAMIREZ CUENE JOAN SEBASTIAN</t>
  </si>
  <si>
    <t>MARQUEZ DOMINGUEZ DANIEL</t>
  </si>
  <si>
    <t>BARRERO MARTINEZ JUAN SEBASTIAN</t>
  </si>
  <si>
    <t>ORDONEZ MONTERO CHRISTIAN CAMILO</t>
  </si>
  <si>
    <t>LONDONO ACOSTA JESSICA DANIELA</t>
  </si>
  <si>
    <t>PAMPLONA FILIGRANA JOSEPH ESTEBAN</t>
  </si>
  <si>
    <t>RAMIREZ ALVAREZ JHOAN SEBASTIAN</t>
  </si>
  <si>
    <t>SANTACRUZ NANEZ DIEGO ARMANDO</t>
  </si>
  <si>
    <t>POTES RODRIGUEZ OSCAR EDUARDO</t>
  </si>
  <si>
    <t>FERNANDEZ PADILLA CARLOS EDUARDO</t>
  </si>
  <si>
    <t>ORTEGRA CASTRO JOHNALEX</t>
  </si>
  <si>
    <t>RAMIREZ VALLEJO PAULA ANDREA</t>
  </si>
  <si>
    <t>RIOS CASTRO SANTIAGO</t>
  </si>
  <si>
    <t>ARIAS GRACIA DANIELA</t>
  </si>
  <si>
    <t>GALVEZ MORENO MATEO</t>
  </si>
  <si>
    <t>CAICEDO MUNOZ JOSIAS DAVID</t>
  </si>
  <si>
    <t>PERDOMO JIMENEZ BRAYAN STEVEN</t>
  </si>
  <si>
    <t>RUIZ BERMUDEZ CAMILO</t>
  </si>
  <si>
    <t>ERAZO GUACHAVEZ JHON EDUAR</t>
  </si>
  <si>
    <t>FUNDACION SARMIENTO PALAU</t>
  </si>
  <si>
    <t>GIRALDO SALAS ALEXANDER</t>
  </si>
  <si>
    <t>AGUIRRE MANZANO CHARLY</t>
  </si>
  <si>
    <t>PACIFIC HEALTH SOLUTIONS SAS TITULO 8462</t>
  </si>
  <si>
    <t>SEGUROS E INVERSIONES BETANCOURT SALDARRIAGA LTDA</t>
  </si>
  <si>
    <t>RINOCERONTE 360 SAS</t>
  </si>
  <si>
    <t>CAICEDO HINOJOS GUSTAVO ADOLFO</t>
  </si>
  <si>
    <t>Vibculado</t>
  </si>
  <si>
    <t>N/A</t>
  </si>
  <si>
    <t>TOTAL DETERMINACION DE DERECHOS DE VOTOS</t>
  </si>
  <si>
    <t xml:space="preserve">  </t>
  </si>
  <si>
    <t>143,67</t>
  </si>
  <si>
    <t>AL 27 DE AGOSTO DE 2024</t>
  </si>
  <si>
    <t>Acreedores Categoría A - Titulares de acreedores Laborales</t>
  </si>
  <si>
    <r>
      <t xml:space="preserve">Acreedores Categoría B - </t>
    </r>
    <r>
      <rPr>
        <sz val="10"/>
        <rFont val="Bodoni 72 Book"/>
      </rPr>
      <t>Las entidades públicas y las instituciones de la seguridad social</t>
    </r>
  </si>
  <si>
    <r>
      <t xml:space="preserve">Acreedores Categoría C -  </t>
    </r>
    <r>
      <rPr>
        <sz val="10"/>
        <rFont val="Bodoni 72 Book"/>
      </rPr>
      <t>Instituciones financieras naciones y extranjeras y demás entidades sujetas a la inspección, vigilancia de la Superintendencia Financiera</t>
    </r>
  </si>
  <si>
    <r>
      <t xml:space="preserve">Acreedores Categoría D – </t>
    </r>
    <r>
      <rPr>
        <sz val="20"/>
        <rFont val="Bodoni 72 Book"/>
      </rPr>
      <t>Acreedores Internos</t>
    </r>
    <r>
      <rPr>
        <b/>
        <sz val="20"/>
        <rFont val="Bodoni 72 Book"/>
      </rPr>
      <t xml:space="preserve"> </t>
    </r>
  </si>
  <si>
    <r>
      <t xml:space="preserve">Acreedores Categoría E – </t>
    </r>
    <r>
      <rPr>
        <sz val="20"/>
        <rFont val="Bodoni 72 Book"/>
      </rPr>
      <t>Acreedores Externos</t>
    </r>
  </si>
  <si>
    <t>NO HA FIRMADO</t>
  </si>
  <si>
    <t>DEPARTAMENTO DEL VALLE DEL CAUCA</t>
  </si>
  <si>
    <t>VEHICULO PLACA JFS-439 VIGENCIA 2024</t>
  </si>
  <si>
    <t>VEHICULO PLACA EFQ 291 VIGENCIA 2024</t>
  </si>
  <si>
    <t>VEHICULO PLACA JTL-182 VIGENCIA 2024</t>
  </si>
  <si>
    <t>VEHICULO PLACA ENS-224 VIGENCIA 2024</t>
  </si>
  <si>
    <t>VEHICULO PLACA CUR-967 VIGENCIA 2024</t>
  </si>
  <si>
    <t>VEHICULO PLACA EFQ-326 VIGENCIA 2024</t>
  </si>
  <si>
    <t>FAC-0054133 VIGENCIA 2018-2020-2021-2023</t>
  </si>
  <si>
    <t>FAC-0054132 VIGENCIA 2018-2020-2021-2023</t>
  </si>
  <si>
    <t>CARRERA 6  ENTRE CALLES 9 Y 10 EDIFICIO PALACIO SAN FRANCISCO</t>
  </si>
  <si>
    <t>IMPUESTOS VEHICULOS</t>
  </si>
  <si>
    <t>CONCILIADO</t>
  </si>
  <si>
    <t>CREDITOS LITIGIOSOS</t>
  </si>
  <si>
    <t>PRIMERA CLASE QUIROGRAFARIOS</t>
  </si>
  <si>
    <t>CALLE 19 NO. 9-50 OFICINA 202 PEREIRA</t>
  </si>
  <si>
    <t>COLPENSIONES ADMINISTRADORA COLOMBIANA DE PENSIONES</t>
  </si>
  <si>
    <t>20231120 FALLO JUDICIAL A CARGO DE LA CONCURSADA</t>
  </si>
  <si>
    <t>APORTES DE LOS EMPLERADOS</t>
  </si>
  <si>
    <t>CONCILIACION PARCIAL PIDE EXCLUSION</t>
  </si>
  <si>
    <t>NO SE CONCILIA PIDE CAMBIO DE VALOR PRMER Y ULTIMO VALOR OK</t>
  </si>
  <si>
    <t>IMPUESTO PREDIAL 2023Y 2024</t>
  </si>
  <si>
    <t>2023 /2024</t>
  </si>
  <si>
    <t>IMPUESTO DE CIRCULACION Y TRANSITO PLACAS EQK 120 Y VCX 951</t>
  </si>
  <si>
    <t>NO CONC ILIAN PIDE CAMBIO DE CLASE A LA PRIMERA</t>
  </si>
  <si>
    <t>CONTRATO DE INTERMEDIACION ASOCIACION Y FABIO MARIN</t>
  </si>
  <si>
    <t xml:space="preserve">SERVICIO NACIONAL DE APRENDIZAJE SENA </t>
  </si>
  <si>
    <t>899999034-1</t>
  </si>
  <si>
    <t>CALLE 26 N NO. 6N-16</t>
  </si>
  <si>
    <t>CUOTAS DE APRENDICES</t>
  </si>
  <si>
    <t>2021 AL 2024</t>
  </si>
  <si>
    <t>SANCION CUOTAS DE APRENDICES</t>
  </si>
  <si>
    <t>LIQUIDACION 0000005740299</t>
  </si>
  <si>
    <t>DIFERENCIA EN CAMBIO</t>
  </si>
  <si>
    <t>VICTOR HUGO GIRALDO LOPEZ</t>
  </si>
  <si>
    <t>CONCILIACION PARCIAL PRIMERA CLASE</t>
  </si>
  <si>
    <t>ACTO ADMISORIO DE LA DEMANDA JUZGADO 14  LABORAL DEL CIRCUITO NDE CALI, RADICACION 202300141</t>
  </si>
  <si>
    <t>SENTENCIA DE SEGUNDA INSTANCIA Y AUTO DE CASACION / SALA DE CASACION LABORAL CORTE SUPREMA DXE JUZTIACIA DESPACHO MARJORIE ZUÑIAGA RADICACION 100952</t>
  </si>
  <si>
    <t>JUZGADO NOVENO LABORAL DEL CIRCUITO DE CALI RADICACION 76001310500920230035200</t>
  </si>
  <si>
    <t>DEMANDA Y ACTA DE REPARTO JUZGADO 22 DEL CIRCUITO LABORAL CALI RADICACION 20230026600</t>
  </si>
  <si>
    <t>CONCILIACION PARCIAL</t>
  </si>
  <si>
    <t>JUZGADO QUINTO LABORAL DEL CIRCUITO DE CALI RADICACION 2024-0001200</t>
  </si>
  <si>
    <t>APORTES</t>
  </si>
  <si>
    <t>CREDITOS CONTINGENTES</t>
  </si>
  <si>
    <t>NO COCILIA</t>
  </si>
  <si>
    <t>210825 CUENTA DE COBRO</t>
  </si>
  <si>
    <t>NO SE CONCILIA</t>
  </si>
  <si>
    <t>NO SE CONCILIA POR QUE PIDE INTERESES</t>
  </si>
  <si>
    <t xml:space="preserve">RENTA 1114602546521 2018 (correccion) </t>
  </si>
  <si>
    <t xml:space="preserve">RETEFUENTE AGOSTO 2021  </t>
  </si>
  <si>
    <t>RESOLUCION SANCION POR NO DECLARAR. RETENCION EN. LA FUENTE</t>
  </si>
  <si>
    <t>APERTURA INDICIOS DE INEXACTIRUD</t>
  </si>
  <si>
    <t>Observacion</t>
  </si>
  <si>
    <t>SE CONCILIA PARCIAL PIDE CAMBIO DE CLASE</t>
  </si>
  <si>
    <t xml:space="preserve">SE CONCILIA PARCIAL </t>
  </si>
  <si>
    <t>CONCILIADO PARCIAL PIDEN EXCLUSION</t>
  </si>
  <si>
    <t>NO SE CONCILIA PIDE  CAMBIO DE CLASE Y EXCLUSION</t>
  </si>
  <si>
    <t>SE CONCILIA PARCIAL POR QUE PIDE VALOR DE ESPECTACULOS PUBLICOS</t>
  </si>
  <si>
    <t>TOTAL CREDITOS LITIGIOSOS</t>
  </si>
  <si>
    <t>PRIMERA CLASE  SEGURIDAD SOCIAL Y PARAFISCALES</t>
  </si>
  <si>
    <t>PRIMERA CLASE  FISCALES</t>
  </si>
  <si>
    <t>TOTAL PRIMERA CLASE SEGURIDAD SOCIAL Y PARAFISCALES</t>
  </si>
  <si>
    <t>TOTAL FISCALES</t>
  </si>
  <si>
    <t>TOTAL CREDITOS  CONTIGENTE</t>
  </si>
  <si>
    <t>CONCILIACION PARCIAL POR QUE NO SE RECONOCE LA GARANTIA MOBILIARIA Y EXCLUSION</t>
  </si>
  <si>
    <t>DIAZ DEL CASTILLOLUNA EDWIN</t>
  </si>
  <si>
    <t>PAGARE 1</t>
  </si>
  <si>
    <t>PAGARE 2</t>
  </si>
  <si>
    <t>APORTES DE LOS EMPLEADOS</t>
  </si>
  <si>
    <t>TOTAL PRIMERA  CLASE PARAFISCALES</t>
  </si>
  <si>
    <t>TOTAL PRIMERA CLASE FISCALES</t>
  </si>
  <si>
    <t>Total acreedores clase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</si>
</sst>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d\-mmm\-yyyy"/>
    <numFmt numFmtId="169" formatCode="[$-C0A]d\-mmm\-yyyy;@"/>
    <numFmt numFmtId="170" formatCode="_ &quot;$&quot;\ * #,##0_ ;_ &quot;$&quot;\ * \-#,##0_ ;_ &quot;$&quot;\ * &quot;-&quot;??_ ;_ @_ "/>
    <numFmt numFmtId="171" formatCode="[$-C0A]d\-mmm\-yy;@"/>
    <numFmt numFmtId="172" formatCode="##,##0.00_);[Red]\(##,##0.00\)"/>
    <numFmt numFmtId="173" formatCode="##,##0_);[Red]\(##,##0\)"/>
    <numFmt numFmtId="174" formatCode="yyyy/mm/dd"/>
    <numFmt numFmtId="175" formatCode="_-* #,##0\ _€_-;\-* #,##0\ _€_-;_-* &quot;-&quot;??\ _€_-;_-@_-"/>
    <numFmt numFmtId="176" formatCode="0.000%"/>
    <numFmt numFmtId="177" formatCode="dd/mm/yyyy;@"/>
    <numFmt numFmtId="178" formatCode="#,##0.00_ ;\-#,##0.00\ ;#,##0.00\ ;@"/>
    <numFmt numFmtId="179" formatCode="_-&quot;$&quot;\ * #,##0_-;\-&quot;$&quot;\ * #,##0_-;_-&quot;$&quot;\ * &quot;-&quot;??_-;_-@_-"/>
    <numFmt numFmtId="180" formatCode="yyyy/mm/dd;\-0;0;@"/>
    <numFmt numFmtId="181" formatCode="0.0000%"/>
    <numFmt numFmtId="182" formatCode="#,##0.00_ ;\-#,##0.00\ "/>
    <numFmt numFmtId="183" formatCode="#,##0.0000_ ;\-#,##0.0000\ ;#,##0.0000\ ;@"/>
    <numFmt numFmtId="185" formatCode="#,##0_ ;\-#,##0\ ;#,##0\ ;@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0"/>
      <name val="Verdana   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b/>
      <sz val="10"/>
      <name val="Verdana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5"/>
      <name val="Arial"/>
      <family val="2"/>
    </font>
    <font>
      <b/>
      <sz val="10"/>
      <color theme="5"/>
      <name val="Arial Narrow"/>
      <family val="2"/>
    </font>
    <font>
      <b/>
      <sz val="10"/>
      <color theme="5"/>
      <name val="Arial"/>
      <family val="2"/>
    </font>
    <font>
      <sz val="11"/>
      <color rgb="FF222222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Bodoni 72 Book"/>
    </font>
    <font>
      <sz val="10"/>
      <name val="Bodoni 72 Book"/>
    </font>
    <font>
      <sz val="8"/>
      <name val="Bodoni 72 Book"/>
    </font>
    <font>
      <sz val="12"/>
      <name val="Bodoni 72 Book"/>
    </font>
    <font>
      <b/>
      <sz val="12"/>
      <name val="Bodoni 72 Book"/>
    </font>
    <font>
      <b/>
      <sz val="20"/>
      <name val="Bodoni 72 Book"/>
    </font>
    <font>
      <b/>
      <sz val="14"/>
      <name val="Bodoni 72 Book"/>
    </font>
    <font>
      <sz val="20"/>
      <name val="Bodoni 72 Book"/>
    </font>
    <font>
      <sz val="10"/>
      <color rgb="FFFF0000"/>
      <name val="Bodoni 72 Book"/>
    </font>
    <font>
      <sz val="9"/>
      <name val="Bodoni 72 Book"/>
    </font>
    <font>
      <b/>
      <sz val="11"/>
      <name val="Bodoni 72 Book"/>
    </font>
    <font>
      <b/>
      <sz val="8"/>
      <name val="Bodoni 72 Book"/>
    </font>
    <font>
      <b/>
      <sz val="10"/>
      <color rgb="FFFF0000"/>
      <name val="Bodoni 72 Book"/>
    </font>
    <font>
      <sz val="10"/>
      <name val="Bodoni 72 Book"/>
      <charset val="1"/>
    </font>
    <font>
      <b/>
      <sz val="10"/>
      <name val="Bodoni 72 Book"/>
      <charset val="1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dotted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322">
    <xf numFmtId="0" fontId="0" fillId="0" borderId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5" fillId="21" borderId="0" applyNumberFormat="0" applyBorder="0" applyAlignment="0" applyProtection="0"/>
    <xf numFmtId="0" fontId="56" fillId="22" borderId="45" applyNumberFormat="0" applyAlignment="0" applyProtection="0"/>
    <xf numFmtId="0" fontId="57" fillId="23" borderId="46" applyNumberFormat="0" applyAlignment="0" applyProtection="0"/>
    <xf numFmtId="0" fontId="58" fillId="0" borderId="47" applyNumberFormat="0" applyFill="0" applyAlignment="0" applyProtection="0"/>
    <xf numFmtId="0" fontId="59" fillId="0" borderId="0" applyNumberFormat="0" applyFill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60" fillId="30" borderId="45" applyNumberFormat="0" applyAlignment="0" applyProtection="0"/>
    <xf numFmtId="0" fontId="61" fillId="3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62" fillId="32" borderId="0" applyNumberFormat="0" applyBorder="0" applyAlignment="0" applyProtection="0"/>
    <xf numFmtId="0" fontId="17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45" fillId="33" borderId="48" applyNumberFormat="0" applyFont="0" applyAlignment="0" applyProtection="0"/>
    <xf numFmtId="0" fontId="45" fillId="33" borderId="48" applyNumberFormat="0" applyFont="0" applyAlignment="0" applyProtection="0"/>
    <xf numFmtId="0" fontId="45" fillId="33" borderId="48" applyNumberFormat="0" applyFont="0" applyAlignment="0" applyProtection="0"/>
    <xf numFmtId="0" fontId="45" fillId="33" borderId="48" applyNumberFormat="0" applyFont="0" applyAlignment="0" applyProtection="0"/>
    <xf numFmtId="0" fontId="45" fillId="33" borderId="48" applyNumberFormat="0" applyFont="0" applyAlignment="0" applyProtection="0"/>
    <xf numFmtId="0" fontId="45" fillId="33" borderId="48" applyNumberFormat="0" applyFont="0" applyAlignment="0" applyProtection="0"/>
    <xf numFmtId="0" fontId="45" fillId="33" borderId="48" applyNumberFormat="0" applyFont="0" applyAlignment="0" applyProtection="0"/>
    <xf numFmtId="9" fontId="11" fillId="0" borderId="0" applyFont="0" applyFill="0" applyBorder="0" applyAlignment="0" applyProtection="0"/>
    <xf numFmtId="0" fontId="63" fillId="22" borderId="49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59" fillId="0" borderId="51" applyNumberFormat="0" applyFill="0" applyAlignment="0" applyProtection="0"/>
    <xf numFmtId="0" fontId="68" fillId="0" borderId="52" applyNumberFormat="0" applyFill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9" fillId="0" borderId="0"/>
    <xf numFmtId="165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33" borderId="48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43" fontId="11" fillId="0" borderId="0" applyFont="0" applyFill="0" applyBorder="0" applyAlignment="0" applyProtection="0"/>
    <xf numFmtId="0" fontId="33" fillId="33" borderId="48" applyNumberFormat="0" applyFont="0" applyAlignment="0" applyProtection="0"/>
    <xf numFmtId="0" fontId="33" fillId="33" borderId="48" applyNumberFormat="0" applyFont="0" applyAlignment="0" applyProtection="0"/>
    <xf numFmtId="0" fontId="33" fillId="33" borderId="48" applyNumberFormat="0" applyFont="0" applyAlignment="0" applyProtection="0"/>
    <xf numFmtId="0" fontId="33" fillId="33" borderId="48" applyNumberFormat="0" applyFont="0" applyAlignment="0" applyProtection="0"/>
    <xf numFmtId="0" fontId="33" fillId="33" borderId="48" applyNumberFormat="0" applyFont="0" applyAlignment="0" applyProtection="0"/>
    <xf numFmtId="0" fontId="33" fillId="33" borderId="48" applyNumberFormat="0" applyFont="0" applyAlignment="0" applyProtection="0"/>
    <xf numFmtId="0" fontId="33" fillId="33" borderId="4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1" fillId="0" borderId="0" applyFont="0" applyFill="0" applyBorder="0" applyAlignment="0" applyProtection="0"/>
    <xf numFmtId="0" fontId="6" fillId="0" borderId="0"/>
    <xf numFmtId="0" fontId="6" fillId="0" borderId="0"/>
    <xf numFmtId="0" fontId="6" fillId="33" borderId="48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2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83" fillId="0" borderId="0" applyFont="0" applyFill="0" applyBorder="0" applyAlignment="0" applyProtection="0"/>
  </cellStyleXfs>
  <cellXfs count="749">
    <xf numFmtId="0" fontId="0" fillId="0" borderId="0" xfId="0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6" fillId="0" borderId="0" xfId="0" applyFont="1"/>
    <xf numFmtId="0" fontId="12" fillId="0" borderId="0" xfId="0" applyFont="1"/>
    <xf numFmtId="0" fontId="18" fillId="0" borderId="0" xfId="0" applyFont="1"/>
    <xf numFmtId="0" fontId="11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65" fontId="24" fillId="0" borderId="0" xfId="107" applyFont="1" applyBorder="1" applyAlignment="1">
      <alignment horizontal="right" wrapText="1"/>
    </xf>
    <xf numFmtId="0" fontId="19" fillId="0" borderId="0" xfId="0" applyFont="1" applyAlignment="1">
      <alignment wrapText="1"/>
    </xf>
    <xf numFmtId="165" fontId="19" fillId="0" borderId="0" xfId="107" applyFont="1" applyBorder="1" applyAlignment="1">
      <alignment horizontal="right" wrapText="1"/>
    </xf>
    <xf numFmtId="17" fontId="19" fillId="0" borderId="0" xfId="0" applyNumberFormat="1" applyFont="1" applyAlignment="1">
      <alignment horizontal="center" wrapText="1"/>
    </xf>
    <xf numFmtId="0" fontId="22" fillId="0" borderId="0" xfId="0" applyFont="1" applyAlignment="1">
      <alignment wrapText="1"/>
    </xf>
    <xf numFmtId="165" fontId="0" fillId="0" borderId="0" xfId="0" applyNumberFormat="1"/>
    <xf numFmtId="165" fontId="22" fillId="0" borderId="1" xfId="107" applyFont="1" applyBorder="1" applyAlignment="1">
      <alignment horizontal="right" wrapText="1"/>
    </xf>
    <xf numFmtId="0" fontId="11" fillId="0" borderId="10" xfId="114" applyFont="1" applyBorder="1"/>
    <xf numFmtId="0" fontId="11" fillId="0" borderId="11" xfId="114" applyFont="1" applyBorder="1"/>
    <xf numFmtId="0" fontId="11" fillId="0" borderId="11" xfId="114" applyFont="1" applyBorder="1" applyAlignment="1">
      <alignment horizontal="center"/>
    </xf>
    <xf numFmtId="0" fontId="18" fillId="0" borderId="11" xfId="114" applyFont="1" applyBorder="1"/>
    <xf numFmtId="0" fontId="27" fillId="0" borderId="0" xfId="0" applyFont="1"/>
    <xf numFmtId="165" fontId="22" fillId="0" borderId="0" xfId="107" applyFont="1" applyBorder="1" applyAlignment="1">
      <alignment horizontal="right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75" fontId="11" fillId="0" borderId="0" xfId="104" applyNumberFormat="1" applyFont="1" applyBorder="1"/>
    <xf numFmtId="175" fontId="46" fillId="0" borderId="0" xfId="104" applyNumberFormat="1" applyFont="1" applyBorder="1"/>
    <xf numFmtId="171" fontId="12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72" fontId="15" fillId="0" borderId="0" xfId="111" applyNumberFormat="1" applyFont="1"/>
    <xf numFmtId="0" fontId="15" fillId="0" borderId="4" xfId="0" applyFont="1" applyBorder="1"/>
    <xf numFmtId="0" fontId="14" fillId="0" borderId="4" xfId="0" applyFont="1" applyBorder="1"/>
    <xf numFmtId="4" fontId="14" fillId="0" borderId="4" xfId="0" applyNumberFormat="1" applyFont="1" applyBorder="1"/>
    <xf numFmtId="14" fontId="15" fillId="0" borderId="0" xfId="0" applyNumberFormat="1" applyFont="1"/>
    <xf numFmtId="0" fontId="47" fillId="0" borderId="0" xfId="0" applyFont="1" applyAlignment="1">
      <alignment vertical="center"/>
    </xf>
    <xf numFmtId="172" fontId="14" fillId="0" borderId="0" xfId="111" applyNumberFormat="1" applyFont="1"/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left" vertical="center"/>
    </xf>
    <xf numFmtId="166" fontId="19" fillId="0" borderId="0" xfId="104" applyFont="1" applyAlignment="1">
      <alignment vertical="center"/>
    </xf>
    <xf numFmtId="166" fontId="0" fillId="0" borderId="0" xfId="104" applyFont="1"/>
    <xf numFmtId="0" fontId="21" fillId="0" borderId="15" xfId="110" applyFont="1" applyBorder="1"/>
    <xf numFmtId="167" fontId="26" fillId="0" borderId="0" xfId="104" applyNumberFormat="1" applyFont="1" applyFill="1" applyAlignment="1">
      <alignment horizontal="center"/>
    </xf>
    <xf numFmtId="167" fontId="19" fillId="0" borderId="0" xfId="104" applyNumberFormat="1" applyFont="1" applyFill="1" applyAlignment="1">
      <alignment horizontal="center"/>
    </xf>
    <xf numFmtId="167" fontId="25" fillId="0" borderId="0" xfId="104" applyNumberFormat="1" applyFont="1" applyFill="1" applyBorder="1" applyAlignment="1">
      <alignment horizontal="right"/>
    </xf>
    <xf numFmtId="167" fontId="21" fillId="0" borderId="0" xfId="104" applyNumberFormat="1" applyFont="1" applyFill="1" applyBorder="1" applyAlignment="1">
      <alignment horizontal="right"/>
    </xf>
    <xf numFmtId="167" fontId="0" fillId="0" borderId="0" xfId="104" applyNumberFormat="1" applyFont="1" applyFill="1" applyAlignment="1">
      <alignment horizontal="center"/>
    </xf>
    <xf numFmtId="173" fontId="47" fillId="0" borderId="0" xfId="0" applyNumberFormat="1" applyFont="1" applyAlignment="1">
      <alignment vertical="center"/>
    </xf>
    <xf numFmtId="0" fontId="18" fillId="0" borderId="19" xfId="110" applyFont="1" applyBorder="1" applyAlignment="1">
      <alignment horizontal="center" vertical="center" wrapText="1"/>
    </xf>
    <xf numFmtId="173" fontId="18" fillId="0" borderId="19" xfId="110" applyNumberFormat="1" applyFont="1" applyBorder="1" applyAlignment="1">
      <alignment horizontal="center" vertical="center" wrapText="1"/>
    </xf>
    <xf numFmtId="174" fontId="18" fillId="0" borderId="19" xfId="110" applyNumberFormat="1" applyFont="1" applyBorder="1" applyAlignment="1">
      <alignment horizontal="center" vertical="center" wrapText="1"/>
    </xf>
    <xf numFmtId="0" fontId="11" fillId="0" borderId="4" xfId="119" applyFont="1" applyBorder="1"/>
    <xf numFmtId="14" fontId="11" fillId="0" borderId="4" xfId="119" applyNumberFormat="1" applyFont="1" applyBorder="1"/>
    <xf numFmtId="0" fontId="36" fillId="0" borderId="4" xfId="110" applyFont="1" applyBorder="1" applyAlignment="1">
      <alignment horizontal="center" vertical="center" wrapText="1"/>
    </xf>
    <xf numFmtId="173" fontId="36" fillId="0" borderId="4" xfId="110" applyNumberFormat="1" applyFont="1" applyBorder="1" applyAlignment="1">
      <alignment horizontal="center" vertical="center" wrapText="1"/>
    </xf>
    <xf numFmtId="174" fontId="36" fillId="0" borderId="4" xfId="11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3" fontId="15" fillId="0" borderId="0" xfId="111" applyNumberFormat="1" applyFont="1"/>
    <xf numFmtId="3" fontId="14" fillId="0" borderId="0" xfId="111" applyNumberFormat="1" applyFont="1"/>
    <xf numFmtId="0" fontId="14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0" fillId="0" borderId="4" xfId="0" applyBorder="1"/>
    <xf numFmtId="14" fontId="11" fillId="0" borderId="4" xfId="119" applyNumberFormat="1" applyFont="1" applyBorder="1" applyAlignment="1">
      <alignment horizontal="right"/>
    </xf>
    <xf numFmtId="14" fontId="0" fillId="0" borderId="4" xfId="0" applyNumberFormat="1" applyBorder="1" applyAlignment="1">
      <alignment horizontal="right"/>
    </xf>
    <xf numFmtId="0" fontId="14" fillId="0" borderId="0" xfId="0" applyFont="1" applyAlignment="1">
      <alignment vertical="center"/>
    </xf>
    <xf numFmtId="14" fontId="0" fillId="0" borderId="4" xfId="0" applyNumberFormat="1" applyBorder="1"/>
    <xf numFmtId="4" fontId="0" fillId="0" borderId="4" xfId="0" applyNumberFormat="1" applyBorder="1"/>
    <xf numFmtId="0" fontId="11" fillId="0" borderId="11" xfId="114" applyFont="1" applyBorder="1" applyAlignment="1">
      <alignment horizontal="right"/>
    </xf>
    <xf numFmtId="14" fontId="42" fillId="2" borderId="11" xfId="114" applyNumberFormat="1" applyFont="1" applyFill="1" applyBorder="1" applyAlignment="1">
      <alignment horizontal="center"/>
    </xf>
    <xf numFmtId="0" fontId="21" fillId="0" borderId="0" xfId="113" applyFont="1"/>
    <xf numFmtId="0" fontId="11" fillId="0" borderId="0" xfId="113"/>
    <xf numFmtId="0" fontId="16" fillId="0" borderId="0" xfId="113" applyFont="1" applyAlignment="1">
      <alignment horizontal="right"/>
    </xf>
    <xf numFmtId="14" fontId="41" fillId="0" borderId="0" xfId="113" applyNumberFormat="1" applyFont="1" applyAlignment="1">
      <alignment horizontal="center"/>
    </xf>
    <xf numFmtId="0" fontId="16" fillId="0" borderId="0" xfId="113" applyFont="1" applyAlignment="1">
      <alignment horizontal="center"/>
    </xf>
    <xf numFmtId="0" fontId="38" fillId="0" borderId="0" xfId="113" applyFont="1" applyAlignment="1">
      <alignment vertical="center"/>
    </xf>
    <xf numFmtId="0" fontId="14" fillId="0" borderId="0" xfId="113" applyFont="1"/>
    <xf numFmtId="173" fontId="38" fillId="0" borderId="0" xfId="113" applyNumberFormat="1" applyFont="1" applyAlignment="1">
      <alignment vertical="center"/>
    </xf>
    <xf numFmtId="14" fontId="11" fillId="0" borderId="4" xfId="0" applyNumberFormat="1" applyFont="1" applyBorder="1"/>
    <xf numFmtId="3" fontId="43" fillId="2" borderId="0" xfId="0" applyNumberFormat="1" applyFont="1" applyFill="1" applyAlignment="1">
      <alignment vertical="center"/>
    </xf>
    <xf numFmtId="0" fontId="22" fillId="0" borderId="3" xfId="0" applyFont="1" applyBorder="1" applyAlignment="1">
      <alignment horizontal="center" wrapText="1"/>
    </xf>
    <xf numFmtId="0" fontId="13" fillId="0" borderId="0" xfId="113" applyFont="1"/>
    <xf numFmtId="0" fontId="37" fillId="0" borderId="0" xfId="0" applyFont="1" applyAlignment="1">
      <alignment horizontal="center" vertical="center"/>
    </xf>
    <xf numFmtId="0" fontId="20" fillId="0" borderId="4" xfId="113" applyFont="1" applyBorder="1"/>
    <xf numFmtId="14" fontId="20" fillId="0" borderId="4" xfId="113" applyNumberFormat="1" applyFont="1" applyBorder="1"/>
    <xf numFmtId="0" fontId="20" fillId="0" borderId="0" xfId="113" applyFont="1"/>
    <xf numFmtId="167" fontId="19" fillId="0" borderId="0" xfId="104" applyNumberFormat="1" applyFont="1" applyAlignment="1">
      <alignment vertical="center"/>
    </xf>
    <xf numFmtId="167" fontId="19" fillId="0" borderId="0" xfId="104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Protection="1">
      <protection locked="0"/>
    </xf>
    <xf numFmtId="165" fontId="19" fillId="0" borderId="16" xfId="107" applyFont="1" applyFill="1" applyBorder="1" applyProtection="1">
      <protection locked="0"/>
    </xf>
    <xf numFmtId="168" fontId="19" fillId="0" borderId="16" xfId="0" applyNumberFormat="1" applyFont="1" applyBorder="1" applyAlignment="1">
      <alignment horizontal="center" wrapText="1"/>
    </xf>
    <xf numFmtId="165" fontId="19" fillId="0" borderId="17" xfId="107" applyFont="1" applyFill="1" applyBorder="1" applyProtection="1">
      <protection locked="0"/>
    </xf>
    <xf numFmtId="165" fontId="19" fillId="0" borderId="28" xfId="107" applyFont="1" applyFill="1" applyBorder="1" applyProtection="1">
      <protection locked="0"/>
    </xf>
    <xf numFmtId="165" fontId="19" fillId="0" borderId="20" xfId="107" applyFont="1" applyFill="1" applyBorder="1" applyProtection="1">
      <protection locked="0"/>
    </xf>
    <xf numFmtId="165" fontId="22" fillId="0" borderId="24" xfId="107" applyFont="1" applyBorder="1" applyAlignment="1">
      <alignment horizontal="right" wrapText="1"/>
    </xf>
    <xf numFmtId="14" fontId="25" fillId="0" borderId="28" xfId="0" applyNumberFormat="1" applyFont="1" applyBorder="1" applyAlignment="1">
      <alignment wrapText="1"/>
    </xf>
    <xf numFmtId="166" fontId="25" fillId="0" borderId="28" xfId="104" applyFont="1" applyBorder="1" applyAlignment="1">
      <alignment wrapText="1"/>
    </xf>
    <xf numFmtId="165" fontId="24" fillId="0" borderId="28" xfId="107" applyFont="1" applyBorder="1" applyAlignment="1">
      <alignment horizontal="right" wrapText="1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horizontal="center"/>
    </xf>
    <xf numFmtId="1" fontId="21" fillId="0" borderId="16" xfId="0" applyNumberFormat="1" applyFont="1" applyBorder="1" applyAlignment="1">
      <alignment horizontal="center" wrapText="1"/>
    </xf>
    <xf numFmtId="14" fontId="21" fillId="0" borderId="16" xfId="0" applyNumberFormat="1" applyFont="1" applyBorder="1" applyAlignment="1">
      <alignment horizontal="right"/>
    </xf>
    <xf numFmtId="174" fontId="21" fillId="0" borderId="16" xfId="0" applyNumberFormat="1" applyFont="1" applyBorder="1" applyAlignment="1">
      <alignment horizontal="center"/>
    </xf>
    <xf numFmtId="14" fontId="21" fillId="0" borderId="16" xfId="0" applyNumberFormat="1" applyFont="1" applyBorder="1"/>
    <xf numFmtId="0" fontId="21" fillId="0" borderId="16" xfId="127" applyNumberFormat="1" applyFont="1" applyFill="1" applyBorder="1" applyAlignment="1">
      <alignment horizontal="center" wrapText="1"/>
    </xf>
    <xf numFmtId="167" fontId="21" fillId="0" borderId="16" xfId="104" applyNumberFormat="1" applyFont="1" applyFill="1" applyBorder="1" applyAlignment="1">
      <alignment horizontal="right"/>
    </xf>
    <xf numFmtId="167" fontId="21" fillId="0" borderId="16" xfId="104" applyNumberFormat="1" applyFont="1" applyFill="1" applyBorder="1" applyAlignment="1">
      <alignment horizontal="right" wrapText="1"/>
    </xf>
    <xf numFmtId="0" fontId="21" fillId="0" borderId="17" xfId="0" applyFont="1" applyBorder="1" applyAlignment="1">
      <alignment horizontal="center" wrapText="1"/>
    </xf>
    <xf numFmtId="0" fontId="11" fillId="0" borderId="12" xfId="0" applyFont="1" applyBorder="1"/>
    <xf numFmtId="175" fontId="11" fillId="0" borderId="13" xfId="104" applyNumberFormat="1" applyFont="1" applyBorder="1"/>
    <xf numFmtId="175" fontId="46" fillId="0" borderId="14" xfId="104" applyNumberFormat="1" applyFont="1" applyBorder="1"/>
    <xf numFmtId="14" fontId="11" fillId="0" borderId="4" xfId="0" applyNumberFormat="1" applyFont="1" applyBorder="1" applyAlignment="1">
      <alignment horizontal="right"/>
    </xf>
    <xf numFmtId="0" fontId="11" fillId="0" borderId="4" xfId="110" applyFont="1" applyBorder="1" applyAlignment="1">
      <alignment horizontal="left" vertical="center" wrapText="1"/>
    </xf>
    <xf numFmtId="4" fontId="11" fillId="0" borderId="4" xfId="0" applyNumberFormat="1" applyFont="1" applyBorder="1"/>
    <xf numFmtId="0" fontId="38" fillId="0" borderId="0" xfId="0" applyFont="1" applyAlignment="1">
      <alignment vertical="center"/>
    </xf>
    <xf numFmtId="3" fontId="21" fillId="0" borderId="16" xfId="110" applyNumberFormat="1" applyFont="1" applyBorder="1"/>
    <xf numFmtId="0" fontId="11" fillId="0" borderId="37" xfId="119" applyFont="1" applyBorder="1" applyAlignment="1">
      <alignment horizontal="center" wrapText="1"/>
    </xf>
    <xf numFmtId="0" fontId="11" fillId="0" borderId="4" xfId="119" applyFont="1" applyBorder="1" applyAlignment="1">
      <alignment horizontal="left" wrapText="1"/>
    </xf>
    <xf numFmtId="0" fontId="11" fillId="0" borderId="19" xfId="11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/>
    </xf>
    <xf numFmtId="0" fontId="20" fillId="0" borderId="4" xfId="113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7" fontId="50" fillId="2" borderId="19" xfId="104" applyNumberFormat="1" applyFont="1" applyFill="1" applyBorder="1" applyAlignment="1">
      <alignment vertical="center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14" fontId="20" fillId="0" borderId="4" xfId="113" applyNumberFormat="1" applyFont="1" applyBorder="1" applyAlignment="1">
      <alignment horizontal="right"/>
    </xf>
    <xf numFmtId="4" fontId="19" fillId="0" borderId="4" xfId="0" applyNumberFormat="1" applyFont="1" applyBorder="1"/>
    <xf numFmtId="0" fontId="19" fillId="2" borderId="19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/>
    </xf>
    <xf numFmtId="3" fontId="19" fillId="2" borderId="19" xfId="0" applyNumberFormat="1" applyFont="1" applyFill="1" applyBorder="1" applyAlignment="1">
      <alignment horizontal="left" vertical="center"/>
    </xf>
    <xf numFmtId="3" fontId="19" fillId="2" borderId="19" xfId="0" applyNumberFormat="1" applyFont="1" applyFill="1" applyBorder="1" applyAlignment="1">
      <alignment horizontal="right" vertical="center"/>
    </xf>
    <xf numFmtId="14" fontId="19" fillId="2" borderId="19" xfId="0" applyNumberFormat="1" applyFont="1" applyFill="1" applyBorder="1" applyAlignment="1">
      <alignment horizontal="center" vertical="center"/>
    </xf>
    <xf numFmtId="167" fontId="19" fillId="2" borderId="4" xfId="104" applyNumberFormat="1" applyFont="1" applyFill="1" applyBorder="1" applyAlignment="1">
      <alignment horizontal="right" vertical="center"/>
    </xf>
    <xf numFmtId="167" fontId="19" fillId="2" borderId="19" xfId="104" applyNumberFormat="1" applyFont="1" applyFill="1" applyBorder="1" applyAlignment="1">
      <alignment vertical="center"/>
    </xf>
    <xf numFmtId="167" fontId="19" fillId="2" borderId="4" xfId="104" applyNumberFormat="1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/>
    </xf>
    <xf numFmtId="3" fontId="51" fillId="2" borderId="4" xfId="0" applyNumberFormat="1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 vertical="center"/>
    </xf>
    <xf numFmtId="0" fontId="51" fillId="2" borderId="4" xfId="0" applyFont="1" applyFill="1" applyBorder="1" applyAlignment="1">
      <alignment horizontal="center" vertical="center"/>
    </xf>
    <xf numFmtId="3" fontId="51" fillId="2" borderId="11" xfId="0" applyNumberFormat="1" applyFont="1" applyFill="1" applyBorder="1" applyAlignment="1">
      <alignment horizontal="right" vertical="center"/>
    </xf>
    <xf numFmtId="14" fontId="51" fillId="2" borderId="11" xfId="0" applyNumberFormat="1" applyFont="1" applyFill="1" applyBorder="1" applyAlignment="1">
      <alignment horizontal="center" vertical="center"/>
    </xf>
    <xf numFmtId="167" fontId="51" fillId="2" borderId="4" xfId="104" applyNumberFormat="1" applyFont="1" applyFill="1" applyBorder="1" applyAlignment="1">
      <alignment horizontal="right" vertical="center"/>
    </xf>
    <xf numFmtId="167" fontId="51" fillId="2" borderId="4" xfId="104" applyNumberFormat="1" applyFont="1" applyFill="1" applyBorder="1" applyAlignment="1">
      <alignment vertical="center"/>
    </xf>
    <xf numFmtId="167" fontId="52" fillId="2" borderId="4" xfId="104" applyNumberFormat="1" applyFont="1" applyFill="1" applyBorder="1" applyAlignment="1">
      <alignment vertical="center"/>
    </xf>
    <xf numFmtId="173" fontId="38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4" xfId="114" applyBorder="1" applyAlignment="1">
      <alignment vertical="center"/>
    </xf>
    <xf numFmtId="0" fontId="70" fillId="35" borderId="4" xfId="0" applyFont="1" applyFill="1" applyBorder="1" applyAlignment="1">
      <alignment horizontal="center" vertical="center"/>
    </xf>
    <xf numFmtId="0" fontId="11" fillId="35" borderId="3" xfId="0" applyFont="1" applyFill="1" applyBorder="1"/>
    <xf numFmtId="0" fontId="0" fillId="35" borderId="2" xfId="0" applyFill="1" applyBorder="1"/>
    <xf numFmtId="166" fontId="13" fillId="0" borderId="0" xfId="104" applyFont="1" applyFill="1"/>
    <xf numFmtId="166" fontId="23" fillId="0" borderId="0" xfId="104" applyFont="1" applyFill="1" applyAlignment="1"/>
    <xf numFmtId="172" fontId="11" fillId="0" borderId="19" xfId="110" applyNumberFormat="1" applyFont="1" applyBorder="1" applyAlignment="1">
      <alignment horizontal="right" vertical="center" wrapText="1"/>
    </xf>
    <xf numFmtId="168" fontId="19" fillId="0" borderId="4" xfId="0" applyNumberFormat="1" applyFont="1" applyBorder="1" applyAlignment="1">
      <alignment horizontal="center" wrapText="1"/>
    </xf>
    <xf numFmtId="17" fontId="19" fillId="0" borderId="26" xfId="0" applyNumberFormat="1" applyFont="1" applyBorder="1" applyAlignment="1">
      <alignment horizontal="center" wrapText="1"/>
    </xf>
    <xf numFmtId="165" fontId="19" fillId="0" borderId="29" xfId="107" applyFont="1" applyBorder="1" applyAlignment="1">
      <alignment horizontal="right" wrapText="1"/>
    </xf>
    <xf numFmtId="0" fontId="11" fillId="0" borderId="0" xfId="135"/>
    <xf numFmtId="3" fontId="11" fillId="0" borderId="28" xfId="135" applyNumberFormat="1" applyBorder="1" applyAlignment="1">
      <alignment horizontal="center" vertical="center"/>
    </xf>
    <xf numFmtId="0" fontId="40" fillId="35" borderId="4" xfId="114" applyFont="1" applyFill="1" applyBorder="1" applyAlignment="1">
      <alignment horizontal="center" vertical="center" wrapText="1"/>
    </xf>
    <xf numFmtId="0" fontId="40" fillId="35" borderId="4" xfId="114" applyFont="1" applyFill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165" fontId="19" fillId="0" borderId="11" xfId="107" applyFont="1" applyFill="1" applyBorder="1" applyProtection="1">
      <protection locked="0"/>
    </xf>
    <xf numFmtId="0" fontId="22" fillId="35" borderId="3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165" fontId="19" fillId="0" borderId="6" xfId="107" applyFont="1" applyFill="1" applyBorder="1" applyProtection="1">
      <protection locked="0"/>
    </xf>
    <xf numFmtId="0" fontId="19" fillId="0" borderId="10" xfId="0" applyFont="1" applyBorder="1" applyProtection="1">
      <protection locked="0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48" fillId="35" borderId="32" xfId="0" applyFont="1" applyFill="1" applyBorder="1" applyAlignment="1">
      <alignment vertical="center"/>
    </xf>
    <xf numFmtId="3" fontId="22" fillId="35" borderId="4" xfId="0" applyNumberFormat="1" applyFont="1" applyFill="1" applyBorder="1" applyAlignment="1">
      <alignment horizontal="center" vertical="center" wrapText="1"/>
    </xf>
    <xf numFmtId="0" fontId="22" fillId="35" borderId="4" xfId="0" applyFont="1" applyFill="1" applyBorder="1" applyAlignment="1">
      <alignment horizontal="center" vertical="center" wrapText="1"/>
    </xf>
    <xf numFmtId="167" fontId="40" fillId="35" borderId="4" xfId="104" applyNumberFormat="1" applyFont="1" applyFill="1" applyBorder="1" applyAlignment="1">
      <alignment horizontal="center" vertical="center" wrapText="1"/>
    </xf>
    <xf numFmtId="3" fontId="38" fillId="0" borderId="0" xfId="0" applyNumberFormat="1" applyFont="1" applyAlignment="1">
      <alignment vertical="center"/>
    </xf>
    <xf numFmtId="40" fontId="38" fillId="0" borderId="0" xfId="0" applyNumberFormat="1" applyFont="1" applyAlignment="1">
      <alignment vertical="center"/>
    </xf>
    <xf numFmtId="0" fontId="44" fillId="0" borderId="4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173" fontId="39" fillId="0" borderId="4" xfId="0" applyNumberFormat="1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11" fillId="0" borderId="4" xfId="0" applyFont="1" applyBorder="1"/>
    <xf numFmtId="0" fontId="25" fillId="34" borderId="4" xfId="0" applyFont="1" applyFill="1" applyBorder="1"/>
    <xf numFmtId="0" fontId="44" fillId="34" borderId="4" xfId="0" applyFont="1" applyFill="1" applyBorder="1" applyAlignment="1">
      <alignment vertical="center"/>
    </xf>
    <xf numFmtId="4" fontId="11" fillId="34" borderId="4" xfId="0" applyNumberFormat="1" applyFont="1" applyFill="1" applyBorder="1"/>
    <xf numFmtId="0" fontId="0" fillId="34" borderId="4" xfId="0" applyFill="1" applyBorder="1"/>
    <xf numFmtId="14" fontId="0" fillId="34" borderId="4" xfId="0" applyNumberFormat="1" applyFill="1" applyBorder="1"/>
    <xf numFmtId="14" fontId="11" fillId="34" borderId="4" xfId="119" applyNumberFormat="1" applyFont="1" applyFill="1" applyBorder="1"/>
    <xf numFmtId="0" fontId="11" fillId="34" borderId="4" xfId="119" applyFont="1" applyFill="1" applyBorder="1" applyAlignment="1">
      <alignment horizontal="left" wrapText="1"/>
    </xf>
    <xf numFmtId="0" fontId="73" fillId="0" borderId="0" xfId="0" applyFont="1" applyAlignment="1">
      <alignment vertical="center"/>
    </xf>
    <xf numFmtId="0" fontId="75" fillId="0" borderId="0" xfId="0" applyFont="1"/>
    <xf numFmtId="167" fontId="75" fillId="0" borderId="0" xfId="104" applyNumberFormat="1" applyFont="1" applyFill="1" applyAlignment="1">
      <alignment horizontal="center"/>
    </xf>
    <xf numFmtId="0" fontId="74" fillId="0" borderId="0" xfId="0" applyFont="1" applyProtection="1">
      <protection locked="0"/>
    </xf>
    <xf numFmtId="165" fontId="74" fillId="0" borderId="0" xfId="107" applyFont="1" applyFill="1" applyBorder="1" applyProtection="1">
      <protection locked="0"/>
    </xf>
    <xf numFmtId="168" fontId="74" fillId="0" borderId="0" xfId="0" applyNumberFormat="1" applyFont="1" applyAlignment="1">
      <alignment horizontal="center" wrapText="1"/>
    </xf>
    <xf numFmtId="0" fontId="75" fillId="0" borderId="0" xfId="0" applyFont="1" applyAlignment="1">
      <alignment horizontal="center" vertical="center"/>
    </xf>
    <xf numFmtId="0" fontId="23" fillId="0" borderId="0" xfId="135" applyFont="1"/>
    <xf numFmtId="14" fontId="11" fillId="0" borderId="19" xfId="110" applyNumberFormat="1" applyFont="1" applyBorder="1" applyAlignment="1">
      <alignment horizontal="center" vertical="center" wrapText="1"/>
    </xf>
    <xf numFmtId="0" fontId="25" fillId="0" borderId="0" xfId="135" applyFont="1"/>
    <xf numFmtId="3" fontId="25" fillId="0" borderId="0" xfId="135" applyNumberFormat="1" applyFont="1"/>
    <xf numFmtId="0" fontId="21" fillId="0" borderId="0" xfId="135" applyFont="1"/>
    <xf numFmtId="3" fontId="21" fillId="0" borderId="0" xfId="135" applyNumberFormat="1" applyFont="1"/>
    <xf numFmtId="0" fontId="30" fillId="0" borderId="28" xfId="114" applyBorder="1" applyAlignment="1">
      <alignment horizontal="left" vertical="center"/>
    </xf>
    <xf numFmtId="0" fontId="25" fillId="0" borderId="4" xfId="0" applyFont="1" applyBorder="1" applyAlignment="1">
      <alignment wrapText="1"/>
    </xf>
    <xf numFmtId="14" fontId="25" fillId="0" borderId="4" xfId="0" applyNumberFormat="1" applyFont="1" applyBorder="1" applyAlignment="1">
      <alignment wrapText="1"/>
    </xf>
    <xf numFmtId="166" fontId="25" fillId="0" borderId="4" xfId="104" applyFont="1" applyBorder="1" applyAlignment="1">
      <alignment wrapText="1"/>
    </xf>
    <xf numFmtId="165" fontId="24" fillId="0" borderId="4" xfId="107" applyFont="1" applyBorder="1" applyAlignment="1">
      <alignment horizontal="right" wrapText="1"/>
    </xf>
    <xf numFmtId="0" fontId="25" fillId="0" borderId="24" xfId="0" applyFont="1" applyBorder="1" applyAlignment="1">
      <alignment horizontal="left"/>
    </xf>
    <xf numFmtId="0" fontId="25" fillId="0" borderId="24" xfId="0" applyFont="1" applyBorder="1"/>
    <xf numFmtId="0" fontId="23" fillId="0" borderId="0" xfId="0" applyFont="1" applyAlignment="1">
      <alignment horizontal="center" vertical="top"/>
    </xf>
    <xf numFmtId="0" fontId="70" fillId="35" borderId="5" xfId="0" applyFont="1" applyFill="1" applyBorder="1" applyAlignment="1">
      <alignment horizontal="center" vertical="center"/>
    </xf>
    <xf numFmtId="0" fontId="70" fillId="35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4" fontId="0" fillId="0" borderId="6" xfId="0" applyNumberFormat="1" applyBorder="1"/>
    <xf numFmtId="4" fontId="18" fillId="35" borderId="1" xfId="0" applyNumberFormat="1" applyFont="1" applyFill="1" applyBorder="1"/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right" vertical="center"/>
    </xf>
    <xf numFmtId="14" fontId="11" fillId="0" borderId="4" xfId="119" applyNumberFormat="1" applyFont="1" applyBorder="1" applyAlignment="1">
      <alignment horizontal="right" vertical="center"/>
    </xf>
    <xf numFmtId="0" fontId="11" fillId="0" borderId="4" xfId="119" applyFont="1" applyBorder="1" applyAlignment="1">
      <alignment horizontal="left" vertical="center" wrapText="1"/>
    </xf>
    <xf numFmtId="168" fontId="19" fillId="0" borderId="11" xfId="0" applyNumberFormat="1" applyFont="1" applyBorder="1" applyAlignment="1">
      <alignment horizontal="center" wrapText="1"/>
    </xf>
    <xf numFmtId="0" fontId="48" fillId="35" borderId="33" xfId="0" applyFont="1" applyFill="1" applyBorder="1" applyAlignment="1">
      <alignment horizontal="center" vertical="center" wrapText="1"/>
    </xf>
    <xf numFmtId="0" fontId="48" fillId="35" borderId="21" xfId="0" applyFont="1" applyFill="1" applyBorder="1" applyAlignment="1">
      <alignment horizontal="center" vertical="center" wrapText="1"/>
    </xf>
    <xf numFmtId="0" fontId="48" fillId="35" borderId="21" xfId="0" applyFont="1" applyFill="1" applyBorder="1" applyAlignment="1">
      <alignment horizontal="center" vertical="center"/>
    </xf>
    <xf numFmtId="175" fontId="48" fillId="35" borderId="21" xfId="104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165" fontId="19" fillId="0" borderId="6" xfId="107" applyFont="1" applyFill="1" applyBorder="1" applyAlignment="1" applyProtection="1">
      <alignment vertical="center" wrapText="1"/>
      <protection locked="0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wrapText="1"/>
    </xf>
    <xf numFmtId="165" fontId="19" fillId="0" borderId="20" xfId="107" applyFont="1" applyFill="1" applyBorder="1" applyAlignment="1" applyProtection="1">
      <alignment vertical="center" wrapText="1"/>
      <protection locked="0"/>
    </xf>
    <xf numFmtId="0" fontId="25" fillId="0" borderId="24" xfId="0" applyFont="1" applyBorder="1" applyAlignment="1">
      <alignment horizontal="center"/>
    </xf>
    <xf numFmtId="41" fontId="25" fillId="0" borderId="8" xfId="0" applyNumberFormat="1" applyFont="1" applyBorder="1"/>
    <xf numFmtId="167" fontId="24" fillId="0" borderId="8" xfId="0" applyNumberFormat="1" applyFont="1" applyBorder="1"/>
    <xf numFmtId="167" fontId="25" fillId="0" borderId="24" xfId="104" applyNumberFormat="1" applyFont="1" applyBorder="1" applyAlignment="1"/>
    <xf numFmtId="0" fontId="27" fillId="0" borderId="0" xfId="0" applyFont="1" applyAlignment="1">
      <alignment horizontal="center"/>
    </xf>
    <xf numFmtId="0" fontId="40" fillId="35" borderId="4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/>
    </xf>
    <xf numFmtId="0" fontId="48" fillId="35" borderId="31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2" fillId="35" borderId="54" xfId="0" applyFont="1" applyFill="1" applyBorder="1" applyAlignment="1">
      <alignment horizontal="center" vertical="center" wrapText="1"/>
    </xf>
    <xf numFmtId="0" fontId="19" fillId="0" borderId="55" xfId="0" applyFont="1" applyBorder="1" applyProtection="1">
      <protection locked="0"/>
    </xf>
    <xf numFmtId="0" fontId="22" fillId="0" borderId="7" xfId="0" applyFont="1" applyBorder="1" applyAlignment="1">
      <alignment horizont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4" fillId="0" borderId="13" xfId="0" applyFont="1" applyBorder="1"/>
    <xf numFmtId="165" fontId="23" fillId="0" borderId="30" xfId="107" applyFont="1" applyFill="1" applyBorder="1" applyAlignment="1">
      <alignment horizontal="right"/>
    </xf>
    <xf numFmtId="0" fontId="15" fillId="0" borderId="4" xfId="114" applyFont="1" applyBorder="1" applyAlignment="1">
      <alignment horizontal="left" vertical="center"/>
    </xf>
    <xf numFmtId="0" fontId="15" fillId="0" borderId="28" xfId="114" applyFont="1" applyBorder="1" applyAlignment="1">
      <alignment horizontal="left" vertical="center"/>
    </xf>
    <xf numFmtId="0" fontId="14" fillId="0" borderId="0" xfId="135" applyFont="1"/>
    <xf numFmtId="0" fontId="76" fillId="0" borderId="0" xfId="0" applyFont="1"/>
    <xf numFmtId="165" fontId="20" fillId="0" borderId="4" xfId="107" applyFont="1" applyFill="1" applyBorder="1"/>
    <xf numFmtId="165" fontId="23" fillId="0" borderId="8" xfId="107" applyFont="1" applyBorder="1"/>
    <xf numFmtId="0" fontId="22" fillId="35" borderId="27" xfId="0" applyFont="1" applyFill="1" applyBorder="1" applyAlignment="1">
      <alignment horizontal="center" vertical="center" wrapText="1"/>
    </xf>
    <xf numFmtId="177" fontId="19" fillId="0" borderId="16" xfId="0" applyNumberFormat="1" applyFont="1" applyBorder="1" applyAlignment="1">
      <alignment horizontal="center" wrapText="1"/>
    </xf>
    <xf numFmtId="49" fontId="19" fillId="0" borderId="16" xfId="0" applyNumberFormat="1" applyFont="1" applyBorder="1" applyAlignment="1">
      <alignment horizontal="center" wrapText="1"/>
    </xf>
    <xf numFmtId="49" fontId="19" fillId="0" borderId="28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19" fillId="0" borderId="23" xfId="0" applyNumberFormat="1" applyFont="1" applyBorder="1"/>
    <xf numFmtId="0" fontId="51" fillId="2" borderId="23" xfId="0" applyFont="1" applyFill="1" applyBorder="1" applyAlignment="1">
      <alignment vertical="center"/>
    </xf>
    <xf numFmtId="166" fontId="15" fillId="0" borderId="0" xfId="104" applyFont="1" applyAlignment="1">
      <alignment vertical="center"/>
    </xf>
    <xf numFmtId="166" fontId="19" fillId="0" borderId="0" xfId="104" applyFont="1" applyFill="1" applyAlignment="1">
      <alignment vertical="center"/>
    </xf>
    <xf numFmtId="0" fontId="68" fillId="0" borderId="0" xfId="0" applyFont="1" applyAlignment="1">
      <alignment horizontal="center"/>
    </xf>
    <xf numFmtId="0" fontId="68" fillId="36" borderId="0" xfId="0" applyFont="1" applyFill="1" applyAlignment="1">
      <alignment horizontal="center"/>
    </xf>
    <xf numFmtId="0" fontId="27" fillId="0" borderId="0" xfId="135" applyFont="1" applyAlignment="1">
      <alignment horizontal="center"/>
    </xf>
    <xf numFmtId="0" fontId="22" fillId="35" borderId="33" xfId="135" applyFont="1" applyFill="1" applyBorder="1" applyAlignment="1">
      <alignment horizontal="center" vertical="center" wrapText="1"/>
    </xf>
    <xf numFmtId="0" fontId="22" fillId="35" borderId="31" xfId="135" applyFont="1" applyFill="1" applyBorder="1" applyAlignment="1">
      <alignment horizontal="center" vertical="center" wrapText="1"/>
    </xf>
    <xf numFmtId="0" fontId="48" fillId="35" borderId="21" xfId="135" applyFont="1" applyFill="1" applyBorder="1" applyAlignment="1">
      <alignment horizontal="center" vertical="center" wrapText="1"/>
    </xf>
    <xf numFmtId="0" fontId="22" fillId="35" borderId="34" xfId="135" applyFont="1" applyFill="1" applyBorder="1" applyAlignment="1">
      <alignment horizontal="center" vertical="center" wrapText="1"/>
    </xf>
    <xf numFmtId="0" fontId="22" fillId="0" borderId="0" xfId="135" applyFont="1" applyAlignment="1">
      <alignment wrapText="1"/>
    </xf>
    <xf numFmtId="17" fontId="19" fillId="0" borderId="0" xfId="135" applyNumberFormat="1" applyFont="1" applyAlignment="1">
      <alignment horizontal="center" wrapText="1"/>
    </xf>
    <xf numFmtId="0" fontId="19" fillId="0" borderId="0" xfId="135" applyFont="1" applyAlignment="1">
      <alignment wrapText="1"/>
    </xf>
    <xf numFmtId="0" fontId="75" fillId="0" borderId="0" xfId="135" applyFont="1"/>
    <xf numFmtId="44" fontId="11" fillId="0" borderId="0" xfId="135" applyNumberFormat="1"/>
    <xf numFmtId="0" fontId="38" fillId="0" borderId="0" xfId="135" applyFont="1" applyAlignment="1">
      <alignment vertical="center"/>
    </xf>
    <xf numFmtId="0" fontId="23" fillId="0" borderId="0" xfId="135" applyFont="1" applyAlignment="1">
      <alignment horizontal="left" vertical="top"/>
    </xf>
    <xf numFmtId="173" fontId="38" fillId="0" borderId="0" xfId="135" applyNumberFormat="1" applyFont="1" applyAlignment="1">
      <alignment vertical="center"/>
    </xf>
    <xf numFmtId="0" fontId="18" fillId="0" borderId="0" xfId="135" applyFont="1"/>
    <xf numFmtId="165" fontId="11" fillId="0" borderId="0" xfId="135" applyNumberFormat="1"/>
    <xf numFmtId="0" fontId="13" fillId="0" borderId="0" xfId="135" applyFont="1"/>
    <xf numFmtId="0" fontId="1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5" fillId="0" borderId="0" xfId="135" applyFont="1" applyAlignment="1">
      <alignment vertical="center" wrapText="1"/>
    </xf>
    <xf numFmtId="0" fontId="15" fillId="0" borderId="0" xfId="135" applyFont="1" applyAlignment="1">
      <alignment vertical="center"/>
    </xf>
    <xf numFmtId="0" fontId="11" fillId="0" borderId="0" xfId="135" applyAlignment="1">
      <alignment vertical="center"/>
    </xf>
    <xf numFmtId="0" fontId="11" fillId="0" borderId="13" xfId="135" applyBorder="1"/>
    <xf numFmtId="3" fontId="15" fillId="0" borderId="4" xfId="135" applyNumberFormat="1" applyFont="1" applyBorder="1" applyAlignment="1">
      <alignment horizontal="right" vertical="center"/>
    </xf>
    <xf numFmtId="0" fontId="15" fillId="0" borderId="5" xfId="135" applyFont="1" applyBorder="1" applyAlignment="1">
      <alignment horizontal="left" vertical="center" wrapText="1"/>
    </xf>
    <xf numFmtId="0" fontId="11" fillId="0" borderId="0" xfId="284"/>
    <xf numFmtId="0" fontId="26" fillId="0" borderId="0" xfId="284" applyFont="1" applyAlignment="1">
      <alignment horizontal="center"/>
    </xf>
    <xf numFmtId="3" fontId="26" fillId="0" borderId="0" xfId="284" applyNumberFormat="1" applyFont="1" applyAlignment="1">
      <alignment horizontal="center"/>
    </xf>
    <xf numFmtId="0" fontId="26" fillId="0" borderId="0" xfId="284" applyFont="1" applyAlignment="1">
      <alignment horizontal="left"/>
    </xf>
    <xf numFmtId="0" fontId="23" fillId="0" borderId="0" xfId="284" applyFont="1" applyAlignment="1">
      <alignment horizontal="center"/>
    </xf>
    <xf numFmtId="3" fontId="19" fillId="0" borderId="0" xfId="284" applyNumberFormat="1" applyFont="1"/>
    <xf numFmtId="0" fontId="19" fillId="0" borderId="0" xfId="284" applyFont="1" applyAlignment="1">
      <alignment horizontal="left"/>
    </xf>
    <xf numFmtId="0" fontId="19" fillId="0" borderId="0" xfId="284" applyFont="1"/>
    <xf numFmtId="0" fontId="19" fillId="0" borderId="0" xfId="284" applyFont="1" applyAlignment="1">
      <alignment horizontal="center"/>
    </xf>
    <xf numFmtId="0" fontId="20" fillId="0" borderId="0" xfId="284" applyFont="1"/>
    <xf numFmtId="0" fontId="23" fillId="0" borderId="0" xfId="284" applyFont="1" applyAlignment="1">
      <alignment horizontal="left" vertical="top"/>
    </xf>
    <xf numFmtId="0" fontId="15" fillId="0" borderId="4" xfId="284" applyFont="1" applyBorder="1" applyAlignment="1">
      <alignment horizontal="center" vertical="center" wrapText="1"/>
    </xf>
    <xf numFmtId="0" fontId="69" fillId="0" borderId="25" xfId="284" applyFont="1" applyBorder="1" applyAlignment="1">
      <alignment horizontal="left" vertical="center" wrapText="1"/>
    </xf>
    <xf numFmtId="0" fontId="11" fillId="2" borderId="28" xfId="284" applyFill="1" applyBorder="1" applyAlignment="1">
      <alignment horizontal="center" vertical="center"/>
    </xf>
    <xf numFmtId="0" fontId="25" fillId="0" borderId="0" xfId="284" applyFont="1" applyAlignment="1">
      <alignment horizontal="left"/>
    </xf>
    <xf numFmtId="0" fontId="25" fillId="0" borderId="0" xfId="284" applyFont="1" applyAlignment="1">
      <alignment horizontal="center"/>
    </xf>
    <xf numFmtId="0" fontId="21" fillId="0" borderId="0" xfId="284" applyFont="1" applyAlignment="1">
      <alignment horizontal="left"/>
    </xf>
    <xf numFmtId="0" fontId="21" fillId="0" borderId="0" xfId="284" applyFont="1" applyAlignment="1">
      <alignment horizontal="center"/>
    </xf>
    <xf numFmtId="0" fontId="75" fillId="0" borderId="0" xfId="284" applyFont="1"/>
    <xf numFmtId="3" fontId="75" fillId="0" borderId="0" xfId="284" applyNumberFormat="1" applyFont="1"/>
    <xf numFmtId="0" fontId="75" fillId="0" borderId="0" xfId="284" applyFont="1" applyAlignment="1">
      <alignment horizontal="left"/>
    </xf>
    <xf numFmtId="0" fontId="75" fillId="0" borderId="0" xfId="284" applyFont="1" applyAlignment="1">
      <alignment horizontal="center"/>
    </xf>
    <xf numFmtId="0" fontId="23" fillId="0" borderId="0" xfId="284" applyFont="1"/>
    <xf numFmtId="3" fontId="11" fillId="0" borderId="0" xfId="284" applyNumberFormat="1"/>
    <xf numFmtId="0" fontId="11" fillId="0" borderId="0" xfId="284" applyAlignment="1">
      <alignment horizontal="left"/>
    </xf>
    <xf numFmtId="0" fontId="11" fillId="0" borderId="0" xfId="284" applyAlignment="1">
      <alignment horizontal="center"/>
    </xf>
    <xf numFmtId="0" fontId="22" fillId="0" borderId="21" xfId="284" applyFont="1" applyBorder="1" applyAlignment="1">
      <alignment horizontal="center" vertical="center" wrapText="1"/>
    </xf>
    <xf numFmtId="0" fontId="22" fillId="0" borderId="13" xfId="284" applyFont="1" applyBorder="1" applyAlignment="1">
      <alignment horizontal="center" vertical="center" wrapText="1"/>
    </xf>
    <xf numFmtId="14" fontId="15" fillId="0" borderId="4" xfId="284" applyNumberFormat="1" applyFont="1" applyBorder="1"/>
    <xf numFmtId="0" fontId="81" fillId="0" borderId="4" xfId="284" applyFont="1" applyBorder="1" applyAlignment="1">
      <alignment vertical="center"/>
    </xf>
    <xf numFmtId="165" fontId="38" fillId="0" borderId="6" xfId="107" applyFont="1" applyFill="1" applyBorder="1" applyAlignment="1">
      <alignment horizontal="center" vertical="center"/>
    </xf>
    <xf numFmtId="165" fontId="11" fillId="0" borderId="20" xfId="107" applyFont="1" applyFill="1" applyBorder="1" applyAlignment="1">
      <alignment horizontal="center" vertical="center"/>
    </xf>
    <xf numFmtId="0" fontId="81" fillId="0" borderId="18" xfId="284" applyFont="1" applyBorder="1" applyAlignment="1">
      <alignment vertical="center"/>
    </xf>
    <xf numFmtId="0" fontId="81" fillId="0" borderId="19" xfId="284" applyFont="1" applyBorder="1" applyAlignment="1">
      <alignment vertical="center"/>
    </xf>
    <xf numFmtId="14" fontId="11" fillId="0" borderId="11" xfId="284" applyNumberFormat="1" applyBorder="1"/>
    <xf numFmtId="4" fontId="11" fillId="0" borderId="6" xfId="284" applyNumberFormat="1" applyBorder="1"/>
    <xf numFmtId="0" fontId="14" fillId="0" borderId="0" xfId="284" applyFont="1"/>
    <xf numFmtId="0" fontId="22" fillId="0" borderId="56" xfId="135" applyFont="1" applyBorder="1" applyAlignment="1">
      <alignment horizontal="center" wrapText="1"/>
    </xf>
    <xf numFmtId="165" fontId="22" fillId="0" borderId="56" xfId="107" applyFont="1" applyBorder="1" applyAlignment="1">
      <alignment horizontal="right" wrapText="1"/>
    </xf>
    <xf numFmtId="0" fontId="14" fillId="0" borderId="0" xfId="291" applyFont="1" applyAlignment="1">
      <alignment horizontal="center" vertical="center"/>
    </xf>
    <xf numFmtId="0" fontId="82" fillId="0" borderId="0" xfId="291"/>
    <xf numFmtId="0" fontId="14" fillId="0" borderId="4" xfId="135" applyFont="1" applyBorder="1" applyAlignment="1">
      <alignment horizontal="center" vertical="center"/>
    </xf>
    <xf numFmtId="173" fontId="14" fillId="0" borderId="4" xfId="135" applyNumberFormat="1" applyFont="1" applyBorder="1" applyAlignment="1">
      <alignment horizontal="center" vertical="center"/>
    </xf>
    <xf numFmtId="40" fontId="38" fillId="0" borderId="4" xfId="291" applyNumberFormat="1" applyFont="1" applyBorder="1" applyAlignment="1">
      <alignment horizontal="center" vertical="center"/>
    </xf>
    <xf numFmtId="40" fontId="38" fillId="0" borderId="4" xfId="291" applyNumberFormat="1" applyFont="1" applyBorder="1" applyAlignment="1">
      <alignment vertical="center"/>
    </xf>
    <xf numFmtId="0" fontId="14" fillId="0" borderId="0" xfId="291" applyFont="1" applyAlignment="1">
      <alignment horizontal="left" vertical="center"/>
    </xf>
    <xf numFmtId="174" fontId="14" fillId="0" borderId="4" xfId="135" applyNumberFormat="1" applyFont="1" applyBorder="1" applyAlignment="1">
      <alignment horizontal="center" vertical="center"/>
    </xf>
    <xf numFmtId="0" fontId="11" fillId="0" borderId="4" xfId="281" applyBorder="1"/>
    <xf numFmtId="179" fontId="11" fillId="0" borderId="4" xfId="281" applyNumberFormat="1" applyBorder="1"/>
    <xf numFmtId="0" fontId="15" fillId="0" borderId="4" xfId="135" applyFont="1" applyBorder="1" applyAlignment="1">
      <alignment horizontal="center" vertical="center"/>
    </xf>
    <xf numFmtId="0" fontId="11" fillId="0" borderId="11" xfId="281" applyBorder="1"/>
    <xf numFmtId="179" fontId="11" fillId="0" borderId="11" xfId="281" applyNumberFormat="1" applyBorder="1"/>
    <xf numFmtId="170" fontId="39" fillId="0" borderId="9" xfId="147" applyNumberFormat="1" applyFont="1" applyBorder="1" applyAlignment="1">
      <alignment vertical="center"/>
    </xf>
    <xf numFmtId="170" fontId="39" fillId="0" borderId="8" xfId="147" applyNumberFormat="1" applyFont="1" applyBorder="1" applyAlignment="1">
      <alignment vertical="center"/>
    </xf>
    <xf numFmtId="0" fontId="21" fillId="0" borderId="0" xfId="284" applyFont="1"/>
    <xf numFmtId="0" fontId="12" fillId="0" borderId="0" xfId="0" applyFont="1" applyAlignment="1">
      <alignment vertical="center"/>
    </xf>
    <xf numFmtId="0" fontId="35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284" applyFont="1" applyAlignment="1">
      <alignment horizontal="left" vertical="top"/>
    </xf>
    <xf numFmtId="0" fontId="14" fillId="0" borderId="0" xfId="284" applyFont="1" applyAlignment="1">
      <alignment vertical="top"/>
    </xf>
    <xf numFmtId="0" fontId="21" fillId="0" borderId="0" xfId="284" applyFont="1" applyAlignment="1">
      <alignment horizontal="center" vertical="center"/>
    </xf>
    <xf numFmtId="3" fontId="23" fillId="0" borderId="0" xfId="284" applyNumberFormat="1" applyFont="1"/>
    <xf numFmtId="0" fontId="28" fillId="0" borderId="0" xfId="284" applyFont="1"/>
    <xf numFmtId="165" fontId="18" fillId="0" borderId="13" xfId="107" applyFont="1" applyBorder="1" applyAlignment="1">
      <alignment horizontal="right" wrapText="1"/>
    </xf>
    <xf numFmtId="0" fontId="18" fillId="0" borderId="33" xfId="284" applyFont="1" applyBorder="1" applyAlignment="1">
      <alignment horizontal="center" vertical="center" wrapText="1"/>
    </xf>
    <xf numFmtId="0" fontId="18" fillId="0" borderId="21" xfId="284" applyFont="1" applyBorder="1" applyAlignment="1">
      <alignment horizontal="center" vertical="center" wrapText="1"/>
    </xf>
    <xf numFmtId="0" fontId="18" fillId="0" borderId="21" xfId="284" applyFont="1" applyBorder="1" applyAlignment="1">
      <alignment horizontal="center" vertical="center"/>
    </xf>
    <xf numFmtId="0" fontId="18" fillId="0" borderId="34" xfId="284" applyFont="1" applyBorder="1" applyAlignment="1">
      <alignment horizontal="center" vertical="center"/>
    </xf>
    <xf numFmtId="0" fontId="11" fillId="0" borderId="3" xfId="284" applyBorder="1" applyProtection="1">
      <protection locked="0"/>
    </xf>
    <xf numFmtId="0" fontId="11" fillId="0" borderId="2" xfId="284" applyBorder="1" applyProtection="1">
      <protection locked="0"/>
    </xf>
    <xf numFmtId="1" fontId="11" fillId="0" borderId="2" xfId="284" applyNumberFormat="1" applyBorder="1" applyAlignment="1">
      <alignment horizontal="center" wrapText="1"/>
    </xf>
    <xf numFmtId="168" fontId="11" fillId="0" borderId="2" xfId="284" applyNumberFormat="1" applyBorder="1" applyAlignment="1">
      <alignment horizontal="center" wrapText="1"/>
    </xf>
    <xf numFmtId="165" fontId="11" fillId="0" borderId="2" xfId="107" applyFont="1" applyFill="1" applyBorder="1" applyProtection="1">
      <protection locked="0"/>
    </xf>
    <xf numFmtId="0" fontId="11" fillId="0" borderId="2" xfId="135" applyBorder="1"/>
    <xf numFmtId="44" fontId="11" fillId="0" borderId="2" xfId="135" applyNumberFormat="1" applyBorder="1"/>
    <xf numFmtId="0" fontId="11" fillId="0" borderId="1" xfId="135" applyBorder="1"/>
    <xf numFmtId="0" fontId="18" fillId="0" borderId="57" xfId="135" applyFont="1" applyBorder="1" applyAlignment="1">
      <alignment horizontal="center" wrapText="1"/>
    </xf>
    <xf numFmtId="0" fontId="18" fillId="0" borderId="13" xfId="135" applyFont="1" applyBorder="1" applyAlignment="1">
      <alignment horizontal="center" wrapText="1"/>
    </xf>
    <xf numFmtId="17" fontId="11" fillId="0" borderId="13" xfId="135" applyNumberFormat="1" applyBorder="1" applyAlignment="1">
      <alignment horizontal="center" wrapText="1"/>
    </xf>
    <xf numFmtId="0" fontId="11" fillId="0" borderId="58" xfId="135" applyBorder="1"/>
    <xf numFmtId="44" fontId="18" fillId="0" borderId="13" xfId="135" applyNumberFormat="1" applyFont="1" applyBorder="1"/>
    <xf numFmtId="0" fontId="19" fillId="0" borderId="3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168" fontId="19" fillId="0" borderId="2" xfId="0" applyNumberFormat="1" applyFont="1" applyBorder="1" applyAlignment="1">
      <alignment horizontal="center" vertical="center" wrapText="1"/>
    </xf>
    <xf numFmtId="165" fontId="19" fillId="0" borderId="1" xfId="107" applyFont="1" applyFill="1" applyBorder="1" applyAlignment="1" applyProtection="1">
      <alignment vertical="center"/>
      <protection locked="0"/>
    </xf>
    <xf numFmtId="49" fontId="71" fillId="0" borderId="25" xfId="0" applyNumberFormat="1" applyFont="1" applyBorder="1" applyAlignment="1">
      <alignment horizontal="left" vertical="center"/>
    </xf>
    <xf numFmtId="0" fontId="71" fillId="0" borderId="28" xfId="0" applyFont="1" applyBorder="1" applyAlignment="1">
      <alignment horizontal="right" vertical="center"/>
    </xf>
    <xf numFmtId="166" fontId="0" fillId="0" borderId="28" xfId="104" applyFont="1" applyBorder="1" applyAlignment="1">
      <alignment vertical="center"/>
    </xf>
    <xf numFmtId="49" fontId="71" fillId="0" borderId="28" xfId="0" applyNumberFormat="1" applyFont="1" applyBorder="1" applyAlignment="1">
      <alignment horizontal="left" vertical="center"/>
    </xf>
    <xf numFmtId="14" fontId="15" fillId="0" borderId="28" xfId="114" applyNumberFormat="1" applyFont="1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14" fillId="0" borderId="10" xfId="135" applyFont="1" applyBorder="1" applyAlignment="1">
      <alignment horizontal="center" vertical="center" wrapText="1"/>
    </xf>
    <xf numFmtId="173" fontId="14" fillId="0" borderId="11" xfId="135" applyNumberFormat="1" applyFont="1" applyBorder="1" applyAlignment="1">
      <alignment horizontal="center" vertical="center" wrapText="1"/>
    </xf>
    <xf numFmtId="3" fontId="14" fillId="0" borderId="11" xfId="135" applyNumberFormat="1" applyFont="1" applyBorder="1" applyAlignment="1">
      <alignment horizontal="center" vertical="center" wrapText="1"/>
    </xf>
    <xf numFmtId="0" fontId="14" fillId="0" borderId="11" xfId="135" applyFont="1" applyBorder="1" applyAlignment="1">
      <alignment horizontal="center" vertical="center" wrapText="1"/>
    </xf>
    <xf numFmtId="174" fontId="14" fillId="0" borderId="11" xfId="135" applyNumberFormat="1" applyFont="1" applyBorder="1" applyAlignment="1">
      <alignment horizontal="center" vertical="center" wrapText="1"/>
    </xf>
    <xf numFmtId="0" fontId="14" fillId="0" borderId="53" xfId="135" applyFont="1" applyBorder="1" applyAlignment="1">
      <alignment horizontal="center" vertical="center" wrapText="1"/>
    </xf>
    <xf numFmtId="0" fontId="14" fillId="0" borderId="57" xfId="0" applyFont="1" applyBorder="1"/>
    <xf numFmtId="165" fontId="14" fillId="0" borderId="58" xfId="107" applyFont="1" applyBorder="1"/>
    <xf numFmtId="49" fontId="71" fillId="0" borderId="4" xfId="0" applyNumberFormat="1" applyFont="1" applyBorder="1" applyAlignment="1">
      <alignment horizontal="left" vertical="center"/>
    </xf>
    <xf numFmtId="0" fontId="71" fillId="0" borderId="4" xfId="0" applyFont="1" applyBorder="1" applyAlignment="1">
      <alignment horizontal="right" vertical="center"/>
    </xf>
    <xf numFmtId="166" fontId="0" fillId="0" borderId="4" xfId="104" applyFont="1" applyBorder="1" applyAlignment="1">
      <alignment vertical="center"/>
    </xf>
    <xf numFmtId="14" fontId="15" fillId="0" borderId="4" xfId="114" applyNumberFormat="1" applyFont="1" applyBorder="1" applyAlignment="1">
      <alignment horizontal="left" vertical="center"/>
    </xf>
    <xf numFmtId="49" fontId="71" fillId="0" borderId="15" xfId="0" applyNumberFormat="1" applyFont="1" applyBorder="1" applyAlignment="1">
      <alignment horizontal="left" vertical="center"/>
    </xf>
    <xf numFmtId="0" fontId="71" fillId="0" borderId="16" xfId="0" applyFont="1" applyBorder="1" applyAlignment="1">
      <alignment horizontal="right" vertical="center"/>
    </xf>
    <xf numFmtId="166" fontId="0" fillId="0" borderId="16" xfId="104" applyFont="1" applyBorder="1" applyAlignment="1">
      <alignment vertical="center"/>
    </xf>
    <xf numFmtId="49" fontId="71" fillId="0" borderId="16" xfId="0" applyNumberFormat="1" applyFont="1" applyBorder="1" applyAlignment="1">
      <alignment horizontal="left" vertical="center"/>
    </xf>
    <xf numFmtId="14" fontId="15" fillId="0" borderId="16" xfId="114" applyNumberFormat="1" applyFont="1" applyBorder="1" applyAlignment="1">
      <alignment horizontal="left" vertical="center"/>
    </xf>
    <xf numFmtId="0" fontId="15" fillId="0" borderId="16" xfId="114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49" fontId="71" fillId="0" borderId="5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22" fillId="0" borderId="60" xfId="135" applyFont="1" applyBorder="1" applyAlignment="1">
      <alignment horizontal="center" wrapText="1"/>
    </xf>
    <xf numFmtId="17" fontId="19" fillId="0" borderId="60" xfId="135" applyNumberFormat="1" applyFont="1" applyBorder="1" applyAlignment="1">
      <alignment horizontal="center" wrapText="1"/>
    </xf>
    <xf numFmtId="0" fontId="80" fillId="0" borderId="0" xfId="0" applyFont="1"/>
    <xf numFmtId="0" fontId="84" fillId="0" borderId="0" xfId="0" applyFont="1"/>
    <xf numFmtId="49" fontId="85" fillId="2" borderId="65" xfId="0" applyNumberFormat="1" applyFont="1" applyFill="1" applyBorder="1" applyAlignment="1">
      <alignment vertical="center"/>
    </xf>
    <xf numFmtId="0" fontId="85" fillId="2" borderId="65" xfId="0" applyFont="1" applyFill="1" applyBorder="1" applyAlignment="1">
      <alignment vertical="center"/>
    </xf>
    <xf numFmtId="0" fontId="85" fillId="0" borderId="65" xfId="306" applyFont="1" applyBorder="1"/>
    <xf numFmtId="0" fontId="85" fillId="0" borderId="65" xfId="306" applyFont="1" applyBorder="1" applyAlignment="1">
      <alignment horizontal="left"/>
    </xf>
    <xf numFmtId="0" fontId="85" fillId="0" borderId="65" xfId="306" applyFont="1" applyBorder="1" applyAlignment="1">
      <alignment horizontal="right"/>
    </xf>
    <xf numFmtId="49" fontId="85" fillId="2" borderId="65" xfId="0" applyNumberFormat="1" applyFont="1" applyFill="1" applyBorder="1" applyAlignment="1">
      <alignment horizontal="left" vertical="center" wrapText="1"/>
    </xf>
    <xf numFmtId="14" fontId="85" fillId="0" borderId="65" xfId="306" applyNumberFormat="1" applyFont="1" applyBorder="1"/>
    <xf numFmtId="178" fontId="85" fillId="0" borderId="65" xfId="0" applyNumberFormat="1" applyFont="1" applyBorder="1" applyAlignment="1">
      <alignment vertical="center"/>
    </xf>
    <xf numFmtId="49" fontId="85" fillId="2" borderId="66" xfId="0" applyNumberFormat="1" applyFont="1" applyFill="1" applyBorder="1" applyAlignment="1">
      <alignment vertical="center"/>
    </xf>
    <xf numFmtId="0" fontId="85" fillId="2" borderId="66" xfId="0" applyFont="1" applyFill="1" applyBorder="1" applyAlignment="1">
      <alignment vertical="center"/>
    </xf>
    <xf numFmtId="0" fontId="85" fillId="0" borderId="66" xfId="306" applyFont="1" applyBorder="1"/>
    <xf numFmtId="0" fontId="85" fillId="0" borderId="66" xfId="306" applyFont="1" applyBorder="1" applyAlignment="1">
      <alignment horizontal="left"/>
    </xf>
    <xf numFmtId="0" fontId="85" fillId="0" borderId="66" xfId="306" applyFont="1" applyBorder="1" applyAlignment="1">
      <alignment horizontal="right"/>
    </xf>
    <xf numFmtId="14" fontId="85" fillId="0" borderId="66" xfId="306" applyNumberFormat="1" applyFont="1" applyBorder="1"/>
    <xf numFmtId="178" fontId="85" fillId="0" borderId="66" xfId="0" applyNumberFormat="1" applyFont="1" applyBorder="1" applyAlignment="1">
      <alignment vertical="center"/>
    </xf>
    <xf numFmtId="1" fontId="85" fillId="0" borderId="65" xfId="306" applyNumberFormat="1" applyFont="1" applyBorder="1" applyAlignment="1">
      <alignment horizontal="left"/>
    </xf>
    <xf numFmtId="49" fontId="85" fillId="2" borderId="0" xfId="0" applyNumberFormat="1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85" fillId="0" borderId="0" xfId="306" applyFont="1"/>
    <xf numFmtId="0" fontId="85" fillId="0" borderId="0" xfId="306" applyFont="1" applyAlignment="1">
      <alignment horizontal="left"/>
    </xf>
    <xf numFmtId="0" fontId="85" fillId="0" borderId="0" xfId="306" applyFont="1" applyAlignment="1">
      <alignment horizontal="right"/>
    </xf>
    <xf numFmtId="178" fontId="85" fillId="0" borderId="0" xfId="0" applyNumberFormat="1" applyFont="1" applyAlignment="1">
      <alignment vertical="center"/>
    </xf>
    <xf numFmtId="14" fontId="85" fillId="0" borderId="0" xfId="306" applyNumberFormat="1" applyFont="1"/>
    <xf numFmtId="14" fontId="85" fillId="0" borderId="65" xfId="306" applyNumberFormat="1" applyFont="1" applyBorder="1" applyAlignment="1">
      <alignment horizontal="right"/>
    </xf>
    <xf numFmtId="49" fontId="85" fillId="0" borderId="65" xfId="306" applyNumberFormat="1" applyFont="1" applyBorder="1" applyAlignment="1">
      <alignment horizontal="right"/>
    </xf>
    <xf numFmtId="49" fontId="85" fillId="0" borderId="65" xfId="306" applyNumberFormat="1" applyFont="1" applyBorder="1" applyAlignment="1">
      <alignment horizontal="left"/>
    </xf>
    <xf numFmtId="180" fontId="85" fillId="0" borderId="65" xfId="306" applyNumberFormat="1" applyFont="1" applyBorder="1" applyAlignment="1">
      <alignment horizontal="right"/>
    </xf>
    <xf numFmtId="0" fontId="85" fillId="0" borderId="65" xfId="306" applyFont="1" applyBorder="1" applyAlignment="1">
      <alignment horizontal="left" wrapText="1"/>
    </xf>
    <xf numFmtId="49" fontId="85" fillId="0" borderId="65" xfId="0" applyNumberFormat="1" applyFont="1" applyBorder="1" applyAlignment="1">
      <alignment vertical="center"/>
    </xf>
    <xf numFmtId="0" fontId="85" fillId="0" borderId="65" xfId="0" applyFont="1" applyBorder="1" applyAlignment="1">
      <alignment vertical="center"/>
    </xf>
    <xf numFmtId="49" fontId="85" fillId="2" borderId="66" xfId="0" applyNumberFormat="1" applyFont="1" applyFill="1" applyBorder="1" applyAlignment="1">
      <alignment horizontal="left" vertical="center" wrapText="1"/>
    </xf>
    <xf numFmtId="49" fontId="85" fillId="2" borderId="0" xfId="0" applyNumberFormat="1" applyFont="1" applyFill="1" applyAlignment="1">
      <alignment horizontal="left" vertical="center" wrapText="1"/>
    </xf>
    <xf numFmtId="49" fontId="85" fillId="0" borderId="65" xfId="0" applyNumberFormat="1" applyFont="1" applyBorder="1" applyAlignment="1">
      <alignment horizontal="left" vertical="center" wrapText="1"/>
    </xf>
    <xf numFmtId="0" fontId="85" fillId="0" borderId="65" xfId="0" applyFont="1" applyBorder="1" applyAlignment="1">
      <alignment horizontal="left" vertical="center" wrapText="1"/>
    </xf>
    <xf numFmtId="0" fontId="85" fillId="2" borderId="65" xfId="0" applyFont="1" applyFill="1" applyBorder="1" applyAlignment="1">
      <alignment horizontal="left" vertical="center" wrapText="1"/>
    </xf>
    <xf numFmtId="49" fontId="84" fillId="2" borderId="65" xfId="0" applyNumberFormat="1" applyFont="1" applyFill="1" applyBorder="1" applyAlignment="1">
      <alignment vertical="center"/>
    </xf>
    <xf numFmtId="0" fontId="84" fillId="2" borderId="65" xfId="0" applyFont="1" applyFill="1" applyBorder="1" applyAlignment="1">
      <alignment vertical="center"/>
    </xf>
    <xf numFmtId="0" fontId="84" fillId="0" borderId="65" xfId="306" applyFont="1" applyBorder="1"/>
    <xf numFmtId="0" fontId="84" fillId="0" borderId="65" xfId="306" applyFont="1" applyBorder="1" applyAlignment="1">
      <alignment horizontal="left"/>
    </xf>
    <xf numFmtId="0" fontId="84" fillId="0" borderId="65" xfId="306" applyFont="1" applyBorder="1" applyAlignment="1">
      <alignment horizontal="right"/>
    </xf>
    <xf numFmtId="49" fontId="84" fillId="2" borderId="65" xfId="0" applyNumberFormat="1" applyFont="1" applyFill="1" applyBorder="1" applyAlignment="1">
      <alignment horizontal="left" vertical="center" wrapText="1"/>
    </xf>
    <xf numFmtId="14" fontId="84" fillId="0" borderId="65" xfId="306" applyNumberFormat="1" applyFont="1" applyBorder="1"/>
    <xf numFmtId="178" fontId="84" fillId="0" borderId="65" xfId="0" applyNumberFormat="1" applyFont="1" applyBorder="1" applyAlignment="1">
      <alignment vertical="center"/>
    </xf>
    <xf numFmtId="0" fontId="86" fillId="0" borderId="65" xfId="306" applyFont="1" applyBorder="1" applyAlignment="1">
      <alignment horizontal="left" wrapText="1"/>
    </xf>
    <xf numFmtId="49" fontId="84" fillId="0" borderId="65" xfId="0" applyNumberFormat="1" applyFont="1" applyBorder="1" applyAlignment="1">
      <alignment vertical="center"/>
    </xf>
    <xf numFmtId="178" fontId="84" fillId="0" borderId="0" xfId="0" applyNumberFormat="1" applyFont="1" applyAlignment="1">
      <alignment vertical="center"/>
    </xf>
    <xf numFmtId="0" fontId="84" fillId="0" borderId="65" xfId="0" applyFont="1" applyBorder="1" applyAlignment="1">
      <alignment vertical="center"/>
    </xf>
    <xf numFmtId="49" fontId="84" fillId="0" borderId="65" xfId="0" applyNumberFormat="1" applyFont="1" applyBorder="1" applyAlignment="1">
      <alignment horizontal="left" vertical="center" wrapText="1"/>
    </xf>
    <xf numFmtId="49" fontId="84" fillId="2" borderId="0" xfId="0" applyNumberFormat="1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4" fillId="0" borderId="0" xfId="306" applyFont="1"/>
    <xf numFmtId="178" fontId="85" fillId="0" borderId="65" xfId="0" applyNumberFormat="1" applyFont="1" applyBorder="1" applyAlignment="1">
      <alignment horizontal="center" vertical="center"/>
    </xf>
    <xf numFmtId="178" fontId="85" fillId="0" borderId="74" xfId="0" applyNumberFormat="1" applyFont="1" applyBorder="1" applyAlignment="1">
      <alignment vertical="center"/>
    </xf>
    <xf numFmtId="178" fontId="84" fillId="0" borderId="74" xfId="0" applyNumberFormat="1" applyFont="1" applyBorder="1" applyAlignment="1">
      <alignment vertical="center"/>
    </xf>
    <xf numFmtId="183" fontId="85" fillId="0" borderId="65" xfId="0" applyNumberFormat="1" applyFont="1" applyBorder="1" applyAlignment="1">
      <alignment vertical="center"/>
    </xf>
    <xf numFmtId="183" fontId="84" fillId="0" borderId="65" xfId="0" applyNumberFormat="1" applyFont="1" applyBorder="1" applyAlignment="1">
      <alignment vertical="center"/>
    </xf>
    <xf numFmtId="176" fontId="85" fillId="0" borderId="74" xfId="127" applyNumberFormat="1" applyFont="1" applyBorder="1" applyAlignment="1">
      <alignment horizontal="center" vertical="center"/>
    </xf>
    <xf numFmtId="176" fontId="85" fillId="0" borderId="65" xfId="127" applyNumberFormat="1" applyFont="1" applyBorder="1" applyAlignment="1">
      <alignment horizontal="center" vertical="center"/>
    </xf>
    <xf numFmtId="176" fontId="84" fillId="0" borderId="74" xfId="127" applyNumberFormat="1" applyFont="1" applyBorder="1" applyAlignment="1">
      <alignment horizontal="center" vertical="center"/>
    </xf>
    <xf numFmtId="14" fontId="84" fillId="0" borderId="65" xfId="306" applyNumberFormat="1" applyFont="1" applyBorder="1" applyAlignment="1">
      <alignment horizontal="right"/>
    </xf>
    <xf numFmtId="178" fontId="85" fillId="0" borderId="65" xfId="0" applyNumberFormat="1" applyFont="1" applyBorder="1" applyAlignment="1">
      <alignment horizontal="right" vertical="center"/>
    </xf>
    <xf numFmtId="178" fontId="84" fillId="0" borderId="65" xfId="0" applyNumberFormat="1" applyFont="1" applyBorder="1" applyAlignment="1">
      <alignment horizontal="right" vertical="center"/>
    </xf>
    <xf numFmtId="49" fontId="85" fillId="2" borderId="65" xfId="0" applyNumberFormat="1" applyFont="1" applyFill="1" applyBorder="1" applyAlignment="1">
      <alignment vertical="center" wrapText="1"/>
    </xf>
    <xf numFmtId="3" fontId="85" fillId="0" borderId="65" xfId="0" applyNumberFormat="1" applyFont="1" applyBorder="1" applyAlignment="1">
      <alignment vertical="center"/>
    </xf>
    <xf numFmtId="0" fontId="85" fillId="0" borderId="65" xfId="0" applyFont="1" applyBorder="1" applyAlignment="1">
      <alignment horizontal="left"/>
    </xf>
    <xf numFmtId="0" fontId="84" fillId="35" borderId="65" xfId="0" applyFont="1" applyFill="1" applyBorder="1" applyAlignment="1">
      <alignment horizontal="center" vertical="center" wrapText="1"/>
    </xf>
    <xf numFmtId="3" fontId="84" fillId="35" borderId="69" xfId="0" applyNumberFormat="1" applyFont="1" applyFill="1" applyBorder="1"/>
    <xf numFmtId="0" fontId="85" fillId="0" borderId="0" xfId="0" applyFont="1"/>
    <xf numFmtId="0" fontId="84" fillId="0" borderId="0" xfId="0" applyFont="1" applyAlignment="1">
      <alignment horizontal="center" wrapText="1"/>
    </xf>
    <xf numFmtId="0" fontId="84" fillId="0" borderId="0" xfId="0" applyFont="1" applyAlignment="1">
      <alignment wrapText="1"/>
    </xf>
    <xf numFmtId="0" fontId="84" fillId="37" borderId="64" xfId="0" applyFont="1" applyFill="1" applyBorder="1"/>
    <xf numFmtId="0" fontId="84" fillId="37" borderId="39" xfId="0" applyFont="1" applyFill="1" applyBorder="1" applyAlignment="1">
      <alignment horizontal="center"/>
    </xf>
    <xf numFmtId="0" fontId="84" fillId="37" borderId="28" xfId="0" applyFont="1" applyFill="1" applyBorder="1" applyAlignment="1">
      <alignment horizontal="center"/>
    </xf>
    <xf numFmtId="14" fontId="85" fillId="34" borderId="0" xfId="0" applyNumberFormat="1" applyFont="1" applyFill="1" applyAlignment="1">
      <alignment horizontal="center"/>
    </xf>
    <xf numFmtId="1" fontId="84" fillId="0" borderId="0" xfId="0" applyNumberFormat="1" applyFont="1" applyAlignment="1">
      <alignment horizontal="center"/>
    </xf>
    <xf numFmtId="181" fontId="84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textRotation="135"/>
    </xf>
    <xf numFmtId="1" fontId="85" fillId="0" borderId="0" xfId="0" applyNumberFormat="1" applyFont="1" applyAlignment="1">
      <alignment horizontal="center"/>
    </xf>
    <xf numFmtId="181" fontId="85" fillId="0" borderId="0" xfId="0" applyNumberFormat="1" applyFont="1" applyAlignment="1">
      <alignment horizontal="center"/>
    </xf>
    <xf numFmtId="0" fontId="85" fillId="0" borderId="0" xfId="0" applyFont="1" applyAlignment="1">
      <alignment vertical="center" wrapText="1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textRotation="90"/>
    </xf>
    <xf numFmtId="3" fontId="85" fillId="0" borderId="0" xfId="0" applyNumberFormat="1" applyFont="1"/>
    <xf numFmtId="0" fontId="85" fillId="0" borderId="75" xfId="0" applyFont="1" applyBorder="1"/>
    <xf numFmtId="0" fontId="88" fillId="35" borderId="65" xfId="0" applyFont="1" applyFill="1" applyBorder="1" applyAlignment="1">
      <alignment horizontal="center" vertical="center" wrapText="1"/>
    </xf>
    <xf numFmtId="0" fontId="88" fillId="0" borderId="0" xfId="0" applyFont="1"/>
    <xf numFmtId="41" fontId="88" fillId="37" borderId="60" xfId="321" applyFont="1" applyFill="1" applyBorder="1" applyAlignment="1"/>
    <xf numFmtId="41" fontId="88" fillId="37" borderId="64" xfId="321" applyFont="1" applyFill="1" applyBorder="1" applyAlignment="1"/>
    <xf numFmtId="41" fontId="88" fillId="37" borderId="39" xfId="321" applyFont="1" applyFill="1" applyBorder="1" applyAlignment="1"/>
    <xf numFmtId="41" fontId="88" fillId="37" borderId="39" xfId="321" applyFont="1" applyFill="1" applyBorder="1" applyAlignment="1">
      <alignment horizontal="center"/>
    </xf>
    <xf numFmtId="4" fontId="88" fillId="35" borderId="69" xfId="0" applyNumberFormat="1" applyFont="1" applyFill="1" applyBorder="1"/>
    <xf numFmtId="41" fontId="87" fillId="0" borderId="0" xfId="321" applyFont="1" applyFill="1"/>
    <xf numFmtId="0" fontId="87" fillId="0" borderId="0" xfId="0" applyFont="1" applyAlignment="1">
      <alignment vertical="center" wrapText="1"/>
    </xf>
    <xf numFmtId="0" fontId="88" fillId="37" borderId="64" xfId="0" applyFont="1" applyFill="1" applyBorder="1"/>
    <xf numFmtId="0" fontId="88" fillId="37" borderId="39" xfId="0" applyFont="1" applyFill="1" applyBorder="1" applyAlignment="1">
      <alignment horizontal="center"/>
    </xf>
    <xf numFmtId="0" fontId="88" fillId="37" borderId="28" xfId="0" applyFont="1" applyFill="1" applyBorder="1" applyAlignment="1">
      <alignment horizontal="center"/>
    </xf>
    <xf numFmtId="3" fontId="88" fillId="37" borderId="39" xfId="321" applyNumberFormat="1" applyFont="1" applyFill="1" applyBorder="1" applyAlignment="1">
      <alignment horizontal="center"/>
    </xf>
    <xf numFmtId="0" fontId="87" fillId="0" borderId="0" xfId="0" applyFont="1"/>
    <xf numFmtId="10" fontId="88" fillId="37" borderId="39" xfId="127" applyNumberFormat="1" applyFont="1" applyFill="1" applyBorder="1" applyAlignment="1">
      <alignment horizontal="center"/>
    </xf>
    <xf numFmtId="176" fontId="85" fillId="0" borderId="0" xfId="127" applyNumberFormat="1" applyFont="1" applyAlignment="1">
      <alignment horizontal="center" vertical="center"/>
    </xf>
    <xf numFmtId="176" fontId="88" fillId="35" borderId="65" xfId="127" applyNumberFormat="1" applyFont="1" applyFill="1" applyBorder="1" applyAlignment="1">
      <alignment horizontal="center" vertical="center" wrapText="1"/>
    </xf>
    <xf numFmtId="176" fontId="84" fillId="0" borderId="65" xfId="0" applyNumberFormat="1" applyFont="1" applyBorder="1" applyAlignment="1">
      <alignment horizontal="center" vertical="center"/>
    </xf>
    <xf numFmtId="176" fontId="84" fillId="0" borderId="0" xfId="127" applyNumberFormat="1" applyFont="1" applyAlignment="1">
      <alignment horizontal="center" vertical="center"/>
    </xf>
    <xf numFmtId="176" fontId="84" fillId="35" borderId="65" xfId="127" applyNumberFormat="1" applyFont="1" applyFill="1" applyBorder="1" applyAlignment="1">
      <alignment horizontal="center" vertical="center" wrapText="1"/>
    </xf>
    <xf numFmtId="176" fontId="87" fillId="0" borderId="0" xfId="127" applyNumberFormat="1" applyFont="1" applyAlignment="1">
      <alignment horizontal="center" vertical="center" wrapText="1"/>
    </xf>
    <xf numFmtId="176" fontId="85" fillId="0" borderId="0" xfId="127" applyNumberFormat="1" applyFont="1" applyAlignment="1">
      <alignment horizontal="center" vertical="center" wrapText="1"/>
    </xf>
    <xf numFmtId="176" fontId="87" fillId="0" borderId="0" xfId="127" applyNumberFormat="1" applyFont="1" applyAlignment="1">
      <alignment horizontal="center" vertical="center"/>
    </xf>
    <xf numFmtId="0" fontId="84" fillId="0" borderId="0" xfId="0" applyFont="1" applyAlignment="1">
      <alignment horizontal="left" wrapText="1"/>
    </xf>
    <xf numFmtId="0" fontId="84" fillId="0" borderId="0" xfId="0" applyFont="1" applyAlignment="1">
      <alignment horizontal="right" wrapText="1"/>
    </xf>
    <xf numFmtId="0" fontId="85" fillId="0" borderId="0" xfId="0" applyFont="1" applyAlignment="1">
      <alignment horizontal="left"/>
    </xf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 vertical="center"/>
    </xf>
    <xf numFmtId="0" fontId="84" fillId="0" borderId="65" xfId="0" applyFont="1" applyBorder="1" applyAlignment="1">
      <alignment horizontal="left"/>
    </xf>
    <xf numFmtId="0" fontId="88" fillId="35" borderId="65" xfId="0" applyFont="1" applyFill="1" applyBorder="1" applyAlignment="1">
      <alignment horizontal="left" vertical="center" wrapText="1"/>
    </xf>
    <xf numFmtId="0" fontId="88" fillId="35" borderId="65" xfId="0" applyFont="1" applyFill="1" applyBorder="1" applyAlignment="1">
      <alignment horizontal="right" vertical="center" wrapText="1"/>
    </xf>
    <xf numFmtId="0" fontId="87" fillId="0" borderId="0" xfId="0" applyFont="1" applyAlignment="1">
      <alignment horizontal="center" vertical="center"/>
    </xf>
    <xf numFmtId="0" fontId="88" fillId="35" borderId="67" xfId="0" applyFont="1" applyFill="1" applyBorder="1"/>
    <xf numFmtId="0" fontId="87" fillId="35" borderId="68" xfId="0" applyFont="1" applyFill="1" applyBorder="1" applyAlignment="1">
      <alignment horizontal="center" vertical="center"/>
    </xf>
    <xf numFmtId="0" fontId="87" fillId="35" borderId="68" xfId="0" applyFont="1" applyFill="1" applyBorder="1" applyAlignment="1">
      <alignment horizontal="center"/>
    </xf>
    <xf numFmtId="0" fontId="87" fillId="35" borderId="68" xfId="0" applyFont="1" applyFill="1" applyBorder="1" applyAlignment="1">
      <alignment horizontal="left"/>
    </xf>
    <xf numFmtId="0" fontId="87" fillId="35" borderId="68" xfId="0" applyFont="1" applyFill="1" applyBorder="1" applyAlignment="1">
      <alignment horizontal="right"/>
    </xf>
    <xf numFmtId="0" fontId="87" fillId="35" borderId="68" xfId="0" applyFont="1" applyFill="1" applyBorder="1"/>
    <xf numFmtId="3" fontId="88" fillId="35" borderId="69" xfId="0" applyNumberFormat="1" applyFont="1" applyFill="1" applyBorder="1"/>
    <xf numFmtId="0" fontId="87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0" fontId="87" fillId="0" borderId="0" xfId="0" applyFont="1" applyAlignment="1">
      <alignment horizontal="right"/>
    </xf>
    <xf numFmtId="0" fontId="87" fillId="2" borderId="0" xfId="0" applyFont="1" applyFill="1" applyAlignment="1">
      <alignment vertical="center"/>
    </xf>
    <xf numFmtId="0" fontId="87" fillId="0" borderId="0" xfId="306" applyFont="1"/>
    <xf numFmtId="0" fontId="87" fillId="0" borderId="0" xfId="306" applyFont="1" applyAlignment="1">
      <alignment horizontal="left"/>
    </xf>
    <xf numFmtId="0" fontId="87" fillId="0" borderId="0" xfId="306" applyFont="1" applyAlignment="1">
      <alignment horizontal="right"/>
    </xf>
    <xf numFmtId="49" fontId="87" fillId="2" borderId="0" xfId="0" applyNumberFormat="1" applyFont="1" applyFill="1" applyAlignment="1">
      <alignment horizontal="left" vertical="center" wrapText="1"/>
    </xf>
    <xf numFmtId="49" fontId="87" fillId="2" borderId="0" xfId="0" applyNumberFormat="1" applyFont="1" applyFill="1" applyAlignment="1">
      <alignment vertical="center" wrapText="1"/>
    </xf>
    <xf numFmtId="14" fontId="87" fillId="0" borderId="0" xfId="306" applyNumberFormat="1" applyFont="1"/>
    <xf numFmtId="178" fontId="87" fillId="0" borderId="0" xfId="0" applyNumberFormat="1" applyFont="1" applyAlignment="1">
      <alignment vertical="center"/>
    </xf>
    <xf numFmtId="44" fontId="85" fillId="0" borderId="0" xfId="0" applyNumberFormat="1" applyFont="1"/>
    <xf numFmtId="10" fontId="84" fillId="0" borderId="65" xfId="127" applyNumberFormat="1" applyFont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85" fillId="38" borderId="0" xfId="0" applyFont="1" applyFill="1"/>
    <xf numFmtId="0" fontId="84" fillId="0" borderId="0" xfId="306" applyFont="1" applyAlignment="1">
      <alignment horizontal="left"/>
    </xf>
    <xf numFmtId="0" fontId="84" fillId="0" borderId="0" xfId="306" applyFont="1" applyAlignment="1">
      <alignment horizontal="right"/>
    </xf>
    <xf numFmtId="14" fontId="84" fillId="0" borderId="0" xfId="306" applyNumberFormat="1" applyFont="1"/>
    <xf numFmtId="0" fontId="84" fillId="0" borderId="0" xfId="0" applyFont="1" applyAlignment="1">
      <alignment horizontal="left"/>
    </xf>
    <xf numFmtId="49" fontId="84" fillId="2" borderId="65" xfId="0" applyNumberFormat="1" applyFont="1" applyFill="1" applyBorder="1" applyAlignment="1">
      <alignment horizontal="left" wrapText="1"/>
    </xf>
    <xf numFmtId="0" fontId="85" fillId="0" borderId="65" xfId="306" applyFont="1" applyBorder="1" applyAlignment="1">
      <alignment vertical="center"/>
    </xf>
    <xf numFmtId="0" fontId="85" fillId="0" borderId="65" xfId="306" applyFont="1" applyBorder="1" applyAlignment="1">
      <alignment horizontal="left" vertical="center"/>
    </xf>
    <xf numFmtId="0" fontId="85" fillId="0" borderId="65" xfId="306" applyFont="1" applyBorder="1" applyAlignment="1">
      <alignment horizontal="right" vertical="center"/>
    </xf>
    <xf numFmtId="14" fontId="85" fillId="0" borderId="65" xfId="306" applyNumberFormat="1" applyFont="1" applyBorder="1" applyAlignment="1">
      <alignment vertical="center"/>
    </xf>
    <xf numFmtId="0" fontId="85" fillId="0" borderId="65" xfId="0" applyFont="1" applyBorder="1" applyAlignment="1">
      <alignment horizontal="left" vertical="center"/>
    </xf>
    <xf numFmtId="49" fontId="85" fillId="2" borderId="65" xfId="0" applyNumberFormat="1" applyFont="1" applyFill="1" applyBorder="1" applyAlignment="1">
      <alignment horizontal="left" vertical="center"/>
    </xf>
    <xf numFmtId="0" fontId="85" fillId="2" borderId="65" xfId="0" applyFont="1" applyFill="1" applyBorder="1" applyAlignment="1">
      <alignment horizontal="left" vertical="center"/>
    </xf>
    <xf numFmtId="49" fontId="85" fillId="0" borderId="65" xfId="306" applyNumberFormat="1" applyFont="1" applyBorder="1" applyAlignment="1">
      <alignment horizontal="left" vertical="center"/>
    </xf>
    <xf numFmtId="14" fontId="85" fillId="0" borderId="65" xfId="306" applyNumberFormat="1" applyFont="1" applyBorder="1" applyAlignment="1">
      <alignment horizontal="left" vertical="center"/>
    </xf>
    <xf numFmtId="0" fontId="85" fillId="0" borderId="0" xfId="0" applyFont="1" applyAlignment="1">
      <alignment vertical="center"/>
    </xf>
    <xf numFmtId="1" fontId="93" fillId="0" borderId="65" xfId="306" applyNumberFormat="1" applyFont="1" applyBorder="1" applyAlignment="1">
      <alignment horizontal="left" vertical="center" wrapText="1"/>
    </xf>
    <xf numFmtId="178" fontId="84" fillId="0" borderId="65" xfId="0" applyNumberFormat="1" applyFont="1" applyBorder="1" applyAlignment="1">
      <alignment horizontal="center" vertical="center"/>
    </xf>
    <xf numFmtId="178" fontId="84" fillId="0" borderId="0" xfId="0" applyNumberFormat="1" applyFont="1" applyAlignment="1">
      <alignment horizontal="center" vertical="center"/>
    </xf>
    <xf numFmtId="3" fontId="88" fillId="35" borderId="69" xfId="0" applyNumberFormat="1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178" fontId="88" fillId="0" borderId="0" xfId="0" applyNumberFormat="1" applyFont="1" applyAlignment="1">
      <alignment horizontal="center" vertical="center"/>
    </xf>
    <xf numFmtId="49" fontId="84" fillId="0" borderId="65" xfId="0" applyNumberFormat="1" applyFont="1" applyBorder="1" applyAlignment="1">
      <alignment horizontal="center" vertical="center"/>
    </xf>
    <xf numFmtId="49" fontId="84" fillId="2" borderId="65" xfId="0" applyNumberFormat="1" applyFont="1" applyFill="1" applyBorder="1" applyAlignment="1">
      <alignment horizontal="center" vertical="center"/>
    </xf>
    <xf numFmtId="4" fontId="85" fillId="0" borderId="0" xfId="0" applyNumberFormat="1" applyFont="1" applyAlignment="1">
      <alignment horizontal="right"/>
    </xf>
    <xf numFmtId="0" fontId="94" fillId="0" borderId="9" xfId="0" applyFont="1" applyBorder="1"/>
    <xf numFmtId="0" fontId="94" fillId="0" borderId="7" xfId="0" applyFont="1" applyBorder="1" applyAlignment="1">
      <alignment horizontal="center" vertical="center"/>
    </xf>
    <xf numFmtId="0" fontId="94" fillId="0" borderId="7" xfId="0" applyFont="1" applyBorder="1" applyAlignment="1">
      <alignment horizontal="center"/>
    </xf>
    <xf numFmtId="0" fontId="94" fillId="0" borderId="7" xfId="0" applyFont="1" applyBorder="1" applyAlignment="1">
      <alignment horizontal="left"/>
    </xf>
    <xf numFmtId="0" fontId="94" fillId="0" borderId="7" xfId="0" applyFont="1" applyBorder="1" applyAlignment="1">
      <alignment horizontal="right"/>
    </xf>
    <xf numFmtId="0" fontId="94" fillId="0" borderId="7" xfId="0" applyFont="1" applyBorder="1"/>
    <xf numFmtId="182" fontId="94" fillId="0" borderId="8" xfId="0" applyNumberFormat="1" applyFont="1" applyBorder="1"/>
    <xf numFmtId="49" fontId="85" fillId="2" borderId="77" xfId="0" applyNumberFormat="1" applyFont="1" applyFill="1" applyBorder="1" applyAlignment="1">
      <alignment horizontal="left" vertical="center" wrapText="1"/>
    </xf>
    <xf numFmtId="0" fontId="85" fillId="2" borderId="77" xfId="0" applyFont="1" applyFill="1" applyBorder="1" applyAlignment="1">
      <alignment vertical="center"/>
    </xf>
    <xf numFmtId="0" fontId="85" fillId="0" borderId="77" xfId="306" applyFont="1" applyBorder="1" applyAlignment="1">
      <alignment vertical="center"/>
    </xf>
    <xf numFmtId="0" fontId="85" fillId="0" borderId="77" xfId="306" applyFont="1" applyBorder="1" applyAlignment="1">
      <alignment horizontal="left" vertical="center"/>
    </xf>
    <xf numFmtId="1" fontId="93" fillId="0" borderId="77" xfId="306" applyNumberFormat="1" applyFont="1" applyBorder="1" applyAlignment="1">
      <alignment horizontal="left" vertical="center" wrapText="1"/>
    </xf>
    <xf numFmtId="0" fontId="85" fillId="0" borderId="77" xfId="306" applyFont="1" applyBorder="1" applyAlignment="1">
      <alignment horizontal="right" vertical="center"/>
    </xf>
    <xf numFmtId="0" fontId="85" fillId="0" borderId="77" xfId="0" applyFont="1" applyBorder="1" applyAlignment="1">
      <alignment horizontal="left" vertical="center"/>
    </xf>
    <xf numFmtId="178" fontId="85" fillId="0" borderId="77" xfId="0" applyNumberFormat="1" applyFont="1" applyBorder="1" applyAlignment="1">
      <alignment vertical="center"/>
    </xf>
    <xf numFmtId="14" fontId="85" fillId="0" borderId="65" xfId="306" applyNumberFormat="1" applyFont="1" applyBorder="1" applyAlignment="1">
      <alignment horizontal="right" vertical="center"/>
    </xf>
    <xf numFmtId="49" fontId="95" fillId="0" borderId="65" xfId="306" applyNumberFormat="1" applyFont="1" applyBorder="1" applyAlignment="1">
      <alignment horizontal="center" vertical="center" wrapText="1"/>
    </xf>
    <xf numFmtId="185" fontId="85" fillId="0" borderId="0" xfId="0" applyNumberFormat="1" applyFont="1"/>
    <xf numFmtId="185" fontId="88" fillId="35" borderId="65" xfId="0" applyNumberFormat="1" applyFont="1" applyFill="1" applyBorder="1" applyAlignment="1">
      <alignment horizontal="center" vertical="center" wrapText="1"/>
    </xf>
    <xf numFmtId="185" fontId="85" fillId="0" borderId="65" xfId="0" applyNumberFormat="1" applyFont="1" applyBorder="1" applyAlignment="1">
      <alignment vertical="center"/>
    </xf>
    <xf numFmtId="185" fontId="85" fillId="0" borderId="0" xfId="0" applyNumberFormat="1" applyFont="1" applyAlignment="1">
      <alignment vertical="center"/>
    </xf>
    <xf numFmtId="185" fontId="88" fillId="35" borderId="69" xfId="0" applyNumberFormat="1" applyFont="1" applyFill="1" applyBorder="1"/>
    <xf numFmtId="185" fontId="87" fillId="0" borderId="0" xfId="0" applyNumberFormat="1" applyFont="1"/>
    <xf numFmtId="185" fontId="84" fillId="0" borderId="65" xfId="0" applyNumberFormat="1" applyFont="1" applyBorder="1" applyAlignment="1">
      <alignment vertical="center"/>
    </xf>
    <xf numFmtId="185" fontId="84" fillId="0" borderId="0" xfId="0" applyNumberFormat="1" applyFont="1" applyAlignment="1">
      <alignment vertical="center"/>
    </xf>
    <xf numFmtId="185" fontId="87" fillId="0" borderId="0" xfId="0" applyNumberFormat="1" applyFont="1" applyAlignment="1">
      <alignment vertical="center"/>
    </xf>
    <xf numFmtId="185" fontId="85" fillId="0" borderId="65" xfId="306" applyNumberFormat="1" applyFont="1" applyBorder="1" applyAlignment="1">
      <alignment vertical="center"/>
    </xf>
    <xf numFmtId="185" fontId="85" fillId="2" borderId="65" xfId="0" applyNumberFormat="1" applyFont="1" applyFill="1" applyBorder="1" applyAlignment="1">
      <alignment vertical="center"/>
    </xf>
    <xf numFmtId="185" fontId="85" fillId="0" borderId="0" xfId="0" applyNumberFormat="1" applyFont="1" applyAlignment="1">
      <alignment horizontal="right"/>
    </xf>
    <xf numFmtId="3" fontId="88" fillId="35" borderId="78" xfId="0" applyNumberFormat="1" applyFont="1" applyFill="1" applyBorder="1"/>
    <xf numFmtId="178" fontId="84" fillId="0" borderId="65" xfId="0" applyNumberFormat="1" applyFont="1" applyBorder="1" applyAlignment="1">
      <alignment horizontal="center" vertical="center" wrapText="1"/>
    </xf>
    <xf numFmtId="49" fontId="85" fillId="0" borderId="65" xfId="0" applyNumberFormat="1" applyFont="1" applyBorder="1" applyAlignment="1">
      <alignment vertical="center" wrapText="1"/>
    </xf>
    <xf numFmtId="15" fontId="85" fillId="0" borderId="65" xfId="306" applyNumberFormat="1" applyFont="1" applyBorder="1" applyAlignment="1">
      <alignment horizontal="right"/>
    </xf>
    <xf numFmtId="0" fontId="85" fillId="0" borderId="65" xfId="0" applyFont="1" applyBorder="1" applyAlignment="1">
      <alignment horizontal="right" vertical="center"/>
    </xf>
    <xf numFmtId="0" fontId="85" fillId="0" borderId="65" xfId="306" applyFont="1" applyBorder="1" applyAlignment="1">
      <alignment horizontal="right" wrapText="1"/>
    </xf>
    <xf numFmtId="0" fontId="85" fillId="0" borderId="65" xfId="0" applyFont="1" applyBorder="1"/>
    <xf numFmtId="185" fontId="85" fillId="0" borderId="65" xfId="0" applyNumberFormat="1" applyFont="1" applyBorder="1"/>
    <xf numFmtId="180" fontId="85" fillId="0" borderId="65" xfId="0" applyNumberFormat="1" applyFont="1" applyBorder="1" applyAlignment="1">
      <alignment horizontal="left" vertical="center" wrapText="1"/>
    </xf>
    <xf numFmtId="49" fontId="84" fillId="0" borderId="65" xfId="0" applyNumberFormat="1" applyFont="1" applyBorder="1" applyAlignment="1">
      <alignment horizontal="center" vertical="center" wrapText="1"/>
    </xf>
    <xf numFmtId="176" fontId="84" fillId="35" borderId="69" xfId="127" applyNumberFormat="1" applyFont="1" applyFill="1" applyBorder="1" applyAlignment="1">
      <alignment horizontal="center"/>
    </xf>
    <xf numFmtId="10" fontId="88" fillId="35" borderId="69" xfId="127" applyNumberFormat="1" applyFont="1" applyFill="1" applyBorder="1" applyAlignment="1">
      <alignment horizontal="center" vertical="center"/>
    </xf>
    <xf numFmtId="3" fontId="84" fillId="0" borderId="0" xfId="0" applyNumberFormat="1" applyFont="1" applyAlignment="1">
      <alignment horizontal="center"/>
    </xf>
    <xf numFmtId="4" fontId="85" fillId="0" borderId="0" xfId="0" applyNumberFormat="1" applyFont="1" applyAlignment="1">
      <alignment vertical="center"/>
    </xf>
    <xf numFmtId="182" fontId="84" fillId="0" borderId="0" xfId="0" applyNumberFormat="1" applyFont="1" applyAlignment="1">
      <alignment horizontal="center"/>
    </xf>
    <xf numFmtId="14" fontId="96" fillId="0" borderId="0" xfId="0" applyNumberFormat="1" applyFont="1" applyAlignment="1">
      <alignment wrapText="1"/>
    </xf>
    <xf numFmtId="1" fontId="92" fillId="0" borderId="0" xfId="0" applyNumberFormat="1" applyFont="1" applyAlignment="1">
      <alignment horizontal="center"/>
    </xf>
    <xf numFmtId="49" fontId="84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0" fontId="97" fillId="0" borderId="70" xfId="0" applyFont="1" applyBorder="1" applyAlignment="1">
      <alignment horizontal="right"/>
    </xf>
    <xf numFmtId="14" fontId="97" fillId="0" borderId="79" xfId="0" applyNumberFormat="1" applyFont="1" applyBorder="1" applyAlignment="1">
      <alignment horizontal="right"/>
    </xf>
    <xf numFmtId="14" fontId="98" fillId="0" borderId="79" xfId="0" applyNumberFormat="1" applyFont="1" applyBorder="1"/>
    <xf numFmtId="0" fontId="97" fillId="0" borderId="79" xfId="0" applyFont="1" applyBorder="1" applyAlignment="1">
      <alignment horizontal="right"/>
    </xf>
    <xf numFmtId="15" fontId="97" fillId="0" borderId="79" xfId="0" applyNumberFormat="1" applyFont="1" applyBorder="1" applyAlignment="1">
      <alignment horizontal="right"/>
    </xf>
    <xf numFmtId="180" fontId="97" fillId="0" borderId="79" xfId="0" applyNumberFormat="1" applyFont="1" applyBorder="1" applyAlignment="1">
      <alignment horizontal="right"/>
    </xf>
    <xf numFmtId="14" fontId="97" fillId="0" borderId="79" xfId="0" applyNumberFormat="1" applyFont="1" applyBorder="1"/>
    <xf numFmtId="49" fontId="97" fillId="0" borderId="79" xfId="0" applyNumberFormat="1" applyFont="1" applyBorder="1" applyAlignment="1">
      <alignment horizontal="right"/>
    </xf>
    <xf numFmtId="49" fontId="84" fillId="0" borderId="0" xfId="0" applyNumberFormat="1" applyFont="1" applyAlignment="1">
      <alignment horizontal="left" vertical="center" wrapText="1"/>
    </xf>
    <xf numFmtId="4" fontId="88" fillId="37" borderId="39" xfId="321" applyNumberFormat="1" applyFont="1" applyFill="1" applyBorder="1" applyAlignment="1">
      <alignment horizontal="center"/>
    </xf>
    <xf numFmtId="10" fontId="84" fillId="0" borderId="0" xfId="0" applyNumberFormat="1" applyFont="1" applyAlignment="1">
      <alignment horizontal="right" wrapText="1"/>
    </xf>
    <xf numFmtId="10" fontId="88" fillId="35" borderId="65" xfId="0" applyNumberFormat="1" applyFont="1" applyFill="1" applyBorder="1" applyAlignment="1">
      <alignment horizontal="right" wrapText="1"/>
    </xf>
    <xf numFmtId="10" fontId="84" fillId="0" borderId="0" xfId="0" applyNumberFormat="1" applyFont="1" applyAlignment="1">
      <alignment horizontal="right"/>
    </xf>
    <xf numFmtId="10" fontId="85" fillId="0" borderId="0" xfId="0" applyNumberFormat="1" applyFont="1" applyAlignment="1">
      <alignment horizontal="right"/>
    </xf>
    <xf numFmtId="10" fontId="84" fillId="35" borderId="65" xfId="0" applyNumberFormat="1" applyFont="1" applyFill="1" applyBorder="1" applyAlignment="1">
      <alignment horizontal="right" wrapText="1"/>
    </xf>
    <xf numFmtId="10" fontId="87" fillId="0" borderId="0" xfId="0" applyNumberFormat="1" applyFont="1" applyAlignment="1">
      <alignment horizontal="right" wrapText="1"/>
    </xf>
    <xf numFmtId="10" fontId="85" fillId="0" borderId="0" xfId="0" applyNumberFormat="1" applyFont="1" applyAlignment="1">
      <alignment horizontal="right" wrapText="1"/>
    </xf>
    <xf numFmtId="10" fontId="87" fillId="0" borderId="0" xfId="0" applyNumberFormat="1" applyFont="1" applyAlignment="1">
      <alignment horizontal="right"/>
    </xf>
    <xf numFmtId="10" fontId="85" fillId="0" borderId="0" xfId="127" applyNumberFormat="1" applyFont="1" applyAlignment="1">
      <alignment horizontal="right"/>
    </xf>
    <xf numFmtId="10" fontId="88" fillId="35" borderId="66" xfId="127" applyNumberFormat="1" applyFont="1" applyFill="1" applyBorder="1" applyAlignment="1">
      <alignment horizontal="right" wrapText="1"/>
    </xf>
    <xf numFmtId="10" fontId="85" fillId="0" borderId="74" xfId="127" applyNumberFormat="1" applyFont="1" applyBorder="1" applyAlignment="1">
      <alignment horizontal="right"/>
    </xf>
    <xf numFmtId="10" fontId="88" fillId="35" borderId="78" xfId="127" applyNumberFormat="1" applyFont="1" applyFill="1" applyBorder="1" applyAlignment="1">
      <alignment horizontal="right"/>
    </xf>
    <xf numFmtId="10" fontId="84" fillId="0" borderId="0" xfId="127" applyNumberFormat="1" applyFont="1" applyAlignment="1">
      <alignment horizontal="right"/>
    </xf>
    <xf numFmtId="9" fontId="88" fillId="37" borderId="39" xfId="127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65" fontId="34" fillId="0" borderId="0" xfId="107" applyFont="1" applyFill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35" borderId="9" xfId="0" applyFont="1" applyFill="1" applyBorder="1" applyAlignment="1">
      <alignment horizontal="center"/>
    </xf>
    <xf numFmtId="0" fontId="34" fillId="35" borderId="7" xfId="0" applyFont="1" applyFill="1" applyBorder="1" applyAlignment="1">
      <alignment horizontal="center"/>
    </xf>
    <xf numFmtId="0" fontId="34" fillId="35" borderId="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4" fillId="35" borderId="15" xfId="0" applyFont="1" applyFill="1" applyBorder="1" applyAlignment="1">
      <alignment horizontal="center" vertical="center" wrapText="1"/>
    </xf>
    <xf numFmtId="0" fontId="34" fillId="35" borderId="16" xfId="0" applyFont="1" applyFill="1" applyBorder="1" applyAlignment="1">
      <alignment horizontal="center" vertical="center" wrapText="1"/>
    </xf>
    <xf numFmtId="0" fontId="34" fillId="35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4" fillId="35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4" fillId="0" borderId="0" xfId="291" applyFont="1" applyAlignment="1">
      <alignment horizontal="center" vertical="center"/>
    </xf>
    <xf numFmtId="0" fontId="14" fillId="35" borderId="23" xfId="291" applyFont="1" applyFill="1" applyBorder="1" applyAlignment="1">
      <alignment horizontal="center" vertical="center"/>
    </xf>
    <xf numFmtId="0" fontId="14" fillId="35" borderId="61" xfId="291" applyFont="1" applyFill="1" applyBorder="1" applyAlignment="1">
      <alignment horizontal="center" vertical="center"/>
    </xf>
    <xf numFmtId="0" fontId="14" fillId="35" borderId="36" xfId="291" applyFont="1" applyFill="1" applyBorder="1" applyAlignment="1">
      <alignment horizontal="center" vertical="center"/>
    </xf>
    <xf numFmtId="0" fontId="88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9" fontId="85" fillId="2" borderId="66" xfId="0" applyNumberFormat="1" applyFont="1" applyFill="1" applyBorder="1" applyAlignment="1">
      <alignment horizontal="center" vertical="center" wrapText="1"/>
    </xf>
    <xf numFmtId="49" fontId="85" fillId="2" borderId="76" xfId="0" applyNumberFormat="1" applyFont="1" applyFill="1" applyBorder="1" applyAlignment="1">
      <alignment horizontal="center" vertical="center" wrapText="1"/>
    </xf>
    <xf numFmtId="49" fontId="85" fillId="2" borderId="77" xfId="0" applyNumberFormat="1" applyFont="1" applyFill="1" applyBorder="1" applyAlignment="1">
      <alignment horizontal="center" vertical="center" wrapText="1"/>
    </xf>
    <xf numFmtId="0" fontId="84" fillId="37" borderId="41" xfId="0" applyFont="1" applyFill="1" applyBorder="1" applyAlignment="1">
      <alignment horizontal="center" vertical="center" textRotation="90" shrinkToFit="1"/>
    </xf>
    <xf numFmtId="0" fontId="84" fillId="37" borderId="63" xfId="0" applyFont="1" applyFill="1" applyBorder="1" applyAlignment="1">
      <alignment horizontal="center" vertical="center" textRotation="90" shrinkToFit="1"/>
    </xf>
    <xf numFmtId="0" fontId="84" fillId="37" borderId="59" xfId="0" applyFont="1" applyFill="1" applyBorder="1" applyAlignment="1">
      <alignment horizontal="center" vertical="center" textRotation="90" shrinkToFit="1"/>
    </xf>
    <xf numFmtId="0" fontId="84" fillId="37" borderId="40" xfId="0" applyFont="1" applyFill="1" applyBorder="1" applyAlignment="1">
      <alignment horizontal="center" vertical="center" textRotation="90" wrapText="1"/>
    </xf>
    <xf numFmtId="0" fontId="84" fillId="37" borderId="62" xfId="0" applyFont="1" applyFill="1" applyBorder="1" applyAlignment="1">
      <alignment horizontal="center" vertical="center" textRotation="90" wrapText="1"/>
    </xf>
    <xf numFmtId="0" fontId="89" fillId="37" borderId="38" xfId="0" applyFont="1" applyFill="1" applyBorder="1" applyAlignment="1">
      <alignment horizontal="center" vertical="center" textRotation="90" wrapText="1"/>
    </xf>
    <xf numFmtId="0" fontId="89" fillId="37" borderId="0" xfId="0" applyFont="1" applyFill="1" applyAlignment="1">
      <alignment horizontal="center" vertical="center" textRotation="90" wrapText="1"/>
    </xf>
    <xf numFmtId="0" fontId="90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49" fontId="89" fillId="35" borderId="71" xfId="0" applyNumberFormat="1" applyFont="1" applyFill="1" applyBorder="1" applyAlignment="1">
      <alignment horizontal="center" vertical="center" textRotation="90"/>
    </xf>
    <xf numFmtId="49" fontId="89" fillId="35" borderId="72" xfId="0" applyNumberFormat="1" applyFont="1" applyFill="1" applyBorder="1" applyAlignment="1">
      <alignment horizontal="center" vertical="center" textRotation="90"/>
    </xf>
    <xf numFmtId="49" fontId="89" fillId="35" borderId="73" xfId="0" applyNumberFormat="1" applyFont="1" applyFill="1" applyBorder="1" applyAlignment="1">
      <alignment horizontal="center" vertical="center" textRotation="90"/>
    </xf>
    <xf numFmtId="0" fontId="12" fillId="35" borderId="9" xfId="0" applyFont="1" applyFill="1" applyBorder="1" applyAlignment="1">
      <alignment horizontal="center"/>
    </xf>
    <xf numFmtId="0" fontId="12" fillId="35" borderId="7" xfId="0" applyFont="1" applyFill="1" applyBorder="1" applyAlignment="1">
      <alignment horizontal="center"/>
    </xf>
    <xf numFmtId="0" fontId="12" fillId="35" borderId="8" xfId="0" applyFont="1" applyFill="1" applyBorder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67" fontId="22" fillId="0" borderId="21" xfId="104" applyNumberFormat="1" applyFont="1" applyFill="1" applyBorder="1" applyAlignment="1">
      <alignment horizontal="center" vertical="center" wrapText="1"/>
    </xf>
    <xf numFmtId="167" fontId="22" fillId="0" borderId="22" xfId="104" applyNumberFormat="1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169" fontId="22" fillId="0" borderId="19" xfId="0" applyNumberFormat="1" applyFont="1" applyBorder="1" applyAlignment="1">
      <alignment horizontal="center" vertical="center" wrapText="1"/>
    </xf>
    <xf numFmtId="169" fontId="22" fillId="0" borderId="11" xfId="0" applyNumberFormat="1" applyFont="1" applyBorder="1" applyAlignment="1">
      <alignment horizontal="center" vertical="center" wrapText="1"/>
    </xf>
    <xf numFmtId="167" fontId="22" fillId="0" borderId="16" xfId="104" applyNumberFormat="1" applyFont="1" applyFill="1" applyBorder="1" applyAlignment="1">
      <alignment horizontal="center" vertical="center" wrapText="1"/>
    </xf>
    <xf numFmtId="167" fontId="22" fillId="0" borderId="11" xfId="104" applyNumberFormat="1" applyFont="1" applyFill="1" applyBorder="1" applyAlignment="1">
      <alignment horizontal="center" vertical="center" wrapText="1"/>
    </xf>
    <xf numFmtId="167" fontId="22" fillId="0" borderId="35" xfId="104" applyNumberFormat="1" applyFont="1" applyFill="1" applyBorder="1" applyAlignment="1">
      <alignment horizontal="right" vertical="center" wrapText="1"/>
    </xf>
    <xf numFmtId="167" fontId="22" fillId="0" borderId="44" xfId="104" applyNumberFormat="1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1" xfId="284" applyFont="1" applyBorder="1" applyAlignment="1">
      <alignment horizontal="center" vertical="center" wrapText="1"/>
    </xf>
    <xf numFmtId="0" fontId="22" fillId="0" borderId="13" xfId="284" applyFont="1" applyBorder="1" applyAlignment="1">
      <alignment horizontal="center" vertical="center" wrapText="1"/>
    </xf>
    <xf numFmtId="167" fontId="22" fillId="0" borderId="17" xfId="104" applyNumberFormat="1" applyFont="1" applyFill="1" applyBorder="1" applyAlignment="1">
      <alignment horizontal="center" vertical="center" wrapText="1"/>
    </xf>
    <xf numFmtId="167" fontId="22" fillId="0" borderId="20" xfId="104" applyNumberFormat="1" applyFont="1" applyFill="1" applyBorder="1" applyAlignment="1">
      <alignment horizontal="center" vertical="center" wrapText="1"/>
    </xf>
    <xf numFmtId="0" fontId="24" fillId="0" borderId="9" xfId="135" applyFont="1" applyBorder="1" applyAlignment="1">
      <alignment horizontal="center"/>
    </xf>
    <xf numFmtId="0" fontId="24" fillId="0" borderId="7" xfId="135" applyFont="1" applyBorder="1" applyAlignment="1">
      <alignment horizontal="center"/>
    </xf>
    <xf numFmtId="0" fontId="22" fillId="0" borderId="15" xfId="284" applyFont="1" applyBorder="1" applyAlignment="1">
      <alignment horizontal="center" vertical="center" wrapText="1"/>
    </xf>
    <xf numFmtId="0" fontId="22" fillId="0" borderId="25" xfId="284" applyFont="1" applyBorder="1" applyAlignment="1">
      <alignment horizontal="center" vertical="center" wrapText="1"/>
    </xf>
    <xf numFmtId="3" fontId="22" fillId="0" borderId="16" xfId="284" applyNumberFormat="1" applyFont="1" applyBorder="1" applyAlignment="1">
      <alignment horizontal="center" vertical="center" wrapText="1"/>
    </xf>
    <xf numFmtId="3" fontId="22" fillId="0" borderId="28" xfId="284" applyNumberFormat="1" applyFont="1" applyBorder="1" applyAlignment="1">
      <alignment horizontal="center" vertical="center" wrapText="1"/>
    </xf>
    <xf numFmtId="0" fontId="22" fillId="0" borderId="16" xfId="284" applyFont="1" applyBorder="1" applyAlignment="1">
      <alignment horizontal="center" vertical="center" wrapText="1"/>
    </xf>
    <xf numFmtId="0" fontId="22" fillId="0" borderId="28" xfId="284" applyFont="1" applyBorder="1" applyAlignment="1">
      <alignment horizontal="center" vertical="center" wrapText="1"/>
    </xf>
    <xf numFmtId="0" fontId="26" fillId="35" borderId="9" xfId="284" applyFont="1" applyFill="1" applyBorder="1" applyAlignment="1">
      <alignment horizontal="center"/>
    </xf>
    <xf numFmtId="0" fontId="26" fillId="35" borderId="7" xfId="284" applyFont="1" applyFill="1" applyBorder="1" applyAlignment="1">
      <alignment horizontal="center"/>
    </xf>
    <xf numFmtId="0" fontId="34" fillId="0" borderId="0" xfId="284" applyFont="1" applyAlignment="1">
      <alignment horizontal="center"/>
    </xf>
    <xf numFmtId="0" fontId="26" fillId="0" borderId="0" xfId="284" applyFont="1" applyAlignment="1">
      <alignment horizontal="center"/>
    </xf>
    <xf numFmtId="0" fontId="12" fillId="0" borderId="9" xfId="111" applyFont="1" applyBorder="1" applyAlignment="1">
      <alignment horizontal="center"/>
    </xf>
    <xf numFmtId="0" fontId="12" fillId="0" borderId="7" xfId="111" applyFont="1" applyBorder="1" applyAlignment="1">
      <alignment horizontal="center"/>
    </xf>
    <xf numFmtId="0" fontId="12" fillId="0" borderId="8" xfId="111" applyFont="1" applyBorder="1" applyAlignment="1">
      <alignment horizontal="center"/>
    </xf>
    <xf numFmtId="0" fontId="16" fillId="0" borderId="0" xfId="113" applyFont="1" applyAlignment="1">
      <alignment horizontal="center"/>
    </xf>
    <xf numFmtId="0" fontId="23" fillId="35" borderId="9" xfId="0" applyFont="1" applyFill="1" applyBorder="1" applyAlignment="1">
      <alignment horizontal="center" vertical="center"/>
    </xf>
    <xf numFmtId="0" fontId="23" fillId="35" borderId="7" xfId="0" applyFont="1" applyFill="1" applyBorder="1" applyAlignment="1">
      <alignment horizontal="center" vertical="center"/>
    </xf>
    <xf numFmtId="0" fontId="23" fillId="3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3" fillId="35" borderId="41" xfId="0" applyFont="1" applyFill="1" applyBorder="1" applyAlignment="1">
      <alignment horizontal="center" wrapText="1"/>
    </xf>
    <xf numFmtId="0" fontId="23" fillId="35" borderId="38" xfId="0" applyFont="1" applyFill="1" applyBorder="1" applyAlignment="1">
      <alignment horizontal="center" wrapText="1"/>
    </xf>
    <xf numFmtId="0" fontId="23" fillId="35" borderId="32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3" fillId="35" borderId="9" xfId="135" applyFont="1" applyFill="1" applyBorder="1" applyAlignment="1">
      <alignment horizontal="center" vertical="center"/>
    </xf>
    <xf numFmtId="0" fontId="23" fillId="35" borderId="7" xfId="135" applyFont="1" applyFill="1" applyBorder="1" applyAlignment="1">
      <alignment horizontal="center" vertical="center"/>
    </xf>
    <xf numFmtId="0" fontId="23" fillId="35" borderId="8" xfId="135" applyFont="1" applyFill="1" applyBorder="1" applyAlignment="1">
      <alignment horizontal="center" vertical="center"/>
    </xf>
    <xf numFmtId="0" fontId="35" fillId="0" borderId="0" xfId="284" applyFont="1" applyAlignment="1">
      <alignment horizontal="left" wrapText="1"/>
    </xf>
    <xf numFmtId="0" fontId="27" fillId="0" borderId="0" xfId="135" applyFont="1" applyAlignment="1">
      <alignment horizontal="center"/>
    </xf>
    <xf numFmtId="0" fontId="13" fillId="0" borderId="0" xfId="0" applyFont="1" applyAlignment="1">
      <alignment horizontal="left" wrapText="1"/>
    </xf>
    <xf numFmtId="0" fontId="7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43" fillId="2" borderId="9" xfId="0" applyNumberFormat="1" applyFont="1" applyFill="1" applyBorder="1" applyAlignment="1">
      <alignment horizontal="center" vertical="center"/>
    </xf>
    <xf numFmtId="3" fontId="43" fillId="2" borderId="7" xfId="0" applyNumberFormat="1" applyFont="1" applyFill="1" applyBorder="1" applyAlignment="1">
      <alignment horizontal="center" vertical="center"/>
    </xf>
    <xf numFmtId="3" fontId="43" fillId="2" borderId="8" xfId="0" applyNumberFormat="1" applyFont="1" applyFill="1" applyBorder="1" applyAlignment="1">
      <alignment horizontal="center" vertical="center"/>
    </xf>
    <xf numFmtId="0" fontId="27" fillId="35" borderId="0" xfId="0" applyFont="1" applyFill="1" applyAlignment="1">
      <alignment horizontal="center" vertical="center"/>
    </xf>
    <xf numFmtId="0" fontId="24" fillId="0" borderId="24" xfId="0" applyFont="1" applyBorder="1"/>
    <xf numFmtId="0" fontId="0" fillId="0" borderId="24" xfId="0" applyBorder="1"/>
    <xf numFmtId="3" fontId="27" fillId="0" borderId="0" xfId="0" applyNumberFormat="1" applyFont="1" applyAlignment="1">
      <alignment horizontal="center"/>
    </xf>
  </cellXfs>
  <cellStyles count="322">
    <cellStyle name="20% - Énfasis1" xfId="1" builtinId="30" customBuiltin="1"/>
    <cellStyle name="20% - Énfasis1 2" xfId="2" xr:uid="{00000000-0005-0000-0000-000001000000}"/>
    <cellStyle name="20% - Énfasis1 2 2" xfId="179" xr:uid="{F919BCF8-43BC-41B5-8DBD-16BD729E91BC}"/>
    <cellStyle name="20% - Énfasis1 3" xfId="3" xr:uid="{00000000-0005-0000-0000-000002000000}"/>
    <cellStyle name="20% - Énfasis1 3 2" xfId="180" xr:uid="{84B53C88-7C2D-4BB4-9813-51BFC73F28B2}"/>
    <cellStyle name="20% - Énfasis1 4" xfId="4" xr:uid="{00000000-0005-0000-0000-000003000000}"/>
    <cellStyle name="20% - Énfasis1 4 2" xfId="181" xr:uid="{5C79DBB1-2E5E-4C6B-AD3E-78B941152200}"/>
    <cellStyle name="20% - Énfasis1 5" xfId="5" xr:uid="{00000000-0005-0000-0000-000004000000}"/>
    <cellStyle name="20% - Énfasis1 5 2" xfId="182" xr:uid="{B97EBCDA-DD5E-481C-8E8B-CE38CD58EDA3}"/>
    <cellStyle name="20% - Énfasis1 6" xfId="6" xr:uid="{00000000-0005-0000-0000-000005000000}"/>
    <cellStyle name="20% - Énfasis1 6 2" xfId="183" xr:uid="{1479ADA6-1D5E-4EC5-B68B-A301D2D46E9F}"/>
    <cellStyle name="20% - Énfasis1 7" xfId="7" xr:uid="{00000000-0005-0000-0000-000006000000}"/>
    <cellStyle name="20% - Énfasis1 7 2" xfId="184" xr:uid="{4C203147-32DE-476E-949E-4684A35F656F}"/>
    <cellStyle name="20% - Énfasis1 8" xfId="178" xr:uid="{1CD91E0D-2478-4093-A344-7EA363A03C28}"/>
    <cellStyle name="20% - Énfasis2" xfId="8" builtinId="34" customBuiltin="1"/>
    <cellStyle name="20% - Énfasis2 2" xfId="9" xr:uid="{00000000-0005-0000-0000-000008000000}"/>
    <cellStyle name="20% - Énfasis2 2 2" xfId="186" xr:uid="{CD96CAF7-A9C9-4148-802C-D0333DBA8846}"/>
    <cellStyle name="20% - Énfasis2 3" xfId="10" xr:uid="{00000000-0005-0000-0000-000009000000}"/>
    <cellStyle name="20% - Énfasis2 3 2" xfId="187" xr:uid="{C111254D-7D49-4F38-8EAD-4FFB8C6BF31D}"/>
    <cellStyle name="20% - Énfasis2 4" xfId="11" xr:uid="{00000000-0005-0000-0000-00000A000000}"/>
    <cellStyle name="20% - Énfasis2 4 2" xfId="188" xr:uid="{DBD74A3E-0A87-4D90-87BC-14ACDDCBAC26}"/>
    <cellStyle name="20% - Énfasis2 5" xfId="12" xr:uid="{00000000-0005-0000-0000-00000B000000}"/>
    <cellStyle name="20% - Énfasis2 5 2" xfId="189" xr:uid="{342DF5EE-3227-4AAE-BB60-FE966200721A}"/>
    <cellStyle name="20% - Énfasis2 6" xfId="13" xr:uid="{00000000-0005-0000-0000-00000C000000}"/>
    <cellStyle name="20% - Énfasis2 6 2" xfId="190" xr:uid="{90CAB8B2-DF33-4D53-B490-65DAF7AF5FE2}"/>
    <cellStyle name="20% - Énfasis2 7" xfId="14" xr:uid="{00000000-0005-0000-0000-00000D000000}"/>
    <cellStyle name="20% - Énfasis2 7 2" xfId="191" xr:uid="{4BB38CED-E0B7-4FA9-B244-F5DB24D57B9B}"/>
    <cellStyle name="20% - Énfasis2 8" xfId="185" xr:uid="{E6C48F43-0C04-444C-90CE-906BDAC0F561}"/>
    <cellStyle name="20% - Énfasis3" xfId="15" builtinId="38" customBuiltin="1"/>
    <cellStyle name="20% - Énfasis3 2" xfId="16" xr:uid="{00000000-0005-0000-0000-00000F000000}"/>
    <cellStyle name="20% - Énfasis3 2 2" xfId="193" xr:uid="{D1EB4D9F-3589-435A-9109-30CB1577C740}"/>
    <cellStyle name="20% - Énfasis3 3" xfId="17" xr:uid="{00000000-0005-0000-0000-000010000000}"/>
    <cellStyle name="20% - Énfasis3 3 2" xfId="194" xr:uid="{C9D3C828-FE13-449B-B164-E02E77447144}"/>
    <cellStyle name="20% - Énfasis3 4" xfId="18" xr:uid="{00000000-0005-0000-0000-000011000000}"/>
    <cellStyle name="20% - Énfasis3 4 2" xfId="195" xr:uid="{4787693F-B101-4F0E-A96B-AA3E32616D3A}"/>
    <cellStyle name="20% - Énfasis3 5" xfId="19" xr:uid="{00000000-0005-0000-0000-000012000000}"/>
    <cellStyle name="20% - Énfasis3 5 2" xfId="196" xr:uid="{0B556927-C1A4-47E5-BD4B-B8FFD2CBFA5F}"/>
    <cellStyle name="20% - Énfasis3 6" xfId="20" xr:uid="{00000000-0005-0000-0000-000013000000}"/>
    <cellStyle name="20% - Énfasis3 6 2" xfId="197" xr:uid="{E723E70A-115C-4E2F-9D8D-C35B48BF892F}"/>
    <cellStyle name="20% - Énfasis3 7" xfId="21" xr:uid="{00000000-0005-0000-0000-000014000000}"/>
    <cellStyle name="20% - Énfasis3 7 2" xfId="198" xr:uid="{42ECFD0A-94E6-40DF-B49D-0007FE852105}"/>
    <cellStyle name="20% - Énfasis3 8" xfId="192" xr:uid="{EF5EA870-6545-4599-822A-3583B62EE669}"/>
    <cellStyle name="20% - Énfasis4" xfId="22" builtinId="42" customBuiltin="1"/>
    <cellStyle name="20% - Énfasis4 2" xfId="23" xr:uid="{00000000-0005-0000-0000-000016000000}"/>
    <cellStyle name="20% - Énfasis4 2 2" xfId="200" xr:uid="{A5A658FA-AA23-443A-BB8B-547C8B6F1ACC}"/>
    <cellStyle name="20% - Énfasis4 3" xfId="24" xr:uid="{00000000-0005-0000-0000-000017000000}"/>
    <cellStyle name="20% - Énfasis4 3 2" xfId="201" xr:uid="{C317CA1F-04D3-48F1-A590-E9EA6C2B09B0}"/>
    <cellStyle name="20% - Énfasis4 4" xfId="25" xr:uid="{00000000-0005-0000-0000-000018000000}"/>
    <cellStyle name="20% - Énfasis4 4 2" xfId="202" xr:uid="{3C78FAA0-70E8-49BA-9A20-CAB729488F82}"/>
    <cellStyle name="20% - Énfasis4 5" xfId="26" xr:uid="{00000000-0005-0000-0000-000019000000}"/>
    <cellStyle name="20% - Énfasis4 5 2" xfId="203" xr:uid="{4348C9EA-ACD8-4B3F-A5E4-4389D11D7D7A}"/>
    <cellStyle name="20% - Énfasis4 6" xfId="27" xr:uid="{00000000-0005-0000-0000-00001A000000}"/>
    <cellStyle name="20% - Énfasis4 6 2" xfId="204" xr:uid="{E7543C1F-9CDA-4B45-93A9-9A9AD6D7E775}"/>
    <cellStyle name="20% - Énfasis4 7" xfId="28" xr:uid="{00000000-0005-0000-0000-00001B000000}"/>
    <cellStyle name="20% - Énfasis4 7 2" xfId="205" xr:uid="{89842F3C-B46C-4297-909B-3E54097F8CFC}"/>
    <cellStyle name="20% - Énfasis4 8" xfId="199" xr:uid="{35DEC9E4-53F6-4CC5-9F56-240D6F667F57}"/>
    <cellStyle name="20% - Énfasis5" xfId="29" builtinId="46" customBuiltin="1"/>
    <cellStyle name="20% - Énfasis5 2" xfId="30" xr:uid="{00000000-0005-0000-0000-00001D000000}"/>
    <cellStyle name="20% - Énfasis5 2 2" xfId="207" xr:uid="{0E9B47C5-8589-4D65-BAAE-EC07770A756B}"/>
    <cellStyle name="20% - Énfasis5 3" xfId="31" xr:uid="{00000000-0005-0000-0000-00001E000000}"/>
    <cellStyle name="20% - Énfasis5 3 2" xfId="208" xr:uid="{D9509A82-34D0-4E70-A57A-722B22E89AFA}"/>
    <cellStyle name="20% - Énfasis5 4" xfId="32" xr:uid="{00000000-0005-0000-0000-00001F000000}"/>
    <cellStyle name="20% - Énfasis5 4 2" xfId="209" xr:uid="{FD10E0A0-DA25-456B-AEF8-22B53E02DA9D}"/>
    <cellStyle name="20% - Énfasis5 5" xfId="33" xr:uid="{00000000-0005-0000-0000-000020000000}"/>
    <cellStyle name="20% - Énfasis5 5 2" xfId="210" xr:uid="{D487D443-A5EF-4F78-BC89-7B988771CE8E}"/>
    <cellStyle name="20% - Énfasis5 6" xfId="34" xr:uid="{00000000-0005-0000-0000-000021000000}"/>
    <cellStyle name="20% - Énfasis5 6 2" xfId="211" xr:uid="{BB1435FF-DD22-4F3B-BDC1-097EA1419511}"/>
    <cellStyle name="20% - Énfasis5 7" xfId="35" xr:uid="{00000000-0005-0000-0000-000022000000}"/>
    <cellStyle name="20% - Énfasis5 7 2" xfId="212" xr:uid="{45EA2BA7-E39B-45F1-8785-3E63B8BF0F3B}"/>
    <cellStyle name="20% - Énfasis5 8" xfId="206" xr:uid="{5B68CF40-A99C-4499-B8DA-072313953E2D}"/>
    <cellStyle name="20% - Énfasis6" xfId="36" builtinId="50" customBuiltin="1"/>
    <cellStyle name="20% - Énfasis6 2" xfId="37" xr:uid="{00000000-0005-0000-0000-000024000000}"/>
    <cellStyle name="20% - Énfasis6 2 2" xfId="214" xr:uid="{DA5701F1-5268-4D7B-AAB2-6AED274BAD79}"/>
    <cellStyle name="20% - Énfasis6 3" xfId="38" xr:uid="{00000000-0005-0000-0000-000025000000}"/>
    <cellStyle name="20% - Énfasis6 3 2" xfId="215" xr:uid="{A435C619-1A6C-44CB-8D59-1333042CCF48}"/>
    <cellStyle name="20% - Énfasis6 4" xfId="39" xr:uid="{00000000-0005-0000-0000-000026000000}"/>
    <cellStyle name="20% - Énfasis6 4 2" xfId="216" xr:uid="{C2BC75DD-F0BE-4F23-A646-5875F1318A96}"/>
    <cellStyle name="20% - Énfasis6 5" xfId="40" xr:uid="{00000000-0005-0000-0000-000027000000}"/>
    <cellStyle name="20% - Énfasis6 5 2" xfId="217" xr:uid="{027F73BC-3D19-484B-B066-E6159EE879CA}"/>
    <cellStyle name="20% - Énfasis6 6" xfId="41" xr:uid="{00000000-0005-0000-0000-000028000000}"/>
    <cellStyle name="20% - Énfasis6 6 2" xfId="218" xr:uid="{B70B7182-51EF-4F16-836C-849D2582DA67}"/>
    <cellStyle name="20% - Énfasis6 7" xfId="42" xr:uid="{00000000-0005-0000-0000-000029000000}"/>
    <cellStyle name="20% - Énfasis6 7 2" xfId="219" xr:uid="{075CA886-57FD-49FE-8D64-72FD4336CEE0}"/>
    <cellStyle name="20% - Énfasis6 8" xfId="213" xr:uid="{F5481061-D381-4A56-9CE0-29131C288F3E}"/>
    <cellStyle name="40% - Énfasis1" xfId="43" builtinId="31" customBuiltin="1"/>
    <cellStyle name="40% - Énfasis1 2" xfId="44" xr:uid="{00000000-0005-0000-0000-00002B000000}"/>
    <cellStyle name="40% - Énfasis1 2 2" xfId="221" xr:uid="{731DE9C0-5451-4A9A-8D2A-10932DFF227A}"/>
    <cellStyle name="40% - Énfasis1 3" xfId="45" xr:uid="{00000000-0005-0000-0000-00002C000000}"/>
    <cellStyle name="40% - Énfasis1 3 2" xfId="222" xr:uid="{0882F9B4-237A-4863-B436-DE766FAF5CCC}"/>
    <cellStyle name="40% - Énfasis1 4" xfId="46" xr:uid="{00000000-0005-0000-0000-00002D000000}"/>
    <cellStyle name="40% - Énfasis1 4 2" xfId="223" xr:uid="{03B3FA37-1753-4D7E-A3E9-E112920237E7}"/>
    <cellStyle name="40% - Énfasis1 5" xfId="47" xr:uid="{00000000-0005-0000-0000-00002E000000}"/>
    <cellStyle name="40% - Énfasis1 5 2" xfId="224" xr:uid="{120D5CB3-C0E3-4CD7-9192-1A192F03DD88}"/>
    <cellStyle name="40% - Énfasis1 6" xfId="48" xr:uid="{00000000-0005-0000-0000-00002F000000}"/>
    <cellStyle name="40% - Énfasis1 6 2" xfId="225" xr:uid="{C3C672FD-6918-420C-9AA6-3065D203450D}"/>
    <cellStyle name="40% - Énfasis1 7" xfId="49" xr:uid="{00000000-0005-0000-0000-000030000000}"/>
    <cellStyle name="40% - Énfasis1 7 2" xfId="226" xr:uid="{42FA0B32-AD19-45CF-9992-469C87B9D245}"/>
    <cellStyle name="40% - Énfasis1 8" xfId="220" xr:uid="{7D8003C9-5FD9-43F9-87DB-1724DCFD8799}"/>
    <cellStyle name="40% - Énfasis2" xfId="50" builtinId="35" customBuiltin="1"/>
    <cellStyle name="40% - Énfasis2 2" xfId="51" xr:uid="{00000000-0005-0000-0000-000032000000}"/>
    <cellStyle name="40% - Énfasis2 2 2" xfId="228" xr:uid="{BFBA3F69-24D6-43AF-BCEA-5B718965D552}"/>
    <cellStyle name="40% - Énfasis2 3" xfId="52" xr:uid="{00000000-0005-0000-0000-000033000000}"/>
    <cellStyle name="40% - Énfasis2 3 2" xfId="229" xr:uid="{D31B8394-F334-431E-9E35-46DE924351DD}"/>
    <cellStyle name="40% - Énfasis2 4" xfId="53" xr:uid="{00000000-0005-0000-0000-000034000000}"/>
    <cellStyle name="40% - Énfasis2 4 2" xfId="230" xr:uid="{5F2D0711-19AB-4C1E-BDFF-865DCA44FC0D}"/>
    <cellStyle name="40% - Énfasis2 5" xfId="54" xr:uid="{00000000-0005-0000-0000-000035000000}"/>
    <cellStyle name="40% - Énfasis2 5 2" xfId="231" xr:uid="{A66537DA-6D99-4555-B4E1-E7E4E3B71CF8}"/>
    <cellStyle name="40% - Énfasis2 6" xfId="55" xr:uid="{00000000-0005-0000-0000-000036000000}"/>
    <cellStyle name="40% - Énfasis2 6 2" xfId="232" xr:uid="{A0375336-6F85-44DA-B780-8DB2917EF804}"/>
    <cellStyle name="40% - Énfasis2 7" xfId="56" xr:uid="{00000000-0005-0000-0000-000037000000}"/>
    <cellStyle name="40% - Énfasis2 7 2" xfId="233" xr:uid="{B75BAA71-29C9-4B1D-BE15-7C4E088E0B58}"/>
    <cellStyle name="40% - Énfasis2 8" xfId="227" xr:uid="{8AFFA03E-EE66-4E61-A40A-EFED325648FC}"/>
    <cellStyle name="40% - Énfasis3" xfId="57" builtinId="39" customBuiltin="1"/>
    <cellStyle name="40% - Énfasis3 2" xfId="58" xr:uid="{00000000-0005-0000-0000-000039000000}"/>
    <cellStyle name="40% - Énfasis3 2 2" xfId="235" xr:uid="{412D71AD-8872-4742-BDF4-367589F3C66B}"/>
    <cellStyle name="40% - Énfasis3 3" xfId="59" xr:uid="{00000000-0005-0000-0000-00003A000000}"/>
    <cellStyle name="40% - Énfasis3 3 2" xfId="236" xr:uid="{76BB120E-3B4E-4364-89E8-7355870D95CC}"/>
    <cellStyle name="40% - Énfasis3 4" xfId="60" xr:uid="{00000000-0005-0000-0000-00003B000000}"/>
    <cellStyle name="40% - Énfasis3 4 2" xfId="237" xr:uid="{0302661B-9426-44FE-9594-3B36721EC34C}"/>
    <cellStyle name="40% - Énfasis3 5" xfId="61" xr:uid="{00000000-0005-0000-0000-00003C000000}"/>
    <cellStyle name="40% - Énfasis3 5 2" xfId="238" xr:uid="{C90433CE-641B-411D-8C2A-95D854728D4F}"/>
    <cellStyle name="40% - Énfasis3 6" xfId="62" xr:uid="{00000000-0005-0000-0000-00003D000000}"/>
    <cellStyle name="40% - Énfasis3 6 2" xfId="239" xr:uid="{141230DA-756B-49BB-85C7-1186C02F00AC}"/>
    <cellStyle name="40% - Énfasis3 7" xfId="63" xr:uid="{00000000-0005-0000-0000-00003E000000}"/>
    <cellStyle name="40% - Énfasis3 7 2" xfId="240" xr:uid="{B4552F2D-8B11-4C09-87AF-682D87525C66}"/>
    <cellStyle name="40% - Énfasis3 8" xfId="234" xr:uid="{FCB681CB-D090-4DC1-917F-8998CBE392DF}"/>
    <cellStyle name="40% - Énfasis4" xfId="64" builtinId="43" customBuiltin="1"/>
    <cellStyle name="40% - Énfasis4 2" xfId="65" xr:uid="{00000000-0005-0000-0000-000040000000}"/>
    <cellStyle name="40% - Énfasis4 2 2" xfId="242" xr:uid="{2D53ED3C-403D-42CF-A8E3-A1297F71B9A9}"/>
    <cellStyle name="40% - Énfasis4 3" xfId="66" xr:uid="{00000000-0005-0000-0000-000041000000}"/>
    <cellStyle name="40% - Énfasis4 3 2" xfId="243" xr:uid="{EEDBDA00-6015-4CE5-8536-B9D4C4E0CE43}"/>
    <cellStyle name="40% - Énfasis4 4" xfId="67" xr:uid="{00000000-0005-0000-0000-000042000000}"/>
    <cellStyle name="40% - Énfasis4 4 2" xfId="244" xr:uid="{D9783922-C4B6-4BF6-9E67-D9B375E22244}"/>
    <cellStyle name="40% - Énfasis4 5" xfId="68" xr:uid="{00000000-0005-0000-0000-000043000000}"/>
    <cellStyle name="40% - Énfasis4 5 2" xfId="245" xr:uid="{9FE5D48B-FB59-41FB-BE70-89C70D033283}"/>
    <cellStyle name="40% - Énfasis4 6" xfId="69" xr:uid="{00000000-0005-0000-0000-000044000000}"/>
    <cellStyle name="40% - Énfasis4 6 2" xfId="246" xr:uid="{CF056D72-DAD8-407E-9A7F-F826CDD312E2}"/>
    <cellStyle name="40% - Énfasis4 7" xfId="70" xr:uid="{00000000-0005-0000-0000-000045000000}"/>
    <cellStyle name="40% - Énfasis4 7 2" xfId="247" xr:uid="{4CD52669-7809-4FCC-9D02-742CB944334E}"/>
    <cellStyle name="40% - Énfasis4 8" xfId="241" xr:uid="{F7A44BA7-F436-4A80-93ED-CF4B586D09F8}"/>
    <cellStyle name="40% - Énfasis5" xfId="71" builtinId="47" customBuiltin="1"/>
    <cellStyle name="40% - Énfasis5 2" xfId="72" xr:uid="{00000000-0005-0000-0000-000047000000}"/>
    <cellStyle name="40% - Énfasis5 2 2" xfId="249" xr:uid="{13E98E56-D7DC-405A-A33F-E9EDEE989612}"/>
    <cellStyle name="40% - Énfasis5 3" xfId="73" xr:uid="{00000000-0005-0000-0000-000048000000}"/>
    <cellStyle name="40% - Énfasis5 3 2" xfId="250" xr:uid="{F836F8DB-84EA-4EF9-A96C-E2A7EE65EE08}"/>
    <cellStyle name="40% - Énfasis5 4" xfId="74" xr:uid="{00000000-0005-0000-0000-000049000000}"/>
    <cellStyle name="40% - Énfasis5 4 2" xfId="251" xr:uid="{E4BD39BB-B88C-4314-9ABA-F7F7FBC82E81}"/>
    <cellStyle name="40% - Énfasis5 5" xfId="75" xr:uid="{00000000-0005-0000-0000-00004A000000}"/>
    <cellStyle name="40% - Énfasis5 5 2" xfId="252" xr:uid="{3601CF14-A801-4471-8069-856CF31D67CD}"/>
    <cellStyle name="40% - Énfasis5 6" xfId="76" xr:uid="{00000000-0005-0000-0000-00004B000000}"/>
    <cellStyle name="40% - Énfasis5 6 2" xfId="253" xr:uid="{0D815C61-A0C5-43E0-B152-08BA542F0B86}"/>
    <cellStyle name="40% - Énfasis5 7" xfId="77" xr:uid="{00000000-0005-0000-0000-00004C000000}"/>
    <cellStyle name="40% - Énfasis5 7 2" xfId="254" xr:uid="{D443411E-5EC3-4569-A030-3A03C2F14330}"/>
    <cellStyle name="40% - Énfasis5 8" xfId="248" xr:uid="{C898C699-FEFB-41ED-97EB-B3BB537F3293}"/>
    <cellStyle name="40% - Énfasis6" xfId="78" builtinId="51" customBuiltin="1"/>
    <cellStyle name="40% - Énfasis6 2" xfId="79" xr:uid="{00000000-0005-0000-0000-00004E000000}"/>
    <cellStyle name="40% - Énfasis6 2 2" xfId="256" xr:uid="{11774C18-5D36-4EE1-A6F7-C1DFE00B64EB}"/>
    <cellStyle name="40% - Énfasis6 3" xfId="80" xr:uid="{00000000-0005-0000-0000-00004F000000}"/>
    <cellStyle name="40% - Énfasis6 3 2" xfId="257" xr:uid="{C41C30D7-0EEF-430D-8190-C73BCCAD4BC0}"/>
    <cellStyle name="40% - Énfasis6 4" xfId="81" xr:uid="{00000000-0005-0000-0000-000050000000}"/>
    <cellStyle name="40% - Énfasis6 4 2" xfId="258" xr:uid="{A5A9EEA9-33F2-49AC-880E-549246FA1F6E}"/>
    <cellStyle name="40% - Énfasis6 5" xfId="82" xr:uid="{00000000-0005-0000-0000-000051000000}"/>
    <cellStyle name="40% - Énfasis6 5 2" xfId="259" xr:uid="{B1BDB6C6-4642-40AB-A459-A5FFC09A477A}"/>
    <cellStyle name="40% - Énfasis6 6" xfId="83" xr:uid="{00000000-0005-0000-0000-000052000000}"/>
    <cellStyle name="40% - Énfasis6 6 2" xfId="260" xr:uid="{E4544054-589D-487C-BFD6-CF3BC3BAA187}"/>
    <cellStyle name="40% - Énfasis6 7" xfId="84" xr:uid="{00000000-0005-0000-0000-000053000000}"/>
    <cellStyle name="40% - Énfasis6 7 2" xfId="261" xr:uid="{531B027E-884C-4C83-B3BD-DECD7F60C563}"/>
    <cellStyle name="40% - Énfasis6 8" xfId="255" xr:uid="{B75B06BF-7F04-4BF3-920D-A3D17A52EF7F}"/>
    <cellStyle name="60% - Énfasis1" xfId="85" builtinId="32" customBuiltin="1"/>
    <cellStyle name="60% - Énfasis2" xfId="86" builtinId="36" customBuiltin="1"/>
    <cellStyle name="60% - Énfasis3" xfId="87" builtinId="40" customBuiltin="1"/>
    <cellStyle name="60% - Énfasis4" xfId="88" builtinId="44" customBuiltin="1"/>
    <cellStyle name="60% - Énfasis5" xfId="89" builtinId="48" customBuiltin="1"/>
    <cellStyle name="60% - Énfasis6" xfId="90" builtinId="52" customBuiltin="1"/>
    <cellStyle name="Bueno" xfId="91" builtinId="26" customBuiltin="1"/>
    <cellStyle name="Cálculo" xfId="92" builtinId="22" customBuiltin="1"/>
    <cellStyle name="Celda de comprobación" xfId="93" builtinId="23" customBuiltin="1"/>
    <cellStyle name="Celda vinculada" xfId="94" builtinId="24" customBuiltin="1"/>
    <cellStyle name="Encabezado 4" xfId="95" builtinId="19" customBuiltin="1"/>
    <cellStyle name="Énfasis1" xfId="96" builtinId="29" customBuiltin="1"/>
    <cellStyle name="Énfasis2" xfId="97" builtinId="33" customBuiltin="1"/>
    <cellStyle name="Énfasis3" xfId="98" builtinId="37" customBuiltin="1"/>
    <cellStyle name="Énfasis4" xfId="99" builtinId="41" customBuiltin="1"/>
    <cellStyle name="Énfasis5" xfId="100" builtinId="45" customBuiltin="1"/>
    <cellStyle name="Énfasis6" xfId="101" builtinId="49" customBuiltin="1"/>
    <cellStyle name="Entrada" xfId="102" builtinId="20" customBuilti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Incorrecto" xfId="103" builtinId="27" customBuiltin="1"/>
    <cellStyle name="Millares" xfId="104" builtinId="3"/>
    <cellStyle name="Millares [0]" xfId="321" builtinId="6"/>
    <cellStyle name="Millares 10" xfId="285" xr:uid="{3E3A884A-742F-4F1A-B46F-CF3D536C251F}"/>
    <cellStyle name="Millares 13" xfId="300" xr:uid="{00F592F6-71FF-4AF2-BA8B-FAB5121CDDB4}"/>
    <cellStyle name="Millares 2" xfId="105" xr:uid="{00000000-0005-0000-0000-000080000000}"/>
    <cellStyle name="Millares 2 2" xfId="144" xr:uid="{00000000-0005-0000-0000-000081000000}"/>
    <cellStyle name="Millares 23" xfId="292" xr:uid="{CC690753-4165-44B7-951E-3B1BED8FF82B}"/>
    <cellStyle name="Millares 25" xfId="287" xr:uid="{B9D58104-FBA7-4A9B-A9CA-B19D1B6371B3}"/>
    <cellStyle name="Millares 27" xfId="288" xr:uid="{D6DA5800-C8C8-4F84-9343-7D012F0079FE}"/>
    <cellStyle name="Millares 27 2" xfId="296" xr:uid="{C4590B96-2713-4BC1-B60B-3C39EA7FFA9B}"/>
    <cellStyle name="Millares 3" xfId="106" xr:uid="{00000000-0005-0000-0000-000082000000}"/>
    <cellStyle name="Millares 3 2" xfId="145" xr:uid="{00000000-0005-0000-0000-000083000000}"/>
    <cellStyle name="Millares 3 3" xfId="262" xr:uid="{629888D2-815A-41B5-97F8-EF3245239689}"/>
    <cellStyle name="Millares 30" xfId="308" xr:uid="{885B6934-0976-4175-8FE5-D5B86F948F68}"/>
    <cellStyle name="Millares 33" xfId="309" xr:uid="{1411315E-E8E7-4399-82EC-FBC9126F8C0C}"/>
    <cellStyle name="Millares 34" xfId="313" xr:uid="{6DBD587A-794F-44E5-859B-6A5E24DB4688}"/>
    <cellStyle name="Millares 35" xfId="314" xr:uid="{766D2C65-B968-45AA-B8D9-7132E939B5D3}"/>
    <cellStyle name="Millares 36" xfId="315" xr:uid="{83EE2884-A227-4343-AED9-17F67029C8C6}"/>
    <cellStyle name="Millares 37" xfId="316" xr:uid="{555750CF-137B-44D7-8AD4-9BCB939583A7}"/>
    <cellStyle name="Millares 38" xfId="317" xr:uid="{7BEBF6F2-942E-48D3-AD69-B351EE21B293}"/>
    <cellStyle name="Millares 39" xfId="307" xr:uid="{A6AD814C-1FB6-4E99-B616-35592DB07048}"/>
    <cellStyle name="Millares 4" xfId="155" xr:uid="{00000000-0005-0000-0000-000084000000}"/>
    <cellStyle name="Millares 4 2" xfId="279" xr:uid="{BAA486D9-4B24-4859-AED9-A55321CF1F60}"/>
    <cellStyle name="Millares 40" xfId="301" xr:uid="{B4531738-F4E1-4280-8F21-B14C36E11CD0}"/>
    <cellStyle name="Millares 41" xfId="302" xr:uid="{F6233E05-9EEE-4B39-9079-DF92059B10F2}"/>
    <cellStyle name="Millares 42" xfId="303" xr:uid="{0264F810-51CF-4CF7-8DCC-7F60A0F5AA8D}"/>
    <cellStyle name="Millares 43" xfId="304" xr:uid="{36200E20-4956-4AAB-A18D-8724D127277F}"/>
    <cellStyle name="Millares 5" xfId="143" xr:uid="{00000000-0005-0000-0000-000085000000}"/>
    <cellStyle name="Millares 5 2" xfId="274" xr:uid="{831ACAD8-AEEC-4033-9AF3-B9BF2750E289}"/>
    <cellStyle name="Millares 54" xfId="311" xr:uid="{5B076D10-D1C6-4ED6-AC22-67C5307BAF08}"/>
    <cellStyle name="Millares 55" xfId="305" xr:uid="{A9C0F8AF-BDF6-4580-905E-E6BD97841BB4}"/>
    <cellStyle name="Millares 6" xfId="283" xr:uid="{FDB0BBBB-DF05-4BDA-B6DA-373464EE6A71}"/>
    <cellStyle name="Millares 7" xfId="319" xr:uid="{A6065A4A-3FDE-4896-AC1D-F6EBC4AF5A07}"/>
    <cellStyle name="Millares 8" xfId="320" xr:uid="{2BBB0550-4082-48B5-B9BF-0BAB55C209FC}"/>
    <cellStyle name="Millares 9" xfId="290" xr:uid="{280308CD-86D8-4C3D-B51D-30622FB06270}"/>
    <cellStyle name="Moneda" xfId="107" builtinId="4"/>
    <cellStyle name="Moneda 2" xfId="108" xr:uid="{00000000-0005-0000-0000-000088000000}"/>
    <cellStyle name="Moneda 2 2" xfId="147" xr:uid="{00000000-0005-0000-0000-000089000000}"/>
    <cellStyle name="Moneda 2 3" xfId="146" xr:uid="{00000000-0005-0000-0000-00008A000000}"/>
    <cellStyle name="Moneda 3" xfId="142" xr:uid="{00000000-0005-0000-0000-00008B000000}"/>
    <cellStyle name="Moneda 3 2" xfId="148" xr:uid="{00000000-0005-0000-0000-00008C000000}"/>
    <cellStyle name="Moneda 4" xfId="282" xr:uid="{1B4E5B1E-C6F6-4F83-847F-26FB2959BE63}"/>
    <cellStyle name="Moneda 5" xfId="298" xr:uid="{753B59F7-8C8A-47C3-B210-8FB6C24510CF}"/>
    <cellStyle name="Moneda 6" xfId="293" xr:uid="{46A9818F-D459-4AA5-9D32-34758434F88A}"/>
    <cellStyle name="Neutral" xfId="109" builtinId="28" customBuiltin="1"/>
    <cellStyle name="Normal" xfId="0" builtinId="0"/>
    <cellStyle name="Normal 10" xfId="139" xr:uid="{00000000-0005-0000-0000-00008F000000}"/>
    <cellStyle name="Normal 10 2" xfId="272" xr:uid="{203E1780-432F-47D5-8254-FE8E8C7A863A}"/>
    <cellStyle name="Normal 10 2 2" xfId="286" xr:uid="{251066F1-4951-4B74-8FDB-47E8174545AC}"/>
    <cellStyle name="Normal 10 2 2 2" xfId="295" xr:uid="{CF4D103B-0876-49FA-9A0D-E0C547BC4F9F}"/>
    <cellStyle name="Normal 10 2 2 2 2" xfId="310" xr:uid="{D80C084D-3A62-49D8-B738-8628FE01F124}"/>
    <cellStyle name="Normal 10 2 2 3" xfId="306" xr:uid="{2B5AF53E-658D-4B25-B078-0BACCA8C1184}"/>
    <cellStyle name="Normal 10 2 2 4" xfId="312" xr:uid="{05548DB9-A82F-4ECE-9CAB-6FB81F329EA9}"/>
    <cellStyle name="Normal 10 2 3" xfId="299" xr:uid="{CFE8A2AB-27E5-482C-A0D7-32D41FCA1A1E}"/>
    <cellStyle name="Normal 11" xfId="156" xr:uid="{00000000-0005-0000-0000-000090000000}"/>
    <cellStyle name="Normal 11 2" xfId="280" xr:uid="{4681F515-C52A-400A-B53F-20CF737A70F8}"/>
    <cellStyle name="Normal 12" xfId="149" xr:uid="{00000000-0005-0000-0000-000091000000}"/>
    <cellStyle name="Normal 12 2" xfId="275" xr:uid="{7DB1F435-DE6E-40C9-98BB-7B0B98A587CD}"/>
    <cellStyle name="Normal 13" xfId="297" xr:uid="{DCF27CDF-D6ED-4AB8-B9A6-3888DCB40B34}"/>
    <cellStyle name="Normal 13 2" xfId="284" xr:uid="{AFECA5B7-7C89-4552-BB1D-822E6B9BA7A3}"/>
    <cellStyle name="Normal 14" xfId="281" xr:uid="{9B84E557-074D-4F07-81D8-DDFA4F7578A1}"/>
    <cellStyle name="Normal 14 2" xfId="289" xr:uid="{578333B8-6FFE-430D-8618-7C7247E90599}"/>
    <cellStyle name="Normal 15" xfId="318" xr:uid="{4BF93EC2-F9B4-4BA9-ACB6-C15E6DE4C63F}"/>
    <cellStyle name="Normal 16" xfId="291" xr:uid="{FC1561F1-6A0F-4975-9EFF-EF11CACFF573}"/>
    <cellStyle name="Normal 2" xfId="110" xr:uid="{00000000-0005-0000-0000-000092000000}"/>
    <cellStyle name="Normal 2 10" xfId="135" xr:uid="{00000000-0005-0000-0000-000093000000}"/>
    <cellStyle name="Normal 2 2" xfId="136" xr:uid="{00000000-0005-0000-0000-000094000000}"/>
    <cellStyle name="Normal 2 2 2" xfId="111" xr:uid="{00000000-0005-0000-0000-000095000000}"/>
    <cellStyle name="Normal 2 2 2 2" xfId="150" xr:uid="{00000000-0005-0000-0000-000096000000}"/>
    <cellStyle name="Normal 2_INFORME TRACOL SA ENE 13 DE 2014" xfId="112" xr:uid="{00000000-0005-0000-0000-000097000000}"/>
    <cellStyle name="Normal 2_OTROS PASIVOS" xfId="113" xr:uid="{00000000-0005-0000-0000-000098000000}"/>
    <cellStyle name="Normal 3" xfId="114" xr:uid="{00000000-0005-0000-0000-000099000000}"/>
    <cellStyle name="Normal 3 2" xfId="141" xr:uid="{00000000-0005-0000-0000-00009A000000}"/>
    <cellStyle name="Normal 3 2 2" xfId="177" xr:uid="{181D2F7B-35C1-4DF1-8424-4A01A9DE6BB3}"/>
    <cellStyle name="Normal 3 2 3" xfId="273" xr:uid="{F2E6948A-0758-406F-83B4-E61E39C38054}"/>
    <cellStyle name="Normal 3 3" xfId="151" xr:uid="{00000000-0005-0000-0000-00009B000000}"/>
    <cellStyle name="Normal 3 3 2" xfId="276" xr:uid="{DC4AB748-386D-40FE-A391-57E755F57756}"/>
    <cellStyle name="Normal 4" xfId="115" xr:uid="{00000000-0005-0000-0000-00009C000000}"/>
    <cellStyle name="Normal 4 2" xfId="152" xr:uid="{00000000-0005-0000-0000-00009D000000}"/>
    <cellStyle name="Normal 5" xfId="116" xr:uid="{00000000-0005-0000-0000-00009E000000}"/>
    <cellStyle name="Normal 5 2" xfId="154" xr:uid="{00000000-0005-0000-0000-00009F000000}"/>
    <cellStyle name="Normal 5 2 2" xfId="278" xr:uid="{DF2D29DF-BCDA-4911-BC5D-A65F08103CB5}"/>
    <cellStyle name="Normal 6" xfId="117" xr:uid="{00000000-0005-0000-0000-0000A0000000}"/>
    <cellStyle name="Normal 6 2" xfId="140" xr:uid="{00000000-0005-0000-0000-0000A1000000}"/>
    <cellStyle name="Normal 7" xfId="118" xr:uid="{00000000-0005-0000-0000-0000A2000000}"/>
    <cellStyle name="Normal 8" xfId="137" xr:uid="{00000000-0005-0000-0000-0000A3000000}"/>
    <cellStyle name="Normal 8 2" xfId="270" xr:uid="{89463CB8-1316-4F64-B281-E70AAD5A631A}"/>
    <cellStyle name="Normal 9" xfId="138" xr:uid="{00000000-0005-0000-0000-0000A4000000}"/>
    <cellStyle name="Normal 9 2" xfId="271" xr:uid="{A269EB4B-0839-4D04-80E8-D3CCC0D38856}"/>
    <cellStyle name="Normal_Hoja1" xfId="119" xr:uid="{00000000-0005-0000-0000-0000A6000000}"/>
    <cellStyle name="Notas 2" xfId="120" xr:uid="{00000000-0005-0000-0000-0000A7000000}"/>
    <cellStyle name="Notas 2 2" xfId="153" xr:uid="{00000000-0005-0000-0000-0000A8000000}"/>
    <cellStyle name="Notas 2 2 2" xfId="277" xr:uid="{85C3907E-9F11-4E9F-806A-A3B8B868BD3C}"/>
    <cellStyle name="Notas 2 3" xfId="263" xr:uid="{5DD0CF95-9931-4681-B0BB-8DC0A2CB0312}"/>
    <cellStyle name="Notas 3" xfId="121" xr:uid="{00000000-0005-0000-0000-0000A9000000}"/>
    <cellStyle name="Notas 3 2" xfId="264" xr:uid="{21EB4B15-7480-45EA-8B2B-1F7467816958}"/>
    <cellStyle name="Notas 4" xfId="122" xr:uid="{00000000-0005-0000-0000-0000AA000000}"/>
    <cellStyle name="Notas 4 2" xfId="265" xr:uid="{2A541CDE-632A-4C07-B215-321C3B16A18B}"/>
    <cellStyle name="Notas 5" xfId="123" xr:uid="{00000000-0005-0000-0000-0000AB000000}"/>
    <cellStyle name="Notas 5 2" xfId="266" xr:uid="{588E661E-D6F9-4B30-899C-B196F64BC464}"/>
    <cellStyle name="Notas 6" xfId="124" xr:uid="{00000000-0005-0000-0000-0000AC000000}"/>
    <cellStyle name="Notas 6 2" xfId="267" xr:uid="{3FC0D55E-8B72-4D64-B7A5-862530628077}"/>
    <cellStyle name="Notas 7" xfId="125" xr:uid="{00000000-0005-0000-0000-0000AD000000}"/>
    <cellStyle name="Notas 7 2" xfId="268" xr:uid="{BA837A37-7F8A-466C-BA37-2A8631F71965}"/>
    <cellStyle name="Notas 8" xfId="126" xr:uid="{00000000-0005-0000-0000-0000AE000000}"/>
    <cellStyle name="Notas 8 2" xfId="269" xr:uid="{09F55FAC-27DE-48BD-A4E4-2015E5CED28D}"/>
    <cellStyle name="Porcentaje" xfId="127" builtinId="5"/>
    <cellStyle name="Porcentaje 2" xfId="294" xr:uid="{D9E9293F-03D4-4F94-A42A-575E50A9E68F}"/>
    <cellStyle name="Salida" xfId="128" builtinId="21" customBuiltin="1"/>
    <cellStyle name="Texto de advertencia" xfId="129" builtinId="11" customBuiltin="1"/>
    <cellStyle name="Texto explicativo" xfId="130" builtinId="53" customBuiltin="1"/>
    <cellStyle name="Título" xfId="131" builtinId="15" customBuiltin="1"/>
    <cellStyle name="Título 2" xfId="132" builtinId="17" customBuiltin="1"/>
    <cellStyle name="Título 3" xfId="133" builtinId="18" customBuiltin="1"/>
    <cellStyle name="Total" xfId="134" builtinId="25" customBuiltin="1"/>
  </cellStyles>
  <dxfs count="0"/>
  <tableStyles count="0" defaultTableStyle="TableStyleMedium9" defaultPivotStyle="PivotStyleLight16"/>
  <colors>
    <mruColors>
      <color rgb="FF21F3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142875</xdr:rowOff>
    </xdr:to>
    <xdr:sp macro="" textlink="">
      <xdr:nvSpPr>
        <xdr:cNvPr id="80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2300-000065390100}"/>
            </a:ext>
          </a:extLst>
        </xdr:cNvPr>
        <xdr:cNvSpPr>
          <a:spLocks noChangeAspect="1" noChangeArrowheads="1"/>
        </xdr:cNvSpPr>
      </xdr:nvSpPr>
      <xdr:spPr bwMode="auto">
        <a:xfrm>
          <a:off x="1535206" y="6846794"/>
          <a:ext cx="304800" cy="29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142875</xdr:rowOff>
    </xdr:to>
    <xdr:sp macro="" textlink="">
      <xdr:nvSpPr>
        <xdr:cNvPr id="80230" name="AutoShape 2" descr="https://mail.google.com/mail/u/0/images/cleardot.gif">
          <a:extLst>
            <a:ext uri="{FF2B5EF4-FFF2-40B4-BE49-F238E27FC236}">
              <a16:creationId xmlns:a16="http://schemas.microsoft.com/office/drawing/2014/main" id="{00000000-0008-0000-2300-000066390100}"/>
            </a:ext>
          </a:extLst>
        </xdr:cNvPr>
        <xdr:cNvSpPr>
          <a:spLocks noChangeAspect="1" noChangeArrowheads="1"/>
        </xdr:cNvSpPr>
      </xdr:nvSpPr>
      <xdr:spPr bwMode="auto">
        <a:xfrm>
          <a:off x="3496235" y="6846794"/>
          <a:ext cx="304800" cy="29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142875</xdr:rowOff>
    </xdr:to>
    <xdr:sp macro="" textlink="">
      <xdr:nvSpPr>
        <xdr:cNvPr id="80231" name="AutoShape 3" descr="https://mail.google.com/mail/u/0/images/cleardot.gif">
          <a:extLst>
            <a:ext uri="{FF2B5EF4-FFF2-40B4-BE49-F238E27FC236}">
              <a16:creationId xmlns:a16="http://schemas.microsoft.com/office/drawing/2014/main" id="{00000000-0008-0000-2300-000067390100}"/>
            </a:ext>
          </a:extLst>
        </xdr:cNvPr>
        <xdr:cNvSpPr>
          <a:spLocks noChangeAspect="1" noChangeArrowheads="1"/>
        </xdr:cNvSpPr>
      </xdr:nvSpPr>
      <xdr:spPr bwMode="auto">
        <a:xfrm>
          <a:off x="3496235" y="6846794"/>
          <a:ext cx="304800" cy="29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142875</xdr:rowOff>
    </xdr:to>
    <xdr:sp macro="" textlink="">
      <xdr:nvSpPr>
        <xdr:cNvPr id="80232" name=":m3" descr="https://mail.google.com/mail/u/0/images/cleardot.gif">
          <a:extLst>
            <a:ext uri="{FF2B5EF4-FFF2-40B4-BE49-F238E27FC236}">
              <a16:creationId xmlns:a16="http://schemas.microsoft.com/office/drawing/2014/main" id="{00000000-0008-0000-2300-000068390100}"/>
            </a:ext>
          </a:extLst>
        </xdr:cNvPr>
        <xdr:cNvSpPr>
          <a:spLocks noChangeAspect="1" noChangeArrowheads="1"/>
        </xdr:cNvSpPr>
      </xdr:nvSpPr>
      <xdr:spPr bwMode="auto">
        <a:xfrm>
          <a:off x="1535206" y="6846794"/>
          <a:ext cx="304800" cy="29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2300-000014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2300-000015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2300-000016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2300-00001B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2300-00001C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2300-00001D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2300-00001E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2300-00001F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2300-000020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2300-000021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2300-000022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2300-000023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2300-000024000000}"/>
            </a:ext>
          </a:extLst>
        </xdr:cNvPr>
        <xdr:cNvSpPr txBox="1"/>
      </xdr:nvSpPr>
      <xdr:spPr>
        <a:xfrm>
          <a:off x="9031941" y="2073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1CE4-7995-4E22-BFF5-35D0B6D6576B}">
  <sheetPr>
    <pageSetUpPr fitToPage="1"/>
  </sheetPr>
  <dimension ref="A1:XFC64"/>
  <sheetViews>
    <sheetView showGridLines="0" topLeftCell="A7" workbookViewId="0">
      <selection activeCell="B12" sqref="B12"/>
    </sheetView>
  </sheetViews>
  <sheetFormatPr baseColWidth="10" defaultRowHeight="13"/>
  <cols>
    <col min="2" max="2" width="83" customWidth="1"/>
    <col min="3" max="3" width="14.33203125" customWidth="1"/>
    <col min="4" max="4" width="14.5" bestFit="1" customWidth="1"/>
    <col min="5" max="5" width="12.33203125" bestFit="1" customWidth="1"/>
  </cols>
  <sheetData>
    <row r="1" spans="1:5" ht="18">
      <c r="A1" s="648" t="s">
        <v>106</v>
      </c>
      <c r="B1" s="648"/>
      <c r="C1" s="648"/>
      <c r="D1" s="648"/>
      <c r="E1" s="648"/>
    </row>
    <row r="2" spans="1:5" ht="18">
      <c r="A2" s="648" t="s">
        <v>108</v>
      </c>
      <c r="B2" s="648"/>
      <c r="C2" s="648"/>
      <c r="D2" s="648"/>
      <c r="E2" s="648"/>
    </row>
    <row r="3" spans="1:5" ht="18">
      <c r="A3" s="649" t="s">
        <v>124</v>
      </c>
      <c r="B3" s="649"/>
      <c r="C3" s="649"/>
      <c r="D3" s="649"/>
      <c r="E3" s="649"/>
    </row>
    <row r="4" spans="1:5">
      <c r="A4" s="410" t="s">
        <v>1072</v>
      </c>
    </row>
    <row r="5" spans="1:5" ht="24" customHeight="1">
      <c r="A5" s="6" t="s">
        <v>125</v>
      </c>
    </row>
    <row r="8" spans="1:5" s="270" customFormat="1" ht="15">
      <c r="A8" s="270" t="s">
        <v>40</v>
      </c>
      <c r="B8" s="270" t="s">
        <v>93</v>
      </c>
      <c r="C8" s="270" t="s">
        <v>126</v>
      </c>
      <c r="D8" s="271" t="s">
        <v>127</v>
      </c>
    </row>
    <row r="9" spans="1:5">
      <c r="A9">
        <v>1105</v>
      </c>
      <c r="B9" t="s">
        <v>2</v>
      </c>
      <c r="C9" t="s">
        <v>169</v>
      </c>
      <c r="D9" s="7"/>
    </row>
    <row r="10" spans="1:5">
      <c r="A10">
        <v>1110</v>
      </c>
      <c r="B10" t="s">
        <v>3</v>
      </c>
      <c r="C10" t="s">
        <v>169</v>
      </c>
      <c r="D10" s="7"/>
    </row>
    <row r="11" spans="1:5">
      <c r="A11">
        <v>1120</v>
      </c>
      <c r="B11" t="s">
        <v>128</v>
      </c>
      <c r="C11" t="s">
        <v>169</v>
      </c>
      <c r="D11" s="7"/>
    </row>
    <row r="12" spans="1:5">
      <c r="A12">
        <v>1130</v>
      </c>
      <c r="B12" t="s">
        <v>129</v>
      </c>
      <c r="C12" t="s">
        <v>169</v>
      </c>
      <c r="D12" s="7"/>
    </row>
    <row r="13" spans="1:5">
      <c r="A13">
        <v>1305</v>
      </c>
      <c r="B13" t="s">
        <v>4</v>
      </c>
      <c r="C13" t="s">
        <v>169</v>
      </c>
      <c r="D13" s="7"/>
    </row>
    <row r="14" spans="1:5">
      <c r="A14">
        <v>1310</v>
      </c>
      <c r="B14" t="s">
        <v>130</v>
      </c>
      <c r="C14" t="s">
        <v>169</v>
      </c>
      <c r="D14" s="7"/>
    </row>
    <row r="15" spans="1:5">
      <c r="A15">
        <v>1325</v>
      </c>
      <c r="B15" t="s">
        <v>131</v>
      </c>
      <c r="C15" t="s">
        <v>132</v>
      </c>
      <c r="D15" s="7"/>
    </row>
    <row r="16" spans="1:5">
      <c r="A16">
        <v>1345</v>
      </c>
      <c r="B16" t="s">
        <v>133</v>
      </c>
      <c r="C16" t="s">
        <v>1069</v>
      </c>
      <c r="D16" s="7"/>
    </row>
    <row r="17" spans="1:1023 1025:2047 2049:3071 3073:4095 4097:5119 5121:6143 6145:7167 7169:8191 8193:9215 9217:10239 10241:11263 11265:12287 12289:13311 13313:14335 14337:15359 15361:16383">
      <c r="A17">
        <v>1335</v>
      </c>
      <c r="B17" t="s">
        <v>5</v>
      </c>
      <c r="C17" t="s">
        <v>134</v>
      </c>
      <c r="D17" s="7"/>
    </row>
    <row r="18" spans="1:1023 1025:2047 2049:3071 3073:4095 4097:5119 5121:6143 6145:7167 7169:8191 8193:9215 9217:10239 10241:11263 11265:12287 12289:13311 13313:14335 14337:15359 15361:16383">
      <c r="A18">
        <v>1355</v>
      </c>
      <c r="B18" t="s">
        <v>135</v>
      </c>
      <c r="C18" s="7" t="s">
        <v>140</v>
      </c>
      <c r="D18" s="7"/>
    </row>
    <row r="19" spans="1:1023 1025:2047 2049:3071 3073:4095 4097:5119 5121:6143 6145:7167 7169:8191 8193:9215 9217:10239 10241:11263 11265:12287 12289:13311 13313:14335 14337:15359 15361:16383">
      <c r="A19">
        <v>1365</v>
      </c>
      <c r="B19" t="s">
        <v>136</v>
      </c>
      <c r="C19" s="7" t="s">
        <v>137</v>
      </c>
    </row>
    <row r="20" spans="1:1023 1025:2047 2049:3071 3073:4095 4097:5119 5121:6143 6145:7167 7169:8191 8193:9215 9217:10239 10241:11263 11265:12287 12289:13311 13313:14335 14337:15359 15361:16383">
      <c r="A20">
        <v>1380</v>
      </c>
      <c r="B20" t="s">
        <v>6</v>
      </c>
      <c r="C20" t="s">
        <v>169</v>
      </c>
      <c r="D20" s="7"/>
    </row>
    <row r="21" spans="1:1023 1025:2047 2049:3071 3073:4095 4097:5119 5121:6143 6145:7167 7169:8191 8193:9215 9217:10239 10241:11263 11265:12287 12289:13311 13313:14335 14337:15359 15361:16383">
      <c r="A21">
        <v>1399</v>
      </c>
      <c r="B21" t="s">
        <v>138</v>
      </c>
      <c r="C21" t="s">
        <v>189</v>
      </c>
      <c r="D21" s="7"/>
    </row>
    <row r="22" spans="1:1023 1025:2047 2049:3071 3073:4095 4097:5119 5121:6143 6145:7167 7169:8191 8193:9215 9217:10239 10241:11263 11265:12287 12289:13311 13313:14335 14337:15359 15361:16383">
      <c r="A22">
        <v>1435</v>
      </c>
      <c r="B22" t="s">
        <v>139</v>
      </c>
      <c r="C22" t="s">
        <v>140</v>
      </c>
      <c r="D22" s="7"/>
    </row>
    <row r="23" spans="1:1023 1025:2047 2049:3071 3073:4095 4097:5119 5121:6143 6145:7167 7169:8191 8193:9215 9217:10239 10241:11263 11265:12287 12289:13311 13313:14335 14337:15359 15361:16383">
      <c r="A23" t="s">
        <v>141</v>
      </c>
      <c r="B23" t="s">
        <v>41</v>
      </c>
      <c r="C23" t="s">
        <v>142</v>
      </c>
      <c r="D23" s="7"/>
    </row>
    <row r="24" spans="1:1023 1025:2047 2049:3071 3073:4095 4097:5119 5121:6143 6145:7167 7169:8191 8193:9215 9217:10239 10241:11263 11265:12287 12289:13311 13313:14335 14337:15359 15361:16383">
      <c r="A24">
        <v>1520</v>
      </c>
      <c r="B24" t="s">
        <v>143</v>
      </c>
      <c r="C24" t="s">
        <v>142</v>
      </c>
      <c r="D24" s="7"/>
    </row>
    <row r="25" spans="1:1023 1025:2047 2049:3071 3073:4095 4097:5119 5121:6143 6145:7167 7169:8191 8193:9215 9217:10239 10241:11263 11265:12287 12289:13311 13313:14335 14337:15359 15361:16383">
      <c r="A25">
        <v>1524</v>
      </c>
      <c r="B25" t="s">
        <v>99</v>
      </c>
      <c r="C25" t="s">
        <v>142</v>
      </c>
      <c r="D25" s="7"/>
    </row>
    <row r="26" spans="1:1023 1025:2047 2049:3071 3073:4095 4097:5119 5121:6143 6145:7167 7169:8191 8193:9215 9217:10239 10241:11263 11265:12287 12289:13311 13313:14335 14337:15359 15361:16383">
      <c r="A26">
        <v>1528</v>
      </c>
      <c r="B26" t="s">
        <v>144</v>
      </c>
      <c r="C26" t="s">
        <v>142</v>
      </c>
      <c r="D26" s="7"/>
    </row>
    <row r="27" spans="1:1023 1025:2047 2049:3071 3073:4095 4097:5119 5121:6143 6145:7167 7169:8191 8193:9215 9217:10239 10241:11263 11265:12287 12289:13311 13313:14335 14337:15359 15361:16383">
      <c r="A27">
        <v>1540</v>
      </c>
      <c r="B27" t="s">
        <v>145</v>
      </c>
      <c r="C27" t="s">
        <v>142</v>
      </c>
      <c r="D27" s="7"/>
    </row>
    <row r="28" spans="1:1023 1025:2047 2049:3071 3073:4095 4097:5119 5121:6143 6145:7167 7169:8191 8193:9215 9217:10239 10241:11263 11265:12287 12289:13311 13313:14335 14337:15359 15361:16383">
      <c r="A28">
        <v>1635</v>
      </c>
      <c r="B28" s="7" t="s">
        <v>44</v>
      </c>
      <c r="C28" t="s">
        <v>142</v>
      </c>
      <c r="D28" s="7"/>
    </row>
    <row r="29" spans="1:1023 1025:2047 2049:3071 3073:4095 4097:5119 5121:6143 6145:7167 7169:8191 8193:9215 9217:10239 10241:11263 11265:12287 12289:13311 13313:14335 14337:15359 15361:16383">
      <c r="A29">
        <v>1640</v>
      </c>
      <c r="B29" s="7" t="s">
        <v>44</v>
      </c>
      <c r="C29" t="s">
        <v>142</v>
      </c>
      <c r="D29" s="7"/>
    </row>
    <row r="30" spans="1:1023 1025:2047 2049:3071 3073:4095 4097:5119 5121:6143 6145:7167 7169:8191 8193:9215 9217:10239 10241:11263 11265:12287 12289:13311 13313:14335 14337:15359 15361:16383">
      <c r="A30">
        <v>1705</v>
      </c>
      <c r="B30" t="s">
        <v>146</v>
      </c>
      <c r="C30" t="s">
        <v>142</v>
      </c>
      <c r="D30" s="7"/>
    </row>
    <row r="31" spans="1:1023 1025:2047 2049:3071 3073:4095 4097:5119 5121:6143 6145:7167 7169:8191 8193:9215 9217:10239 10241:11263 11265:12287 12289:13311 13313:14335 14337:15359 15361:16383" s="7" customFormat="1">
      <c r="A31">
        <v>1710</v>
      </c>
      <c r="B31" s="7" t="s">
        <v>7</v>
      </c>
      <c r="C31" t="s">
        <v>142</v>
      </c>
      <c r="E31"/>
      <c r="G31"/>
      <c r="I31"/>
      <c r="K31"/>
      <c r="M31"/>
      <c r="O31"/>
      <c r="Q31"/>
      <c r="S31"/>
      <c r="U31"/>
      <c r="W31"/>
      <c r="Y31"/>
      <c r="AA31"/>
      <c r="AC31"/>
      <c r="AE31"/>
      <c r="AG31"/>
      <c r="AI31"/>
      <c r="AK31"/>
      <c r="AM31"/>
      <c r="AO31"/>
      <c r="AQ31"/>
      <c r="AS31"/>
      <c r="AU31"/>
      <c r="AW31"/>
      <c r="AY31"/>
      <c r="BA31"/>
      <c r="BC31"/>
      <c r="BE31"/>
      <c r="BG31"/>
      <c r="BI31"/>
      <c r="BK31"/>
      <c r="BM31"/>
      <c r="BO31"/>
      <c r="BQ31"/>
      <c r="BS31"/>
      <c r="BU31"/>
      <c r="BW31"/>
      <c r="BY31"/>
      <c r="CA31"/>
      <c r="CC31"/>
      <c r="CE31"/>
      <c r="CG31"/>
      <c r="CI31"/>
      <c r="CK31"/>
      <c r="CM31"/>
      <c r="CO31"/>
      <c r="CQ31"/>
      <c r="CS31"/>
      <c r="CU31"/>
      <c r="CW31"/>
      <c r="CY31"/>
      <c r="DA31"/>
      <c r="DC31"/>
      <c r="DE31"/>
      <c r="DG31"/>
      <c r="DI31"/>
      <c r="DK31"/>
      <c r="DM31"/>
      <c r="DO31"/>
      <c r="DQ31"/>
      <c r="DS31"/>
      <c r="DU31"/>
      <c r="DW31"/>
      <c r="DY31"/>
      <c r="EA31"/>
      <c r="EC31"/>
      <c r="EE31"/>
      <c r="EG31"/>
      <c r="EI31"/>
      <c r="EK31"/>
      <c r="EM31"/>
      <c r="EO31"/>
      <c r="EQ31"/>
      <c r="ES31"/>
      <c r="EU31"/>
      <c r="EW31"/>
      <c r="EY31"/>
      <c r="FA31"/>
      <c r="FC31"/>
      <c r="FE31"/>
      <c r="FG31"/>
      <c r="FI31"/>
      <c r="FK31"/>
      <c r="FM31"/>
      <c r="FO31"/>
      <c r="FQ31"/>
      <c r="FS31"/>
      <c r="FU31"/>
      <c r="FW31"/>
      <c r="FY31"/>
      <c r="GA31"/>
      <c r="GC31"/>
      <c r="GE31"/>
      <c r="GG31"/>
      <c r="GI31"/>
      <c r="GK31"/>
      <c r="GM31"/>
      <c r="GO31"/>
      <c r="GQ31"/>
      <c r="GS31"/>
      <c r="GU31"/>
      <c r="GW31"/>
      <c r="GY31"/>
      <c r="HA31"/>
      <c r="HC31"/>
      <c r="HE31"/>
      <c r="HG31"/>
      <c r="HI31"/>
      <c r="HK31"/>
      <c r="HM31"/>
      <c r="HO31"/>
      <c r="HQ31"/>
      <c r="HS31"/>
      <c r="HU31"/>
      <c r="HW31"/>
      <c r="HY31"/>
      <c r="IA31"/>
      <c r="IC31"/>
      <c r="IE31"/>
      <c r="IG31"/>
      <c r="II31"/>
      <c r="IK31"/>
      <c r="IM31"/>
      <c r="IO31"/>
      <c r="IQ31"/>
      <c r="IS31"/>
      <c r="IU31"/>
      <c r="IW31"/>
      <c r="IY31"/>
      <c r="JA31"/>
      <c r="JC31"/>
      <c r="JE31"/>
      <c r="JG31"/>
      <c r="JI31"/>
      <c r="JK31"/>
      <c r="JM31"/>
      <c r="JO31"/>
      <c r="JQ31"/>
      <c r="JS31"/>
      <c r="JU31"/>
      <c r="JW31"/>
      <c r="JY31"/>
      <c r="KA31"/>
      <c r="KC31"/>
      <c r="KE31"/>
      <c r="KG31"/>
      <c r="KI31"/>
      <c r="KK31"/>
      <c r="KM31"/>
      <c r="KO31"/>
      <c r="KQ31"/>
      <c r="KS31"/>
      <c r="KU31"/>
      <c r="KW31"/>
      <c r="KY31"/>
      <c r="LA31"/>
      <c r="LC31"/>
      <c r="LE31"/>
      <c r="LG31"/>
      <c r="LI31"/>
      <c r="LK31"/>
      <c r="LM31"/>
      <c r="LO31"/>
      <c r="LQ31"/>
      <c r="LS31"/>
      <c r="LU31"/>
      <c r="LW31"/>
      <c r="LY31"/>
      <c r="MA31"/>
      <c r="MC31"/>
      <c r="ME31"/>
      <c r="MG31"/>
      <c r="MI31"/>
      <c r="MK31"/>
      <c r="MM31"/>
      <c r="MO31"/>
      <c r="MQ31"/>
      <c r="MS31"/>
      <c r="MU31"/>
      <c r="MW31"/>
      <c r="MY31"/>
      <c r="NA31"/>
      <c r="NC31"/>
      <c r="NE31"/>
      <c r="NG31"/>
      <c r="NI31"/>
      <c r="NK31"/>
      <c r="NM31"/>
      <c r="NO31"/>
      <c r="NQ31"/>
      <c r="NS31"/>
      <c r="NU31"/>
      <c r="NW31"/>
      <c r="NY31"/>
      <c r="OA31"/>
      <c r="OC31"/>
      <c r="OE31"/>
      <c r="OG31"/>
      <c r="OI31"/>
      <c r="OK31"/>
      <c r="OM31"/>
      <c r="OO31"/>
      <c r="OQ31"/>
      <c r="OS31"/>
      <c r="OU31"/>
      <c r="OW31"/>
      <c r="OY31"/>
      <c r="PA31"/>
      <c r="PC31"/>
      <c r="PE31"/>
      <c r="PG31"/>
      <c r="PI31"/>
      <c r="PK31"/>
      <c r="PM31"/>
      <c r="PO31"/>
      <c r="PQ31"/>
      <c r="PS31"/>
      <c r="PU31"/>
      <c r="PW31"/>
      <c r="PY31"/>
      <c r="QA31"/>
      <c r="QC31"/>
      <c r="QE31"/>
      <c r="QG31"/>
      <c r="QI31"/>
      <c r="QK31"/>
      <c r="QM31"/>
      <c r="QO31"/>
      <c r="QQ31"/>
      <c r="QS31"/>
      <c r="QU31"/>
      <c r="QW31"/>
      <c r="QY31"/>
      <c r="RA31"/>
      <c r="RC31"/>
      <c r="RE31"/>
      <c r="RG31"/>
      <c r="RI31"/>
      <c r="RK31"/>
      <c r="RM31"/>
      <c r="RO31"/>
      <c r="RQ31"/>
      <c r="RS31"/>
      <c r="RU31"/>
      <c r="RW31"/>
      <c r="RY31"/>
      <c r="SA31"/>
      <c r="SC31"/>
      <c r="SE31"/>
      <c r="SG31"/>
      <c r="SI31"/>
      <c r="SK31"/>
      <c r="SM31"/>
      <c r="SO31"/>
      <c r="SQ31"/>
      <c r="SS31"/>
      <c r="SU31"/>
      <c r="SW31"/>
      <c r="SY31"/>
      <c r="TA31"/>
      <c r="TC31"/>
      <c r="TE31"/>
      <c r="TG31"/>
      <c r="TI31"/>
      <c r="TK31"/>
      <c r="TM31"/>
      <c r="TO31"/>
      <c r="TQ31"/>
      <c r="TS31"/>
      <c r="TU31"/>
      <c r="TW31"/>
      <c r="TY31"/>
      <c r="UA31"/>
      <c r="UC31"/>
      <c r="UE31"/>
      <c r="UG31"/>
      <c r="UI31"/>
      <c r="UK31"/>
      <c r="UM31"/>
      <c r="UO31"/>
      <c r="UQ31"/>
      <c r="US31"/>
      <c r="UU31"/>
      <c r="UW31"/>
      <c r="UY31"/>
      <c r="VA31"/>
      <c r="VC31"/>
      <c r="VE31"/>
      <c r="VG31"/>
      <c r="VI31"/>
      <c r="VK31"/>
      <c r="VM31"/>
      <c r="VO31"/>
      <c r="VQ31"/>
      <c r="VS31"/>
      <c r="VU31"/>
      <c r="VW31"/>
      <c r="VY31"/>
      <c r="WA31"/>
      <c r="WC31"/>
      <c r="WE31"/>
      <c r="WG31"/>
      <c r="WI31"/>
      <c r="WK31"/>
      <c r="WM31"/>
      <c r="WO31"/>
      <c r="WQ31"/>
      <c r="WS31"/>
      <c r="WU31"/>
      <c r="WW31"/>
      <c r="WY31"/>
      <c r="XA31"/>
      <c r="XC31"/>
      <c r="XE31"/>
      <c r="XG31"/>
      <c r="XI31"/>
      <c r="XK31"/>
      <c r="XM31"/>
      <c r="XO31"/>
      <c r="XQ31"/>
      <c r="XS31"/>
      <c r="XU31"/>
      <c r="XW31"/>
      <c r="XY31"/>
      <c r="YA31"/>
      <c r="YC31"/>
      <c r="YE31"/>
      <c r="YG31"/>
      <c r="YI31"/>
      <c r="YK31"/>
      <c r="YM31"/>
      <c r="YO31"/>
      <c r="YQ31"/>
      <c r="YS31"/>
      <c r="YU31"/>
      <c r="YW31"/>
      <c r="YY31"/>
      <c r="ZA31"/>
      <c r="ZC31"/>
      <c r="ZE31"/>
      <c r="ZG31"/>
      <c r="ZI31"/>
      <c r="ZK31"/>
      <c r="ZM31"/>
      <c r="ZO31"/>
      <c r="ZQ31"/>
      <c r="ZS31"/>
      <c r="ZU31"/>
      <c r="ZW31"/>
      <c r="ZY31"/>
      <c r="AAA31"/>
      <c r="AAC31"/>
      <c r="AAE31"/>
      <c r="AAG31"/>
      <c r="AAI31"/>
      <c r="AAK31"/>
      <c r="AAM31"/>
      <c r="AAO31"/>
      <c r="AAQ31"/>
      <c r="AAS31"/>
      <c r="AAU31"/>
      <c r="AAW31"/>
      <c r="AAY31"/>
      <c r="ABA31"/>
      <c r="ABC31"/>
      <c r="ABE31"/>
      <c r="ABG31"/>
      <c r="ABI31"/>
      <c r="ABK31"/>
      <c r="ABM31"/>
      <c r="ABO31"/>
      <c r="ABQ31"/>
      <c r="ABS31"/>
      <c r="ABU31"/>
      <c r="ABW31"/>
      <c r="ABY31"/>
      <c r="ACA31"/>
      <c r="ACC31"/>
      <c r="ACE31"/>
      <c r="ACG31"/>
      <c r="ACI31"/>
      <c r="ACK31"/>
      <c r="ACM31"/>
      <c r="ACO31"/>
      <c r="ACQ31"/>
      <c r="ACS31"/>
      <c r="ACU31"/>
      <c r="ACW31"/>
      <c r="ACY31"/>
      <c r="ADA31"/>
      <c r="ADC31"/>
      <c r="ADE31"/>
      <c r="ADG31"/>
      <c r="ADI31"/>
      <c r="ADK31"/>
      <c r="ADM31"/>
      <c r="ADO31"/>
      <c r="ADQ31"/>
      <c r="ADS31"/>
      <c r="ADU31"/>
      <c r="ADW31"/>
      <c r="ADY31"/>
      <c r="AEA31"/>
      <c r="AEC31"/>
      <c r="AEE31"/>
      <c r="AEG31"/>
      <c r="AEI31"/>
      <c r="AEK31"/>
      <c r="AEM31"/>
      <c r="AEO31"/>
      <c r="AEQ31"/>
      <c r="AES31"/>
      <c r="AEU31"/>
      <c r="AEW31"/>
      <c r="AEY31"/>
      <c r="AFA31"/>
      <c r="AFC31"/>
      <c r="AFE31"/>
      <c r="AFG31"/>
      <c r="AFI31"/>
      <c r="AFK31"/>
      <c r="AFM31"/>
      <c r="AFO31"/>
      <c r="AFQ31"/>
      <c r="AFS31"/>
      <c r="AFU31"/>
      <c r="AFW31"/>
      <c r="AFY31"/>
      <c r="AGA31"/>
      <c r="AGC31"/>
      <c r="AGE31"/>
      <c r="AGG31"/>
      <c r="AGI31"/>
      <c r="AGK31"/>
      <c r="AGM31"/>
      <c r="AGO31"/>
      <c r="AGQ31"/>
      <c r="AGS31"/>
      <c r="AGU31"/>
      <c r="AGW31"/>
      <c r="AGY31"/>
      <c r="AHA31"/>
      <c r="AHC31"/>
      <c r="AHE31"/>
      <c r="AHG31"/>
      <c r="AHI31"/>
      <c r="AHK31"/>
      <c r="AHM31"/>
      <c r="AHO31"/>
      <c r="AHQ31"/>
      <c r="AHS31"/>
      <c r="AHU31"/>
      <c r="AHW31"/>
      <c r="AHY31"/>
      <c r="AIA31"/>
      <c r="AIC31"/>
      <c r="AIE31"/>
      <c r="AIG31"/>
      <c r="AII31"/>
      <c r="AIK31"/>
      <c r="AIM31"/>
      <c r="AIO31"/>
      <c r="AIQ31"/>
      <c r="AIS31"/>
      <c r="AIU31"/>
      <c r="AIW31"/>
      <c r="AIY31"/>
      <c r="AJA31"/>
      <c r="AJC31"/>
      <c r="AJE31"/>
      <c r="AJG31"/>
      <c r="AJI31"/>
      <c r="AJK31"/>
      <c r="AJM31"/>
      <c r="AJO31"/>
      <c r="AJQ31"/>
      <c r="AJS31"/>
      <c r="AJU31"/>
      <c r="AJW31"/>
      <c r="AJY31"/>
      <c r="AKA31"/>
      <c r="AKC31"/>
      <c r="AKE31"/>
      <c r="AKG31"/>
      <c r="AKI31"/>
      <c r="AKK31"/>
      <c r="AKM31"/>
      <c r="AKO31"/>
      <c r="AKQ31"/>
      <c r="AKS31"/>
      <c r="AKU31"/>
      <c r="AKW31"/>
      <c r="AKY31"/>
      <c r="ALA31"/>
      <c r="ALC31"/>
      <c r="ALE31"/>
      <c r="ALG31"/>
      <c r="ALI31"/>
      <c r="ALK31"/>
      <c r="ALM31"/>
      <c r="ALO31"/>
      <c r="ALQ31"/>
      <c r="ALS31"/>
      <c r="ALU31"/>
      <c r="ALW31"/>
      <c r="ALY31"/>
      <c r="AMA31"/>
      <c r="AMC31"/>
      <c r="AME31"/>
      <c r="AMG31"/>
      <c r="AMI31"/>
      <c r="AMK31"/>
      <c r="AMM31"/>
      <c r="AMO31"/>
      <c r="AMQ31"/>
      <c r="AMS31"/>
      <c r="AMU31"/>
      <c r="AMW31"/>
      <c r="AMY31"/>
      <c r="ANA31"/>
      <c r="ANC31"/>
      <c r="ANE31"/>
      <c r="ANG31"/>
      <c r="ANI31"/>
      <c r="ANK31"/>
      <c r="ANM31"/>
      <c r="ANO31"/>
      <c r="ANQ31"/>
      <c r="ANS31"/>
      <c r="ANU31"/>
      <c r="ANW31"/>
      <c r="ANY31"/>
      <c r="AOA31"/>
      <c r="AOC31"/>
      <c r="AOE31"/>
      <c r="AOG31"/>
      <c r="AOI31"/>
      <c r="AOK31"/>
      <c r="AOM31"/>
      <c r="AOO31"/>
      <c r="AOQ31"/>
      <c r="AOS31"/>
      <c r="AOU31"/>
      <c r="AOW31"/>
      <c r="AOY31"/>
      <c r="APA31"/>
      <c r="APC31"/>
      <c r="APE31"/>
      <c r="APG31"/>
      <c r="API31"/>
      <c r="APK31"/>
      <c r="APM31"/>
      <c r="APO31"/>
      <c r="APQ31"/>
      <c r="APS31"/>
      <c r="APU31"/>
      <c r="APW31"/>
      <c r="APY31"/>
      <c r="AQA31"/>
      <c r="AQC31"/>
      <c r="AQE31"/>
      <c r="AQG31"/>
      <c r="AQI31"/>
      <c r="AQK31"/>
      <c r="AQM31"/>
      <c r="AQO31"/>
      <c r="AQQ31"/>
      <c r="AQS31"/>
      <c r="AQU31"/>
      <c r="AQW31"/>
      <c r="AQY31"/>
      <c r="ARA31"/>
      <c r="ARC31"/>
      <c r="ARE31"/>
      <c r="ARG31"/>
      <c r="ARI31"/>
      <c r="ARK31"/>
      <c r="ARM31"/>
      <c r="ARO31"/>
      <c r="ARQ31"/>
      <c r="ARS31"/>
      <c r="ARU31"/>
      <c r="ARW31"/>
      <c r="ARY31"/>
      <c r="ASA31"/>
      <c r="ASC31"/>
      <c r="ASE31"/>
      <c r="ASG31"/>
      <c r="ASI31"/>
      <c r="ASK31"/>
      <c r="ASM31"/>
      <c r="ASO31"/>
      <c r="ASQ31"/>
      <c r="ASS31"/>
      <c r="ASU31"/>
      <c r="ASW31"/>
      <c r="ASY31"/>
      <c r="ATA31"/>
      <c r="ATC31"/>
      <c r="ATE31"/>
      <c r="ATG31"/>
      <c r="ATI31"/>
      <c r="ATK31"/>
      <c r="ATM31"/>
      <c r="ATO31"/>
      <c r="ATQ31"/>
      <c r="ATS31"/>
      <c r="ATU31"/>
      <c r="ATW31"/>
      <c r="ATY31"/>
      <c r="AUA31"/>
      <c r="AUC31"/>
      <c r="AUE31"/>
      <c r="AUG31"/>
      <c r="AUI31"/>
      <c r="AUK31"/>
      <c r="AUM31"/>
      <c r="AUO31"/>
      <c r="AUQ31"/>
      <c r="AUS31"/>
      <c r="AUU31"/>
      <c r="AUW31"/>
      <c r="AUY31"/>
      <c r="AVA31"/>
      <c r="AVC31"/>
      <c r="AVE31"/>
      <c r="AVG31"/>
      <c r="AVI31"/>
      <c r="AVK31"/>
      <c r="AVM31"/>
      <c r="AVO31"/>
      <c r="AVQ31"/>
      <c r="AVS31"/>
      <c r="AVU31"/>
      <c r="AVW31"/>
      <c r="AVY31"/>
      <c r="AWA31"/>
      <c r="AWC31"/>
      <c r="AWE31"/>
      <c r="AWG31"/>
      <c r="AWI31"/>
      <c r="AWK31"/>
      <c r="AWM31"/>
      <c r="AWO31"/>
      <c r="AWQ31"/>
      <c r="AWS31"/>
      <c r="AWU31"/>
      <c r="AWW31"/>
      <c r="AWY31"/>
      <c r="AXA31"/>
      <c r="AXC31"/>
      <c r="AXE31"/>
      <c r="AXG31"/>
      <c r="AXI31"/>
      <c r="AXK31"/>
      <c r="AXM31"/>
      <c r="AXO31"/>
      <c r="AXQ31"/>
      <c r="AXS31"/>
      <c r="AXU31"/>
      <c r="AXW31"/>
      <c r="AXY31"/>
      <c r="AYA31"/>
      <c r="AYC31"/>
      <c r="AYE31"/>
      <c r="AYG31"/>
      <c r="AYI31"/>
      <c r="AYK31"/>
      <c r="AYM31"/>
      <c r="AYO31"/>
      <c r="AYQ31"/>
      <c r="AYS31"/>
      <c r="AYU31"/>
      <c r="AYW31"/>
      <c r="AYY31"/>
      <c r="AZA31"/>
      <c r="AZC31"/>
      <c r="AZE31"/>
      <c r="AZG31"/>
      <c r="AZI31"/>
      <c r="AZK31"/>
      <c r="AZM31"/>
      <c r="AZO31"/>
      <c r="AZQ31"/>
      <c r="AZS31"/>
      <c r="AZU31"/>
      <c r="AZW31"/>
      <c r="AZY31"/>
      <c r="BAA31"/>
      <c r="BAC31"/>
      <c r="BAE31"/>
      <c r="BAG31"/>
      <c r="BAI31"/>
      <c r="BAK31"/>
      <c r="BAM31"/>
      <c r="BAO31"/>
      <c r="BAQ31"/>
      <c r="BAS31"/>
      <c r="BAU31"/>
      <c r="BAW31"/>
      <c r="BAY31"/>
      <c r="BBA31"/>
      <c r="BBC31"/>
      <c r="BBE31"/>
      <c r="BBG31"/>
      <c r="BBI31"/>
      <c r="BBK31"/>
      <c r="BBM31"/>
      <c r="BBO31"/>
      <c r="BBQ31"/>
      <c r="BBS31"/>
      <c r="BBU31"/>
      <c r="BBW31"/>
      <c r="BBY31"/>
      <c r="BCA31"/>
      <c r="BCC31"/>
      <c r="BCE31"/>
      <c r="BCG31"/>
      <c r="BCI31"/>
      <c r="BCK31"/>
      <c r="BCM31"/>
      <c r="BCO31"/>
      <c r="BCQ31"/>
      <c r="BCS31"/>
      <c r="BCU31"/>
      <c r="BCW31"/>
      <c r="BCY31"/>
      <c r="BDA31"/>
      <c r="BDC31"/>
      <c r="BDE31"/>
      <c r="BDG31"/>
      <c r="BDI31"/>
      <c r="BDK31"/>
      <c r="BDM31"/>
      <c r="BDO31"/>
      <c r="BDQ31"/>
      <c r="BDS31"/>
      <c r="BDU31"/>
      <c r="BDW31"/>
      <c r="BDY31"/>
      <c r="BEA31"/>
      <c r="BEC31"/>
      <c r="BEE31"/>
      <c r="BEG31"/>
      <c r="BEI31"/>
      <c r="BEK31"/>
      <c r="BEM31"/>
      <c r="BEO31"/>
      <c r="BEQ31"/>
      <c r="BES31"/>
      <c r="BEU31"/>
      <c r="BEW31"/>
      <c r="BEY31"/>
      <c r="BFA31"/>
      <c r="BFC31"/>
      <c r="BFE31"/>
      <c r="BFG31"/>
      <c r="BFI31"/>
      <c r="BFK31"/>
      <c r="BFM31"/>
      <c r="BFO31"/>
      <c r="BFQ31"/>
      <c r="BFS31"/>
      <c r="BFU31"/>
      <c r="BFW31"/>
      <c r="BFY31"/>
      <c r="BGA31"/>
      <c r="BGC31"/>
      <c r="BGE31"/>
      <c r="BGG31"/>
      <c r="BGI31"/>
      <c r="BGK31"/>
      <c r="BGM31"/>
      <c r="BGO31"/>
      <c r="BGQ31"/>
      <c r="BGS31"/>
      <c r="BGU31"/>
      <c r="BGW31"/>
      <c r="BGY31"/>
      <c r="BHA31"/>
      <c r="BHC31"/>
      <c r="BHE31"/>
      <c r="BHG31"/>
      <c r="BHI31"/>
      <c r="BHK31"/>
      <c r="BHM31"/>
      <c r="BHO31"/>
      <c r="BHQ31"/>
      <c r="BHS31"/>
      <c r="BHU31"/>
      <c r="BHW31"/>
      <c r="BHY31"/>
      <c r="BIA31"/>
      <c r="BIC31"/>
      <c r="BIE31"/>
      <c r="BIG31"/>
      <c r="BII31"/>
      <c r="BIK31"/>
      <c r="BIM31"/>
      <c r="BIO31"/>
      <c r="BIQ31"/>
      <c r="BIS31"/>
      <c r="BIU31"/>
      <c r="BIW31"/>
      <c r="BIY31"/>
      <c r="BJA31"/>
      <c r="BJC31"/>
      <c r="BJE31"/>
      <c r="BJG31"/>
      <c r="BJI31"/>
      <c r="BJK31"/>
      <c r="BJM31"/>
      <c r="BJO31"/>
      <c r="BJQ31"/>
      <c r="BJS31"/>
      <c r="BJU31"/>
      <c r="BJW31"/>
      <c r="BJY31"/>
      <c r="BKA31"/>
      <c r="BKC31"/>
      <c r="BKE31"/>
      <c r="BKG31"/>
      <c r="BKI31"/>
      <c r="BKK31"/>
      <c r="BKM31"/>
      <c r="BKO31"/>
      <c r="BKQ31"/>
      <c r="BKS31"/>
      <c r="BKU31"/>
      <c r="BKW31"/>
      <c r="BKY31"/>
      <c r="BLA31"/>
      <c r="BLC31"/>
      <c r="BLE31"/>
      <c r="BLG31"/>
      <c r="BLI31"/>
      <c r="BLK31"/>
      <c r="BLM31"/>
      <c r="BLO31"/>
      <c r="BLQ31"/>
      <c r="BLS31"/>
      <c r="BLU31"/>
      <c r="BLW31"/>
      <c r="BLY31"/>
      <c r="BMA31"/>
      <c r="BMC31"/>
      <c r="BME31"/>
      <c r="BMG31"/>
      <c r="BMI31"/>
      <c r="BMK31"/>
      <c r="BMM31"/>
      <c r="BMO31"/>
      <c r="BMQ31"/>
      <c r="BMS31"/>
      <c r="BMU31"/>
      <c r="BMW31"/>
      <c r="BMY31"/>
      <c r="BNA31"/>
      <c r="BNC31"/>
      <c r="BNE31"/>
      <c r="BNG31"/>
      <c r="BNI31"/>
      <c r="BNK31"/>
      <c r="BNM31"/>
      <c r="BNO31"/>
      <c r="BNQ31"/>
      <c r="BNS31"/>
      <c r="BNU31"/>
      <c r="BNW31"/>
      <c r="BNY31"/>
      <c r="BOA31"/>
      <c r="BOC31"/>
      <c r="BOE31"/>
      <c r="BOG31"/>
      <c r="BOI31"/>
      <c r="BOK31"/>
      <c r="BOM31"/>
      <c r="BOO31"/>
      <c r="BOQ31"/>
      <c r="BOS31"/>
      <c r="BOU31"/>
      <c r="BOW31"/>
      <c r="BOY31"/>
      <c r="BPA31"/>
      <c r="BPC31"/>
      <c r="BPE31"/>
      <c r="BPG31"/>
      <c r="BPI31"/>
      <c r="BPK31"/>
      <c r="BPM31"/>
      <c r="BPO31"/>
      <c r="BPQ31"/>
      <c r="BPS31"/>
      <c r="BPU31"/>
      <c r="BPW31"/>
      <c r="BPY31"/>
      <c r="BQA31"/>
      <c r="BQC31"/>
      <c r="BQE31"/>
      <c r="BQG31"/>
      <c r="BQI31"/>
      <c r="BQK31"/>
      <c r="BQM31"/>
      <c r="BQO31"/>
      <c r="BQQ31"/>
      <c r="BQS31"/>
      <c r="BQU31"/>
      <c r="BQW31"/>
      <c r="BQY31"/>
      <c r="BRA31"/>
      <c r="BRC31"/>
      <c r="BRE31"/>
      <c r="BRG31"/>
      <c r="BRI31"/>
      <c r="BRK31"/>
      <c r="BRM31"/>
      <c r="BRO31"/>
      <c r="BRQ31"/>
      <c r="BRS31"/>
      <c r="BRU31"/>
      <c r="BRW31"/>
      <c r="BRY31"/>
      <c r="BSA31"/>
      <c r="BSC31"/>
      <c r="BSE31"/>
      <c r="BSG31"/>
      <c r="BSI31"/>
      <c r="BSK31"/>
      <c r="BSM31"/>
      <c r="BSO31"/>
      <c r="BSQ31"/>
      <c r="BSS31"/>
      <c r="BSU31"/>
      <c r="BSW31"/>
      <c r="BSY31"/>
      <c r="BTA31"/>
      <c r="BTC31"/>
      <c r="BTE31"/>
      <c r="BTG31"/>
      <c r="BTI31"/>
      <c r="BTK31"/>
      <c r="BTM31"/>
      <c r="BTO31"/>
      <c r="BTQ31"/>
      <c r="BTS31"/>
      <c r="BTU31"/>
      <c r="BTW31"/>
      <c r="BTY31"/>
      <c r="BUA31"/>
      <c r="BUC31"/>
      <c r="BUE31"/>
      <c r="BUG31"/>
      <c r="BUI31"/>
      <c r="BUK31"/>
      <c r="BUM31"/>
      <c r="BUO31"/>
      <c r="BUQ31"/>
      <c r="BUS31"/>
      <c r="BUU31"/>
      <c r="BUW31"/>
      <c r="BUY31"/>
      <c r="BVA31"/>
      <c r="BVC31"/>
      <c r="BVE31"/>
      <c r="BVG31"/>
      <c r="BVI31"/>
      <c r="BVK31"/>
      <c r="BVM31"/>
      <c r="BVO31"/>
      <c r="BVQ31"/>
      <c r="BVS31"/>
      <c r="BVU31"/>
      <c r="BVW31"/>
      <c r="BVY31"/>
      <c r="BWA31"/>
      <c r="BWC31"/>
      <c r="BWE31"/>
      <c r="BWG31"/>
      <c r="BWI31"/>
      <c r="BWK31"/>
      <c r="BWM31"/>
      <c r="BWO31"/>
      <c r="BWQ31"/>
      <c r="BWS31"/>
      <c r="BWU31"/>
      <c r="BWW31"/>
      <c r="BWY31"/>
      <c r="BXA31"/>
      <c r="BXC31"/>
      <c r="BXE31"/>
      <c r="BXG31"/>
      <c r="BXI31"/>
      <c r="BXK31"/>
      <c r="BXM31"/>
      <c r="BXO31"/>
      <c r="BXQ31"/>
      <c r="BXS31"/>
      <c r="BXU31"/>
      <c r="BXW31"/>
      <c r="BXY31"/>
      <c r="BYA31"/>
      <c r="BYC31"/>
      <c r="BYE31"/>
      <c r="BYG31"/>
      <c r="BYI31"/>
      <c r="BYK31"/>
      <c r="BYM31"/>
      <c r="BYO31"/>
      <c r="BYQ31"/>
      <c r="BYS31"/>
      <c r="BYU31"/>
      <c r="BYW31"/>
      <c r="BYY31"/>
      <c r="BZA31"/>
      <c r="BZC31"/>
      <c r="BZE31"/>
      <c r="BZG31"/>
      <c r="BZI31"/>
      <c r="BZK31"/>
      <c r="BZM31"/>
      <c r="BZO31"/>
      <c r="BZQ31"/>
      <c r="BZS31"/>
      <c r="BZU31"/>
      <c r="BZW31"/>
      <c r="BZY31"/>
      <c r="CAA31"/>
      <c r="CAC31"/>
      <c r="CAE31"/>
      <c r="CAG31"/>
      <c r="CAI31"/>
      <c r="CAK31"/>
      <c r="CAM31"/>
      <c r="CAO31"/>
      <c r="CAQ31"/>
      <c r="CAS31"/>
      <c r="CAU31"/>
      <c r="CAW31"/>
      <c r="CAY31"/>
      <c r="CBA31"/>
      <c r="CBC31"/>
      <c r="CBE31"/>
      <c r="CBG31"/>
      <c r="CBI31"/>
      <c r="CBK31"/>
      <c r="CBM31"/>
      <c r="CBO31"/>
      <c r="CBQ31"/>
      <c r="CBS31"/>
      <c r="CBU31"/>
      <c r="CBW31"/>
      <c r="CBY31"/>
      <c r="CCA31"/>
      <c r="CCC31"/>
      <c r="CCE31"/>
      <c r="CCG31"/>
      <c r="CCI31"/>
      <c r="CCK31"/>
      <c r="CCM31"/>
      <c r="CCO31"/>
      <c r="CCQ31"/>
      <c r="CCS31"/>
      <c r="CCU31"/>
      <c r="CCW31"/>
      <c r="CCY31"/>
      <c r="CDA31"/>
      <c r="CDC31"/>
      <c r="CDE31"/>
      <c r="CDG31"/>
      <c r="CDI31"/>
      <c r="CDK31"/>
      <c r="CDM31"/>
      <c r="CDO31"/>
      <c r="CDQ31"/>
      <c r="CDS31"/>
      <c r="CDU31"/>
      <c r="CDW31"/>
      <c r="CDY31"/>
      <c r="CEA31"/>
      <c r="CEC31"/>
      <c r="CEE31"/>
      <c r="CEG31"/>
      <c r="CEI31"/>
      <c r="CEK31"/>
      <c r="CEM31"/>
      <c r="CEO31"/>
      <c r="CEQ31"/>
      <c r="CES31"/>
      <c r="CEU31"/>
      <c r="CEW31"/>
      <c r="CEY31"/>
      <c r="CFA31"/>
      <c r="CFC31"/>
      <c r="CFE31"/>
      <c r="CFG31"/>
      <c r="CFI31"/>
      <c r="CFK31"/>
      <c r="CFM31"/>
      <c r="CFO31"/>
      <c r="CFQ31"/>
      <c r="CFS31"/>
      <c r="CFU31"/>
      <c r="CFW31"/>
      <c r="CFY31"/>
      <c r="CGA31"/>
      <c r="CGC31"/>
      <c r="CGE31"/>
      <c r="CGG31"/>
      <c r="CGI31"/>
      <c r="CGK31"/>
      <c r="CGM31"/>
      <c r="CGO31"/>
      <c r="CGQ31"/>
      <c r="CGS31"/>
      <c r="CGU31"/>
      <c r="CGW31"/>
      <c r="CGY31"/>
      <c r="CHA31"/>
      <c r="CHC31"/>
      <c r="CHE31"/>
      <c r="CHG31"/>
      <c r="CHI31"/>
      <c r="CHK31"/>
      <c r="CHM31"/>
      <c r="CHO31"/>
      <c r="CHQ31"/>
      <c r="CHS31"/>
      <c r="CHU31"/>
      <c r="CHW31"/>
      <c r="CHY31"/>
      <c r="CIA31"/>
      <c r="CIC31"/>
      <c r="CIE31"/>
      <c r="CIG31"/>
      <c r="CII31"/>
      <c r="CIK31"/>
      <c r="CIM31"/>
      <c r="CIO31"/>
      <c r="CIQ31"/>
      <c r="CIS31"/>
      <c r="CIU31"/>
      <c r="CIW31"/>
      <c r="CIY31"/>
      <c r="CJA31"/>
      <c r="CJC31"/>
      <c r="CJE31"/>
      <c r="CJG31"/>
      <c r="CJI31"/>
      <c r="CJK31"/>
      <c r="CJM31"/>
      <c r="CJO31"/>
      <c r="CJQ31"/>
      <c r="CJS31"/>
      <c r="CJU31"/>
      <c r="CJW31"/>
      <c r="CJY31"/>
      <c r="CKA31"/>
      <c r="CKC31"/>
      <c r="CKE31"/>
      <c r="CKG31"/>
      <c r="CKI31"/>
      <c r="CKK31"/>
      <c r="CKM31"/>
      <c r="CKO31"/>
      <c r="CKQ31"/>
      <c r="CKS31"/>
      <c r="CKU31"/>
      <c r="CKW31"/>
      <c r="CKY31"/>
      <c r="CLA31"/>
      <c r="CLC31"/>
      <c r="CLE31"/>
      <c r="CLG31"/>
      <c r="CLI31"/>
      <c r="CLK31"/>
      <c r="CLM31"/>
      <c r="CLO31"/>
      <c r="CLQ31"/>
      <c r="CLS31"/>
      <c r="CLU31"/>
      <c r="CLW31"/>
      <c r="CLY31"/>
      <c r="CMA31"/>
      <c r="CMC31"/>
      <c r="CME31"/>
      <c r="CMG31"/>
      <c r="CMI31"/>
      <c r="CMK31"/>
      <c r="CMM31"/>
      <c r="CMO31"/>
      <c r="CMQ31"/>
      <c r="CMS31"/>
      <c r="CMU31"/>
      <c r="CMW31"/>
      <c r="CMY31"/>
      <c r="CNA31"/>
      <c r="CNC31"/>
      <c r="CNE31"/>
      <c r="CNG31"/>
      <c r="CNI31"/>
      <c r="CNK31"/>
      <c r="CNM31"/>
      <c r="CNO31"/>
      <c r="CNQ31"/>
      <c r="CNS31"/>
      <c r="CNU31"/>
      <c r="CNW31"/>
      <c r="CNY31"/>
      <c r="COA31"/>
      <c r="COC31"/>
      <c r="COE31"/>
      <c r="COG31"/>
      <c r="COI31"/>
      <c r="COK31"/>
      <c r="COM31"/>
      <c r="COO31"/>
      <c r="COQ31"/>
      <c r="COS31"/>
      <c r="COU31"/>
      <c r="COW31"/>
      <c r="COY31"/>
      <c r="CPA31"/>
      <c r="CPC31"/>
      <c r="CPE31"/>
      <c r="CPG31"/>
      <c r="CPI31"/>
      <c r="CPK31"/>
      <c r="CPM31"/>
      <c r="CPO31"/>
      <c r="CPQ31"/>
      <c r="CPS31"/>
      <c r="CPU31"/>
      <c r="CPW31"/>
      <c r="CPY31"/>
      <c r="CQA31"/>
      <c r="CQC31"/>
      <c r="CQE31"/>
      <c r="CQG31"/>
      <c r="CQI31"/>
      <c r="CQK31"/>
      <c r="CQM31"/>
      <c r="CQO31"/>
      <c r="CQQ31"/>
      <c r="CQS31"/>
      <c r="CQU31"/>
      <c r="CQW31"/>
      <c r="CQY31"/>
      <c r="CRA31"/>
      <c r="CRC31"/>
      <c r="CRE31"/>
      <c r="CRG31"/>
      <c r="CRI31"/>
      <c r="CRK31"/>
      <c r="CRM31"/>
      <c r="CRO31"/>
      <c r="CRQ31"/>
      <c r="CRS31"/>
      <c r="CRU31"/>
      <c r="CRW31"/>
      <c r="CRY31"/>
      <c r="CSA31"/>
      <c r="CSC31"/>
      <c r="CSE31"/>
      <c r="CSG31"/>
      <c r="CSI31"/>
      <c r="CSK31"/>
      <c r="CSM31"/>
      <c r="CSO31"/>
      <c r="CSQ31"/>
      <c r="CSS31"/>
      <c r="CSU31"/>
      <c r="CSW31"/>
      <c r="CSY31"/>
      <c r="CTA31"/>
      <c r="CTC31"/>
      <c r="CTE31"/>
      <c r="CTG31"/>
      <c r="CTI31"/>
      <c r="CTK31"/>
      <c r="CTM31"/>
      <c r="CTO31"/>
      <c r="CTQ31"/>
      <c r="CTS31"/>
      <c r="CTU31"/>
      <c r="CTW31"/>
      <c r="CTY31"/>
      <c r="CUA31"/>
      <c r="CUC31"/>
      <c r="CUE31"/>
      <c r="CUG31"/>
      <c r="CUI31"/>
      <c r="CUK31"/>
      <c r="CUM31"/>
      <c r="CUO31"/>
      <c r="CUQ31"/>
      <c r="CUS31"/>
      <c r="CUU31"/>
      <c r="CUW31"/>
      <c r="CUY31"/>
      <c r="CVA31"/>
      <c r="CVC31"/>
      <c r="CVE31"/>
      <c r="CVG31"/>
      <c r="CVI31"/>
      <c r="CVK31"/>
      <c r="CVM31"/>
      <c r="CVO31"/>
      <c r="CVQ31"/>
      <c r="CVS31"/>
      <c r="CVU31"/>
      <c r="CVW31"/>
      <c r="CVY31"/>
      <c r="CWA31"/>
      <c r="CWC31"/>
      <c r="CWE31"/>
      <c r="CWG31"/>
      <c r="CWI31"/>
      <c r="CWK31"/>
      <c r="CWM31"/>
      <c r="CWO31"/>
      <c r="CWQ31"/>
      <c r="CWS31"/>
      <c r="CWU31"/>
      <c r="CWW31"/>
      <c r="CWY31"/>
      <c r="CXA31"/>
      <c r="CXC31"/>
      <c r="CXE31"/>
      <c r="CXG31"/>
      <c r="CXI31"/>
      <c r="CXK31"/>
      <c r="CXM31"/>
      <c r="CXO31"/>
      <c r="CXQ31"/>
      <c r="CXS31"/>
      <c r="CXU31"/>
      <c r="CXW31"/>
      <c r="CXY31"/>
      <c r="CYA31"/>
      <c r="CYC31"/>
      <c r="CYE31"/>
      <c r="CYG31"/>
      <c r="CYI31"/>
      <c r="CYK31"/>
      <c r="CYM31"/>
      <c r="CYO31"/>
      <c r="CYQ31"/>
      <c r="CYS31"/>
      <c r="CYU31"/>
      <c r="CYW31"/>
      <c r="CYY31"/>
      <c r="CZA31"/>
      <c r="CZC31"/>
      <c r="CZE31"/>
      <c r="CZG31"/>
      <c r="CZI31"/>
      <c r="CZK31"/>
      <c r="CZM31"/>
      <c r="CZO31"/>
      <c r="CZQ31"/>
      <c r="CZS31"/>
      <c r="CZU31"/>
      <c r="CZW31"/>
      <c r="CZY31"/>
      <c r="DAA31"/>
      <c r="DAC31"/>
      <c r="DAE31"/>
      <c r="DAG31"/>
      <c r="DAI31"/>
      <c r="DAK31"/>
      <c r="DAM31"/>
      <c r="DAO31"/>
      <c r="DAQ31"/>
      <c r="DAS31"/>
      <c r="DAU31"/>
      <c r="DAW31"/>
      <c r="DAY31"/>
      <c r="DBA31"/>
      <c r="DBC31"/>
      <c r="DBE31"/>
      <c r="DBG31"/>
      <c r="DBI31"/>
      <c r="DBK31"/>
      <c r="DBM31"/>
      <c r="DBO31"/>
      <c r="DBQ31"/>
      <c r="DBS31"/>
      <c r="DBU31"/>
      <c r="DBW31"/>
      <c r="DBY31"/>
      <c r="DCA31"/>
      <c r="DCC31"/>
      <c r="DCE31"/>
      <c r="DCG31"/>
      <c r="DCI31"/>
      <c r="DCK31"/>
      <c r="DCM31"/>
      <c r="DCO31"/>
      <c r="DCQ31"/>
      <c r="DCS31"/>
      <c r="DCU31"/>
      <c r="DCW31"/>
      <c r="DCY31"/>
      <c r="DDA31"/>
      <c r="DDC31"/>
      <c r="DDE31"/>
      <c r="DDG31"/>
      <c r="DDI31"/>
      <c r="DDK31"/>
      <c r="DDM31"/>
      <c r="DDO31"/>
      <c r="DDQ31"/>
      <c r="DDS31"/>
      <c r="DDU31"/>
      <c r="DDW31"/>
      <c r="DDY31"/>
      <c r="DEA31"/>
      <c r="DEC31"/>
      <c r="DEE31"/>
      <c r="DEG31"/>
      <c r="DEI31"/>
      <c r="DEK31"/>
      <c r="DEM31"/>
      <c r="DEO31"/>
      <c r="DEQ31"/>
      <c r="DES31"/>
      <c r="DEU31"/>
      <c r="DEW31"/>
      <c r="DEY31"/>
      <c r="DFA31"/>
      <c r="DFC31"/>
      <c r="DFE31"/>
      <c r="DFG31"/>
      <c r="DFI31"/>
      <c r="DFK31"/>
      <c r="DFM31"/>
      <c r="DFO31"/>
      <c r="DFQ31"/>
      <c r="DFS31"/>
      <c r="DFU31"/>
      <c r="DFW31"/>
      <c r="DFY31"/>
      <c r="DGA31"/>
      <c r="DGC31"/>
      <c r="DGE31"/>
      <c r="DGG31"/>
      <c r="DGI31"/>
      <c r="DGK31"/>
      <c r="DGM31"/>
      <c r="DGO31"/>
      <c r="DGQ31"/>
      <c r="DGS31"/>
      <c r="DGU31"/>
      <c r="DGW31"/>
      <c r="DGY31"/>
      <c r="DHA31"/>
      <c r="DHC31"/>
      <c r="DHE31"/>
      <c r="DHG31"/>
      <c r="DHI31"/>
      <c r="DHK31"/>
      <c r="DHM31"/>
      <c r="DHO31"/>
      <c r="DHQ31"/>
      <c r="DHS31"/>
      <c r="DHU31"/>
      <c r="DHW31"/>
      <c r="DHY31"/>
      <c r="DIA31"/>
      <c r="DIC31"/>
      <c r="DIE31"/>
      <c r="DIG31"/>
      <c r="DII31"/>
      <c r="DIK31"/>
      <c r="DIM31"/>
      <c r="DIO31"/>
      <c r="DIQ31"/>
      <c r="DIS31"/>
      <c r="DIU31"/>
      <c r="DIW31"/>
      <c r="DIY31"/>
      <c r="DJA31"/>
      <c r="DJC31"/>
      <c r="DJE31"/>
      <c r="DJG31"/>
      <c r="DJI31"/>
      <c r="DJK31"/>
      <c r="DJM31"/>
      <c r="DJO31"/>
      <c r="DJQ31"/>
      <c r="DJS31"/>
      <c r="DJU31"/>
      <c r="DJW31"/>
      <c r="DJY31"/>
      <c r="DKA31"/>
      <c r="DKC31"/>
      <c r="DKE31"/>
      <c r="DKG31"/>
      <c r="DKI31"/>
      <c r="DKK31"/>
      <c r="DKM31"/>
      <c r="DKO31"/>
      <c r="DKQ31"/>
      <c r="DKS31"/>
      <c r="DKU31"/>
      <c r="DKW31"/>
      <c r="DKY31"/>
      <c r="DLA31"/>
      <c r="DLC31"/>
      <c r="DLE31"/>
      <c r="DLG31"/>
      <c r="DLI31"/>
      <c r="DLK31"/>
      <c r="DLM31"/>
      <c r="DLO31"/>
      <c r="DLQ31"/>
      <c r="DLS31"/>
      <c r="DLU31"/>
      <c r="DLW31"/>
      <c r="DLY31"/>
      <c r="DMA31"/>
      <c r="DMC31"/>
      <c r="DME31"/>
      <c r="DMG31"/>
      <c r="DMI31"/>
      <c r="DMK31"/>
      <c r="DMM31"/>
      <c r="DMO31"/>
      <c r="DMQ31"/>
      <c r="DMS31"/>
      <c r="DMU31"/>
      <c r="DMW31"/>
      <c r="DMY31"/>
      <c r="DNA31"/>
      <c r="DNC31"/>
      <c r="DNE31"/>
      <c r="DNG31"/>
      <c r="DNI31"/>
      <c r="DNK31"/>
      <c r="DNM31"/>
      <c r="DNO31"/>
      <c r="DNQ31"/>
      <c r="DNS31"/>
      <c r="DNU31"/>
      <c r="DNW31"/>
      <c r="DNY31"/>
      <c r="DOA31"/>
      <c r="DOC31"/>
      <c r="DOE31"/>
      <c r="DOG31"/>
      <c r="DOI31"/>
      <c r="DOK31"/>
      <c r="DOM31"/>
      <c r="DOO31"/>
      <c r="DOQ31"/>
      <c r="DOS31"/>
      <c r="DOU31"/>
      <c r="DOW31"/>
      <c r="DOY31"/>
      <c r="DPA31"/>
      <c r="DPC31"/>
      <c r="DPE31"/>
      <c r="DPG31"/>
      <c r="DPI31"/>
      <c r="DPK31"/>
      <c r="DPM31"/>
      <c r="DPO31"/>
      <c r="DPQ31"/>
      <c r="DPS31"/>
      <c r="DPU31"/>
      <c r="DPW31"/>
      <c r="DPY31"/>
      <c r="DQA31"/>
      <c r="DQC31"/>
      <c r="DQE31"/>
      <c r="DQG31"/>
      <c r="DQI31"/>
      <c r="DQK31"/>
      <c r="DQM31"/>
      <c r="DQO31"/>
      <c r="DQQ31"/>
      <c r="DQS31"/>
      <c r="DQU31"/>
      <c r="DQW31"/>
      <c r="DQY31"/>
      <c r="DRA31"/>
      <c r="DRC31"/>
      <c r="DRE31"/>
      <c r="DRG31"/>
      <c r="DRI31"/>
      <c r="DRK31"/>
      <c r="DRM31"/>
      <c r="DRO31"/>
      <c r="DRQ31"/>
      <c r="DRS31"/>
      <c r="DRU31"/>
      <c r="DRW31"/>
      <c r="DRY31"/>
      <c r="DSA31"/>
      <c r="DSC31"/>
      <c r="DSE31"/>
      <c r="DSG31"/>
      <c r="DSI31"/>
      <c r="DSK31"/>
      <c r="DSM31"/>
      <c r="DSO31"/>
      <c r="DSQ31"/>
      <c r="DSS31"/>
      <c r="DSU31"/>
      <c r="DSW31"/>
      <c r="DSY31"/>
      <c r="DTA31"/>
      <c r="DTC31"/>
      <c r="DTE31"/>
      <c r="DTG31"/>
      <c r="DTI31"/>
      <c r="DTK31"/>
      <c r="DTM31"/>
      <c r="DTO31"/>
      <c r="DTQ31"/>
      <c r="DTS31"/>
      <c r="DTU31"/>
      <c r="DTW31"/>
      <c r="DTY31"/>
      <c r="DUA31"/>
      <c r="DUC31"/>
      <c r="DUE31"/>
      <c r="DUG31"/>
      <c r="DUI31"/>
      <c r="DUK31"/>
      <c r="DUM31"/>
      <c r="DUO31"/>
      <c r="DUQ31"/>
      <c r="DUS31"/>
      <c r="DUU31"/>
      <c r="DUW31"/>
      <c r="DUY31"/>
      <c r="DVA31"/>
      <c r="DVC31"/>
      <c r="DVE31"/>
      <c r="DVG31"/>
      <c r="DVI31"/>
      <c r="DVK31"/>
      <c r="DVM31"/>
      <c r="DVO31"/>
      <c r="DVQ31"/>
      <c r="DVS31"/>
      <c r="DVU31"/>
      <c r="DVW31"/>
      <c r="DVY31"/>
      <c r="DWA31"/>
      <c r="DWC31"/>
      <c r="DWE31"/>
      <c r="DWG31"/>
      <c r="DWI31"/>
      <c r="DWK31"/>
      <c r="DWM31"/>
      <c r="DWO31"/>
      <c r="DWQ31"/>
      <c r="DWS31"/>
      <c r="DWU31"/>
      <c r="DWW31"/>
      <c r="DWY31"/>
      <c r="DXA31"/>
      <c r="DXC31"/>
      <c r="DXE31"/>
      <c r="DXG31"/>
      <c r="DXI31"/>
      <c r="DXK31"/>
      <c r="DXM31"/>
      <c r="DXO31"/>
      <c r="DXQ31"/>
      <c r="DXS31"/>
      <c r="DXU31"/>
      <c r="DXW31"/>
      <c r="DXY31"/>
      <c r="DYA31"/>
      <c r="DYC31"/>
      <c r="DYE31"/>
      <c r="DYG31"/>
      <c r="DYI31"/>
      <c r="DYK31"/>
      <c r="DYM31"/>
      <c r="DYO31"/>
      <c r="DYQ31"/>
      <c r="DYS31"/>
      <c r="DYU31"/>
      <c r="DYW31"/>
      <c r="DYY31"/>
      <c r="DZA31"/>
      <c r="DZC31"/>
      <c r="DZE31"/>
      <c r="DZG31"/>
      <c r="DZI31"/>
      <c r="DZK31"/>
      <c r="DZM31"/>
      <c r="DZO31"/>
      <c r="DZQ31"/>
      <c r="DZS31"/>
      <c r="DZU31"/>
      <c r="DZW31"/>
      <c r="DZY31"/>
      <c r="EAA31"/>
      <c r="EAC31"/>
      <c r="EAE31"/>
      <c r="EAG31"/>
      <c r="EAI31"/>
      <c r="EAK31"/>
      <c r="EAM31"/>
      <c r="EAO31"/>
      <c r="EAQ31"/>
      <c r="EAS31"/>
      <c r="EAU31"/>
      <c r="EAW31"/>
      <c r="EAY31"/>
      <c r="EBA31"/>
      <c r="EBC31"/>
      <c r="EBE31"/>
      <c r="EBG31"/>
      <c r="EBI31"/>
      <c r="EBK31"/>
      <c r="EBM31"/>
      <c r="EBO31"/>
      <c r="EBQ31"/>
      <c r="EBS31"/>
      <c r="EBU31"/>
      <c r="EBW31"/>
      <c r="EBY31"/>
      <c r="ECA31"/>
      <c r="ECC31"/>
      <c r="ECE31"/>
      <c r="ECG31"/>
      <c r="ECI31"/>
      <c r="ECK31"/>
      <c r="ECM31"/>
      <c r="ECO31"/>
      <c r="ECQ31"/>
      <c r="ECS31"/>
      <c r="ECU31"/>
      <c r="ECW31"/>
      <c r="ECY31"/>
      <c r="EDA31"/>
      <c r="EDC31"/>
      <c r="EDE31"/>
      <c r="EDG31"/>
      <c r="EDI31"/>
      <c r="EDK31"/>
      <c r="EDM31"/>
      <c r="EDO31"/>
      <c r="EDQ31"/>
      <c r="EDS31"/>
      <c r="EDU31"/>
      <c r="EDW31"/>
      <c r="EDY31"/>
      <c r="EEA31"/>
      <c r="EEC31"/>
      <c r="EEE31"/>
      <c r="EEG31"/>
      <c r="EEI31"/>
      <c r="EEK31"/>
      <c r="EEM31"/>
      <c r="EEO31"/>
      <c r="EEQ31"/>
      <c r="EES31"/>
      <c r="EEU31"/>
      <c r="EEW31"/>
      <c r="EEY31"/>
      <c r="EFA31"/>
      <c r="EFC31"/>
      <c r="EFE31"/>
      <c r="EFG31"/>
      <c r="EFI31"/>
      <c r="EFK31"/>
      <c r="EFM31"/>
      <c r="EFO31"/>
      <c r="EFQ31"/>
      <c r="EFS31"/>
      <c r="EFU31"/>
      <c r="EFW31"/>
      <c r="EFY31"/>
      <c r="EGA31"/>
      <c r="EGC31"/>
      <c r="EGE31"/>
      <c r="EGG31"/>
      <c r="EGI31"/>
      <c r="EGK31"/>
      <c r="EGM31"/>
      <c r="EGO31"/>
      <c r="EGQ31"/>
      <c r="EGS31"/>
      <c r="EGU31"/>
      <c r="EGW31"/>
      <c r="EGY31"/>
      <c r="EHA31"/>
      <c r="EHC31"/>
      <c r="EHE31"/>
      <c r="EHG31"/>
      <c r="EHI31"/>
      <c r="EHK31"/>
      <c r="EHM31"/>
      <c r="EHO31"/>
      <c r="EHQ31"/>
      <c r="EHS31"/>
      <c r="EHU31"/>
      <c r="EHW31"/>
      <c r="EHY31"/>
      <c r="EIA31"/>
      <c r="EIC31"/>
      <c r="EIE31"/>
      <c r="EIG31"/>
      <c r="EII31"/>
      <c r="EIK31"/>
      <c r="EIM31"/>
      <c r="EIO31"/>
      <c r="EIQ31"/>
      <c r="EIS31"/>
      <c r="EIU31"/>
      <c r="EIW31"/>
      <c r="EIY31"/>
      <c r="EJA31"/>
      <c r="EJC31"/>
      <c r="EJE31"/>
      <c r="EJG31"/>
      <c r="EJI31"/>
      <c r="EJK31"/>
      <c r="EJM31"/>
      <c r="EJO31"/>
      <c r="EJQ31"/>
      <c r="EJS31"/>
      <c r="EJU31"/>
      <c r="EJW31"/>
      <c r="EJY31"/>
      <c r="EKA31"/>
      <c r="EKC31"/>
      <c r="EKE31"/>
      <c r="EKG31"/>
      <c r="EKI31"/>
      <c r="EKK31"/>
      <c r="EKM31"/>
      <c r="EKO31"/>
      <c r="EKQ31"/>
      <c r="EKS31"/>
      <c r="EKU31"/>
      <c r="EKW31"/>
      <c r="EKY31"/>
      <c r="ELA31"/>
      <c r="ELC31"/>
      <c r="ELE31"/>
      <c r="ELG31"/>
      <c r="ELI31"/>
      <c r="ELK31"/>
      <c r="ELM31"/>
      <c r="ELO31"/>
      <c r="ELQ31"/>
      <c r="ELS31"/>
      <c r="ELU31"/>
      <c r="ELW31"/>
      <c r="ELY31"/>
      <c r="EMA31"/>
      <c r="EMC31"/>
      <c r="EME31"/>
      <c r="EMG31"/>
      <c r="EMI31"/>
      <c r="EMK31"/>
      <c r="EMM31"/>
      <c r="EMO31"/>
      <c r="EMQ31"/>
      <c r="EMS31"/>
      <c r="EMU31"/>
      <c r="EMW31"/>
      <c r="EMY31"/>
      <c r="ENA31"/>
      <c r="ENC31"/>
      <c r="ENE31"/>
      <c r="ENG31"/>
      <c r="ENI31"/>
      <c r="ENK31"/>
      <c r="ENM31"/>
      <c r="ENO31"/>
      <c r="ENQ31"/>
      <c r="ENS31"/>
      <c r="ENU31"/>
      <c r="ENW31"/>
      <c r="ENY31"/>
      <c r="EOA31"/>
      <c r="EOC31"/>
      <c r="EOE31"/>
      <c r="EOG31"/>
      <c r="EOI31"/>
      <c r="EOK31"/>
      <c r="EOM31"/>
      <c r="EOO31"/>
      <c r="EOQ31"/>
      <c r="EOS31"/>
      <c r="EOU31"/>
      <c r="EOW31"/>
      <c r="EOY31"/>
      <c r="EPA31"/>
      <c r="EPC31"/>
      <c r="EPE31"/>
      <c r="EPG31"/>
      <c r="EPI31"/>
      <c r="EPK31"/>
      <c r="EPM31"/>
      <c r="EPO31"/>
      <c r="EPQ31"/>
      <c r="EPS31"/>
      <c r="EPU31"/>
      <c r="EPW31"/>
      <c r="EPY31"/>
      <c r="EQA31"/>
      <c r="EQC31"/>
      <c r="EQE31"/>
      <c r="EQG31"/>
      <c r="EQI31"/>
      <c r="EQK31"/>
      <c r="EQM31"/>
      <c r="EQO31"/>
      <c r="EQQ31"/>
      <c r="EQS31"/>
      <c r="EQU31"/>
      <c r="EQW31"/>
      <c r="EQY31"/>
      <c r="ERA31"/>
      <c r="ERC31"/>
      <c r="ERE31"/>
      <c r="ERG31"/>
      <c r="ERI31"/>
      <c r="ERK31"/>
      <c r="ERM31"/>
      <c r="ERO31"/>
      <c r="ERQ31"/>
      <c r="ERS31"/>
      <c r="ERU31"/>
      <c r="ERW31"/>
      <c r="ERY31"/>
      <c r="ESA31"/>
      <c r="ESC31"/>
      <c r="ESE31"/>
      <c r="ESG31"/>
      <c r="ESI31"/>
      <c r="ESK31"/>
      <c r="ESM31"/>
      <c r="ESO31"/>
      <c r="ESQ31"/>
      <c r="ESS31"/>
      <c r="ESU31"/>
      <c r="ESW31"/>
      <c r="ESY31"/>
      <c r="ETA31"/>
      <c r="ETC31"/>
      <c r="ETE31"/>
      <c r="ETG31"/>
      <c r="ETI31"/>
      <c r="ETK31"/>
      <c r="ETM31"/>
      <c r="ETO31"/>
      <c r="ETQ31"/>
      <c r="ETS31"/>
      <c r="ETU31"/>
      <c r="ETW31"/>
      <c r="ETY31"/>
      <c r="EUA31"/>
      <c r="EUC31"/>
      <c r="EUE31"/>
      <c r="EUG31"/>
      <c r="EUI31"/>
      <c r="EUK31"/>
      <c r="EUM31"/>
      <c r="EUO31"/>
      <c r="EUQ31"/>
      <c r="EUS31"/>
      <c r="EUU31"/>
      <c r="EUW31"/>
      <c r="EUY31"/>
      <c r="EVA31"/>
      <c r="EVC31"/>
      <c r="EVE31"/>
      <c r="EVG31"/>
      <c r="EVI31"/>
      <c r="EVK31"/>
      <c r="EVM31"/>
      <c r="EVO31"/>
      <c r="EVQ31"/>
      <c r="EVS31"/>
      <c r="EVU31"/>
      <c r="EVW31"/>
      <c r="EVY31"/>
      <c r="EWA31"/>
      <c r="EWC31"/>
      <c r="EWE31"/>
      <c r="EWG31"/>
      <c r="EWI31"/>
      <c r="EWK31"/>
      <c r="EWM31"/>
      <c r="EWO31"/>
      <c r="EWQ31"/>
      <c r="EWS31"/>
      <c r="EWU31"/>
      <c r="EWW31"/>
      <c r="EWY31"/>
      <c r="EXA31"/>
      <c r="EXC31"/>
      <c r="EXE31"/>
      <c r="EXG31"/>
      <c r="EXI31"/>
      <c r="EXK31"/>
      <c r="EXM31"/>
      <c r="EXO31"/>
      <c r="EXQ31"/>
      <c r="EXS31"/>
      <c r="EXU31"/>
      <c r="EXW31"/>
      <c r="EXY31"/>
      <c r="EYA31"/>
      <c r="EYC31"/>
      <c r="EYE31"/>
      <c r="EYG31"/>
      <c r="EYI31"/>
      <c r="EYK31"/>
      <c r="EYM31"/>
      <c r="EYO31"/>
      <c r="EYQ31"/>
      <c r="EYS31"/>
      <c r="EYU31"/>
      <c r="EYW31"/>
      <c r="EYY31"/>
      <c r="EZA31"/>
      <c r="EZC31"/>
      <c r="EZE31"/>
      <c r="EZG31"/>
      <c r="EZI31"/>
      <c r="EZK31"/>
      <c r="EZM31"/>
      <c r="EZO31"/>
      <c r="EZQ31"/>
      <c r="EZS31"/>
      <c r="EZU31"/>
      <c r="EZW31"/>
      <c r="EZY31"/>
      <c r="FAA31"/>
      <c r="FAC31"/>
      <c r="FAE31"/>
      <c r="FAG31"/>
      <c r="FAI31"/>
      <c r="FAK31"/>
      <c r="FAM31"/>
      <c r="FAO31"/>
      <c r="FAQ31"/>
      <c r="FAS31"/>
      <c r="FAU31"/>
      <c r="FAW31"/>
      <c r="FAY31"/>
      <c r="FBA31"/>
      <c r="FBC31"/>
      <c r="FBE31"/>
      <c r="FBG31"/>
      <c r="FBI31"/>
      <c r="FBK31"/>
      <c r="FBM31"/>
      <c r="FBO31"/>
      <c r="FBQ31"/>
      <c r="FBS31"/>
      <c r="FBU31"/>
      <c r="FBW31"/>
      <c r="FBY31"/>
      <c r="FCA31"/>
      <c r="FCC31"/>
      <c r="FCE31"/>
      <c r="FCG31"/>
      <c r="FCI31"/>
      <c r="FCK31"/>
      <c r="FCM31"/>
      <c r="FCO31"/>
      <c r="FCQ31"/>
      <c r="FCS31"/>
      <c r="FCU31"/>
      <c r="FCW31"/>
      <c r="FCY31"/>
      <c r="FDA31"/>
      <c r="FDC31"/>
      <c r="FDE31"/>
      <c r="FDG31"/>
      <c r="FDI31"/>
      <c r="FDK31"/>
      <c r="FDM31"/>
      <c r="FDO31"/>
      <c r="FDQ31"/>
      <c r="FDS31"/>
      <c r="FDU31"/>
      <c r="FDW31"/>
      <c r="FDY31"/>
      <c r="FEA31"/>
      <c r="FEC31"/>
      <c r="FEE31"/>
      <c r="FEG31"/>
      <c r="FEI31"/>
      <c r="FEK31"/>
      <c r="FEM31"/>
      <c r="FEO31"/>
      <c r="FEQ31"/>
      <c r="FES31"/>
      <c r="FEU31"/>
      <c r="FEW31"/>
      <c r="FEY31"/>
      <c r="FFA31"/>
      <c r="FFC31"/>
      <c r="FFE31"/>
      <c r="FFG31"/>
      <c r="FFI31"/>
      <c r="FFK31"/>
      <c r="FFM31"/>
      <c r="FFO31"/>
      <c r="FFQ31"/>
      <c r="FFS31"/>
      <c r="FFU31"/>
      <c r="FFW31"/>
      <c r="FFY31"/>
      <c r="FGA31"/>
      <c r="FGC31"/>
      <c r="FGE31"/>
      <c r="FGG31"/>
      <c r="FGI31"/>
      <c r="FGK31"/>
      <c r="FGM31"/>
      <c r="FGO31"/>
      <c r="FGQ31"/>
      <c r="FGS31"/>
      <c r="FGU31"/>
      <c r="FGW31"/>
      <c r="FGY31"/>
      <c r="FHA31"/>
      <c r="FHC31"/>
      <c r="FHE31"/>
      <c r="FHG31"/>
      <c r="FHI31"/>
      <c r="FHK31"/>
      <c r="FHM31"/>
      <c r="FHO31"/>
      <c r="FHQ31"/>
      <c r="FHS31"/>
      <c r="FHU31"/>
      <c r="FHW31"/>
      <c r="FHY31"/>
      <c r="FIA31"/>
      <c r="FIC31"/>
      <c r="FIE31"/>
      <c r="FIG31"/>
      <c r="FII31"/>
      <c r="FIK31"/>
      <c r="FIM31"/>
      <c r="FIO31"/>
      <c r="FIQ31"/>
      <c r="FIS31"/>
      <c r="FIU31"/>
      <c r="FIW31"/>
      <c r="FIY31"/>
      <c r="FJA31"/>
      <c r="FJC31"/>
      <c r="FJE31"/>
      <c r="FJG31"/>
      <c r="FJI31"/>
      <c r="FJK31"/>
      <c r="FJM31"/>
      <c r="FJO31"/>
      <c r="FJQ31"/>
      <c r="FJS31"/>
      <c r="FJU31"/>
      <c r="FJW31"/>
      <c r="FJY31"/>
      <c r="FKA31"/>
      <c r="FKC31"/>
      <c r="FKE31"/>
      <c r="FKG31"/>
      <c r="FKI31"/>
      <c r="FKK31"/>
      <c r="FKM31"/>
      <c r="FKO31"/>
      <c r="FKQ31"/>
      <c r="FKS31"/>
      <c r="FKU31"/>
      <c r="FKW31"/>
      <c r="FKY31"/>
      <c r="FLA31"/>
      <c r="FLC31"/>
      <c r="FLE31"/>
      <c r="FLG31"/>
      <c r="FLI31"/>
      <c r="FLK31"/>
      <c r="FLM31"/>
      <c r="FLO31"/>
      <c r="FLQ31"/>
      <c r="FLS31"/>
      <c r="FLU31"/>
      <c r="FLW31"/>
      <c r="FLY31"/>
      <c r="FMA31"/>
      <c r="FMC31"/>
      <c r="FME31"/>
      <c r="FMG31"/>
      <c r="FMI31"/>
      <c r="FMK31"/>
      <c r="FMM31"/>
      <c r="FMO31"/>
      <c r="FMQ31"/>
      <c r="FMS31"/>
      <c r="FMU31"/>
      <c r="FMW31"/>
      <c r="FMY31"/>
      <c r="FNA31"/>
      <c r="FNC31"/>
      <c r="FNE31"/>
      <c r="FNG31"/>
      <c r="FNI31"/>
      <c r="FNK31"/>
      <c r="FNM31"/>
      <c r="FNO31"/>
      <c r="FNQ31"/>
      <c r="FNS31"/>
      <c r="FNU31"/>
      <c r="FNW31"/>
      <c r="FNY31"/>
      <c r="FOA31"/>
      <c r="FOC31"/>
      <c r="FOE31"/>
      <c r="FOG31"/>
      <c r="FOI31"/>
      <c r="FOK31"/>
      <c r="FOM31"/>
      <c r="FOO31"/>
      <c r="FOQ31"/>
      <c r="FOS31"/>
      <c r="FOU31"/>
      <c r="FOW31"/>
      <c r="FOY31"/>
      <c r="FPA31"/>
      <c r="FPC31"/>
      <c r="FPE31"/>
      <c r="FPG31"/>
      <c r="FPI31"/>
      <c r="FPK31"/>
      <c r="FPM31"/>
      <c r="FPO31"/>
      <c r="FPQ31"/>
      <c r="FPS31"/>
      <c r="FPU31"/>
      <c r="FPW31"/>
      <c r="FPY31"/>
      <c r="FQA31"/>
      <c r="FQC31"/>
      <c r="FQE31"/>
      <c r="FQG31"/>
      <c r="FQI31"/>
      <c r="FQK31"/>
      <c r="FQM31"/>
      <c r="FQO31"/>
      <c r="FQQ31"/>
      <c r="FQS31"/>
      <c r="FQU31"/>
      <c r="FQW31"/>
      <c r="FQY31"/>
      <c r="FRA31"/>
      <c r="FRC31"/>
      <c r="FRE31"/>
      <c r="FRG31"/>
      <c r="FRI31"/>
      <c r="FRK31"/>
      <c r="FRM31"/>
      <c r="FRO31"/>
      <c r="FRQ31"/>
      <c r="FRS31"/>
      <c r="FRU31"/>
      <c r="FRW31"/>
      <c r="FRY31"/>
      <c r="FSA31"/>
      <c r="FSC31"/>
      <c r="FSE31"/>
      <c r="FSG31"/>
      <c r="FSI31"/>
      <c r="FSK31"/>
      <c r="FSM31"/>
      <c r="FSO31"/>
      <c r="FSQ31"/>
      <c r="FSS31"/>
      <c r="FSU31"/>
      <c r="FSW31"/>
      <c r="FSY31"/>
      <c r="FTA31"/>
      <c r="FTC31"/>
      <c r="FTE31"/>
      <c r="FTG31"/>
      <c r="FTI31"/>
      <c r="FTK31"/>
      <c r="FTM31"/>
      <c r="FTO31"/>
      <c r="FTQ31"/>
      <c r="FTS31"/>
      <c r="FTU31"/>
      <c r="FTW31"/>
      <c r="FTY31"/>
      <c r="FUA31"/>
      <c r="FUC31"/>
      <c r="FUE31"/>
      <c r="FUG31"/>
      <c r="FUI31"/>
      <c r="FUK31"/>
      <c r="FUM31"/>
      <c r="FUO31"/>
      <c r="FUQ31"/>
      <c r="FUS31"/>
      <c r="FUU31"/>
      <c r="FUW31"/>
      <c r="FUY31"/>
      <c r="FVA31"/>
      <c r="FVC31"/>
      <c r="FVE31"/>
      <c r="FVG31"/>
      <c r="FVI31"/>
      <c r="FVK31"/>
      <c r="FVM31"/>
      <c r="FVO31"/>
      <c r="FVQ31"/>
      <c r="FVS31"/>
      <c r="FVU31"/>
      <c r="FVW31"/>
      <c r="FVY31"/>
      <c r="FWA31"/>
      <c r="FWC31"/>
      <c r="FWE31"/>
      <c r="FWG31"/>
      <c r="FWI31"/>
      <c r="FWK31"/>
      <c r="FWM31"/>
      <c r="FWO31"/>
      <c r="FWQ31"/>
      <c r="FWS31"/>
      <c r="FWU31"/>
      <c r="FWW31"/>
      <c r="FWY31"/>
      <c r="FXA31"/>
      <c r="FXC31"/>
      <c r="FXE31"/>
      <c r="FXG31"/>
      <c r="FXI31"/>
      <c r="FXK31"/>
      <c r="FXM31"/>
      <c r="FXO31"/>
      <c r="FXQ31"/>
      <c r="FXS31"/>
      <c r="FXU31"/>
      <c r="FXW31"/>
      <c r="FXY31"/>
      <c r="FYA31"/>
      <c r="FYC31"/>
      <c r="FYE31"/>
      <c r="FYG31"/>
      <c r="FYI31"/>
      <c r="FYK31"/>
      <c r="FYM31"/>
      <c r="FYO31"/>
      <c r="FYQ31"/>
      <c r="FYS31"/>
      <c r="FYU31"/>
      <c r="FYW31"/>
      <c r="FYY31"/>
      <c r="FZA31"/>
      <c r="FZC31"/>
      <c r="FZE31"/>
      <c r="FZG31"/>
      <c r="FZI31"/>
      <c r="FZK31"/>
      <c r="FZM31"/>
      <c r="FZO31"/>
      <c r="FZQ31"/>
      <c r="FZS31"/>
      <c r="FZU31"/>
      <c r="FZW31"/>
      <c r="FZY31"/>
      <c r="GAA31"/>
      <c r="GAC31"/>
      <c r="GAE31"/>
      <c r="GAG31"/>
      <c r="GAI31"/>
      <c r="GAK31"/>
      <c r="GAM31"/>
      <c r="GAO31"/>
      <c r="GAQ31"/>
      <c r="GAS31"/>
      <c r="GAU31"/>
      <c r="GAW31"/>
      <c r="GAY31"/>
      <c r="GBA31"/>
      <c r="GBC31"/>
      <c r="GBE31"/>
      <c r="GBG31"/>
      <c r="GBI31"/>
      <c r="GBK31"/>
      <c r="GBM31"/>
      <c r="GBO31"/>
      <c r="GBQ31"/>
      <c r="GBS31"/>
      <c r="GBU31"/>
      <c r="GBW31"/>
      <c r="GBY31"/>
      <c r="GCA31"/>
      <c r="GCC31"/>
      <c r="GCE31"/>
      <c r="GCG31"/>
      <c r="GCI31"/>
      <c r="GCK31"/>
      <c r="GCM31"/>
      <c r="GCO31"/>
      <c r="GCQ31"/>
      <c r="GCS31"/>
      <c r="GCU31"/>
      <c r="GCW31"/>
      <c r="GCY31"/>
      <c r="GDA31"/>
      <c r="GDC31"/>
      <c r="GDE31"/>
      <c r="GDG31"/>
      <c r="GDI31"/>
      <c r="GDK31"/>
      <c r="GDM31"/>
      <c r="GDO31"/>
      <c r="GDQ31"/>
      <c r="GDS31"/>
      <c r="GDU31"/>
      <c r="GDW31"/>
      <c r="GDY31"/>
      <c r="GEA31"/>
      <c r="GEC31"/>
      <c r="GEE31"/>
      <c r="GEG31"/>
      <c r="GEI31"/>
      <c r="GEK31"/>
      <c r="GEM31"/>
      <c r="GEO31"/>
      <c r="GEQ31"/>
      <c r="GES31"/>
      <c r="GEU31"/>
      <c r="GEW31"/>
      <c r="GEY31"/>
      <c r="GFA31"/>
      <c r="GFC31"/>
      <c r="GFE31"/>
      <c r="GFG31"/>
      <c r="GFI31"/>
      <c r="GFK31"/>
      <c r="GFM31"/>
      <c r="GFO31"/>
      <c r="GFQ31"/>
      <c r="GFS31"/>
      <c r="GFU31"/>
      <c r="GFW31"/>
      <c r="GFY31"/>
      <c r="GGA31"/>
      <c r="GGC31"/>
      <c r="GGE31"/>
      <c r="GGG31"/>
      <c r="GGI31"/>
      <c r="GGK31"/>
      <c r="GGM31"/>
      <c r="GGO31"/>
      <c r="GGQ31"/>
      <c r="GGS31"/>
      <c r="GGU31"/>
      <c r="GGW31"/>
      <c r="GGY31"/>
      <c r="GHA31"/>
      <c r="GHC31"/>
      <c r="GHE31"/>
      <c r="GHG31"/>
      <c r="GHI31"/>
      <c r="GHK31"/>
      <c r="GHM31"/>
      <c r="GHO31"/>
      <c r="GHQ31"/>
      <c r="GHS31"/>
      <c r="GHU31"/>
      <c r="GHW31"/>
      <c r="GHY31"/>
      <c r="GIA31"/>
      <c r="GIC31"/>
      <c r="GIE31"/>
      <c r="GIG31"/>
      <c r="GII31"/>
      <c r="GIK31"/>
      <c r="GIM31"/>
      <c r="GIO31"/>
      <c r="GIQ31"/>
      <c r="GIS31"/>
      <c r="GIU31"/>
      <c r="GIW31"/>
      <c r="GIY31"/>
      <c r="GJA31"/>
      <c r="GJC31"/>
      <c r="GJE31"/>
      <c r="GJG31"/>
      <c r="GJI31"/>
      <c r="GJK31"/>
      <c r="GJM31"/>
      <c r="GJO31"/>
      <c r="GJQ31"/>
      <c r="GJS31"/>
      <c r="GJU31"/>
      <c r="GJW31"/>
      <c r="GJY31"/>
      <c r="GKA31"/>
      <c r="GKC31"/>
      <c r="GKE31"/>
      <c r="GKG31"/>
      <c r="GKI31"/>
      <c r="GKK31"/>
      <c r="GKM31"/>
      <c r="GKO31"/>
      <c r="GKQ31"/>
      <c r="GKS31"/>
      <c r="GKU31"/>
      <c r="GKW31"/>
      <c r="GKY31"/>
      <c r="GLA31"/>
      <c r="GLC31"/>
      <c r="GLE31"/>
      <c r="GLG31"/>
      <c r="GLI31"/>
      <c r="GLK31"/>
      <c r="GLM31"/>
      <c r="GLO31"/>
      <c r="GLQ31"/>
      <c r="GLS31"/>
      <c r="GLU31"/>
      <c r="GLW31"/>
      <c r="GLY31"/>
      <c r="GMA31"/>
      <c r="GMC31"/>
      <c r="GME31"/>
      <c r="GMG31"/>
      <c r="GMI31"/>
      <c r="GMK31"/>
      <c r="GMM31"/>
      <c r="GMO31"/>
      <c r="GMQ31"/>
      <c r="GMS31"/>
      <c r="GMU31"/>
      <c r="GMW31"/>
      <c r="GMY31"/>
      <c r="GNA31"/>
      <c r="GNC31"/>
      <c r="GNE31"/>
      <c r="GNG31"/>
      <c r="GNI31"/>
      <c r="GNK31"/>
      <c r="GNM31"/>
      <c r="GNO31"/>
      <c r="GNQ31"/>
      <c r="GNS31"/>
      <c r="GNU31"/>
      <c r="GNW31"/>
      <c r="GNY31"/>
      <c r="GOA31"/>
      <c r="GOC31"/>
      <c r="GOE31"/>
      <c r="GOG31"/>
      <c r="GOI31"/>
      <c r="GOK31"/>
      <c r="GOM31"/>
      <c r="GOO31"/>
      <c r="GOQ31"/>
      <c r="GOS31"/>
      <c r="GOU31"/>
      <c r="GOW31"/>
      <c r="GOY31"/>
      <c r="GPA31"/>
      <c r="GPC31"/>
      <c r="GPE31"/>
      <c r="GPG31"/>
      <c r="GPI31"/>
      <c r="GPK31"/>
      <c r="GPM31"/>
      <c r="GPO31"/>
      <c r="GPQ31"/>
      <c r="GPS31"/>
      <c r="GPU31"/>
      <c r="GPW31"/>
      <c r="GPY31"/>
      <c r="GQA31"/>
      <c r="GQC31"/>
      <c r="GQE31"/>
      <c r="GQG31"/>
      <c r="GQI31"/>
      <c r="GQK31"/>
      <c r="GQM31"/>
      <c r="GQO31"/>
      <c r="GQQ31"/>
      <c r="GQS31"/>
      <c r="GQU31"/>
      <c r="GQW31"/>
      <c r="GQY31"/>
      <c r="GRA31"/>
      <c r="GRC31"/>
      <c r="GRE31"/>
      <c r="GRG31"/>
      <c r="GRI31"/>
      <c r="GRK31"/>
      <c r="GRM31"/>
      <c r="GRO31"/>
      <c r="GRQ31"/>
      <c r="GRS31"/>
      <c r="GRU31"/>
      <c r="GRW31"/>
      <c r="GRY31"/>
      <c r="GSA31"/>
      <c r="GSC31"/>
      <c r="GSE31"/>
      <c r="GSG31"/>
      <c r="GSI31"/>
      <c r="GSK31"/>
      <c r="GSM31"/>
      <c r="GSO31"/>
      <c r="GSQ31"/>
      <c r="GSS31"/>
      <c r="GSU31"/>
      <c r="GSW31"/>
      <c r="GSY31"/>
      <c r="GTA31"/>
      <c r="GTC31"/>
      <c r="GTE31"/>
      <c r="GTG31"/>
      <c r="GTI31"/>
      <c r="GTK31"/>
      <c r="GTM31"/>
      <c r="GTO31"/>
      <c r="GTQ31"/>
      <c r="GTS31"/>
      <c r="GTU31"/>
      <c r="GTW31"/>
      <c r="GTY31"/>
      <c r="GUA31"/>
      <c r="GUC31"/>
      <c r="GUE31"/>
      <c r="GUG31"/>
      <c r="GUI31"/>
      <c r="GUK31"/>
      <c r="GUM31"/>
      <c r="GUO31"/>
      <c r="GUQ31"/>
      <c r="GUS31"/>
      <c r="GUU31"/>
      <c r="GUW31"/>
      <c r="GUY31"/>
      <c r="GVA31"/>
      <c r="GVC31"/>
      <c r="GVE31"/>
      <c r="GVG31"/>
      <c r="GVI31"/>
      <c r="GVK31"/>
      <c r="GVM31"/>
      <c r="GVO31"/>
      <c r="GVQ31"/>
      <c r="GVS31"/>
      <c r="GVU31"/>
      <c r="GVW31"/>
      <c r="GVY31"/>
      <c r="GWA31"/>
      <c r="GWC31"/>
      <c r="GWE31"/>
      <c r="GWG31"/>
      <c r="GWI31"/>
      <c r="GWK31"/>
      <c r="GWM31"/>
      <c r="GWO31"/>
      <c r="GWQ31"/>
      <c r="GWS31"/>
      <c r="GWU31"/>
      <c r="GWW31"/>
      <c r="GWY31"/>
      <c r="GXA31"/>
      <c r="GXC31"/>
      <c r="GXE31"/>
      <c r="GXG31"/>
      <c r="GXI31"/>
      <c r="GXK31"/>
      <c r="GXM31"/>
      <c r="GXO31"/>
      <c r="GXQ31"/>
      <c r="GXS31"/>
      <c r="GXU31"/>
      <c r="GXW31"/>
      <c r="GXY31"/>
      <c r="GYA31"/>
      <c r="GYC31"/>
      <c r="GYE31"/>
      <c r="GYG31"/>
      <c r="GYI31"/>
      <c r="GYK31"/>
      <c r="GYM31"/>
      <c r="GYO31"/>
      <c r="GYQ31"/>
      <c r="GYS31"/>
      <c r="GYU31"/>
      <c r="GYW31"/>
      <c r="GYY31"/>
      <c r="GZA31"/>
      <c r="GZC31"/>
      <c r="GZE31"/>
      <c r="GZG31"/>
      <c r="GZI31"/>
      <c r="GZK31"/>
      <c r="GZM31"/>
      <c r="GZO31"/>
      <c r="GZQ31"/>
      <c r="GZS31"/>
      <c r="GZU31"/>
      <c r="GZW31"/>
      <c r="GZY31"/>
      <c r="HAA31"/>
      <c r="HAC31"/>
      <c r="HAE31"/>
      <c r="HAG31"/>
      <c r="HAI31"/>
      <c r="HAK31"/>
      <c r="HAM31"/>
      <c r="HAO31"/>
      <c r="HAQ31"/>
      <c r="HAS31"/>
      <c r="HAU31"/>
      <c r="HAW31"/>
      <c r="HAY31"/>
      <c r="HBA31"/>
      <c r="HBC31"/>
      <c r="HBE31"/>
      <c r="HBG31"/>
      <c r="HBI31"/>
      <c r="HBK31"/>
      <c r="HBM31"/>
      <c r="HBO31"/>
      <c r="HBQ31"/>
      <c r="HBS31"/>
      <c r="HBU31"/>
      <c r="HBW31"/>
      <c r="HBY31"/>
      <c r="HCA31"/>
      <c r="HCC31"/>
      <c r="HCE31"/>
      <c r="HCG31"/>
      <c r="HCI31"/>
      <c r="HCK31"/>
      <c r="HCM31"/>
      <c r="HCO31"/>
      <c r="HCQ31"/>
      <c r="HCS31"/>
      <c r="HCU31"/>
      <c r="HCW31"/>
      <c r="HCY31"/>
      <c r="HDA31"/>
      <c r="HDC31"/>
      <c r="HDE31"/>
      <c r="HDG31"/>
      <c r="HDI31"/>
      <c r="HDK31"/>
      <c r="HDM31"/>
      <c r="HDO31"/>
      <c r="HDQ31"/>
      <c r="HDS31"/>
      <c r="HDU31"/>
      <c r="HDW31"/>
      <c r="HDY31"/>
      <c r="HEA31"/>
      <c r="HEC31"/>
      <c r="HEE31"/>
      <c r="HEG31"/>
      <c r="HEI31"/>
      <c r="HEK31"/>
      <c r="HEM31"/>
      <c r="HEO31"/>
      <c r="HEQ31"/>
      <c r="HES31"/>
      <c r="HEU31"/>
      <c r="HEW31"/>
      <c r="HEY31"/>
      <c r="HFA31"/>
      <c r="HFC31"/>
      <c r="HFE31"/>
      <c r="HFG31"/>
      <c r="HFI31"/>
      <c r="HFK31"/>
      <c r="HFM31"/>
      <c r="HFO31"/>
      <c r="HFQ31"/>
      <c r="HFS31"/>
      <c r="HFU31"/>
      <c r="HFW31"/>
      <c r="HFY31"/>
      <c r="HGA31"/>
      <c r="HGC31"/>
      <c r="HGE31"/>
      <c r="HGG31"/>
      <c r="HGI31"/>
      <c r="HGK31"/>
      <c r="HGM31"/>
      <c r="HGO31"/>
      <c r="HGQ31"/>
      <c r="HGS31"/>
      <c r="HGU31"/>
      <c r="HGW31"/>
      <c r="HGY31"/>
      <c r="HHA31"/>
      <c r="HHC31"/>
      <c r="HHE31"/>
      <c r="HHG31"/>
      <c r="HHI31"/>
      <c r="HHK31"/>
      <c r="HHM31"/>
      <c r="HHO31"/>
      <c r="HHQ31"/>
      <c r="HHS31"/>
      <c r="HHU31"/>
      <c r="HHW31"/>
      <c r="HHY31"/>
      <c r="HIA31"/>
      <c r="HIC31"/>
      <c r="HIE31"/>
      <c r="HIG31"/>
      <c r="HII31"/>
      <c r="HIK31"/>
      <c r="HIM31"/>
      <c r="HIO31"/>
      <c r="HIQ31"/>
      <c r="HIS31"/>
      <c r="HIU31"/>
      <c r="HIW31"/>
      <c r="HIY31"/>
      <c r="HJA31"/>
      <c r="HJC31"/>
      <c r="HJE31"/>
      <c r="HJG31"/>
      <c r="HJI31"/>
      <c r="HJK31"/>
      <c r="HJM31"/>
      <c r="HJO31"/>
      <c r="HJQ31"/>
      <c r="HJS31"/>
      <c r="HJU31"/>
      <c r="HJW31"/>
      <c r="HJY31"/>
      <c r="HKA31"/>
      <c r="HKC31"/>
      <c r="HKE31"/>
      <c r="HKG31"/>
      <c r="HKI31"/>
      <c r="HKK31"/>
      <c r="HKM31"/>
      <c r="HKO31"/>
      <c r="HKQ31"/>
      <c r="HKS31"/>
      <c r="HKU31"/>
      <c r="HKW31"/>
      <c r="HKY31"/>
      <c r="HLA31"/>
      <c r="HLC31"/>
      <c r="HLE31"/>
      <c r="HLG31"/>
      <c r="HLI31"/>
      <c r="HLK31"/>
      <c r="HLM31"/>
      <c r="HLO31"/>
      <c r="HLQ31"/>
      <c r="HLS31"/>
      <c r="HLU31"/>
      <c r="HLW31"/>
      <c r="HLY31"/>
      <c r="HMA31"/>
      <c r="HMC31"/>
      <c r="HME31"/>
      <c r="HMG31"/>
      <c r="HMI31"/>
      <c r="HMK31"/>
      <c r="HMM31"/>
      <c r="HMO31"/>
      <c r="HMQ31"/>
      <c r="HMS31"/>
      <c r="HMU31"/>
      <c r="HMW31"/>
      <c r="HMY31"/>
      <c r="HNA31"/>
      <c r="HNC31"/>
      <c r="HNE31"/>
      <c r="HNG31"/>
      <c r="HNI31"/>
      <c r="HNK31"/>
      <c r="HNM31"/>
      <c r="HNO31"/>
      <c r="HNQ31"/>
      <c r="HNS31"/>
      <c r="HNU31"/>
      <c r="HNW31"/>
      <c r="HNY31"/>
      <c r="HOA31"/>
      <c r="HOC31"/>
      <c r="HOE31"/>
      <c r="HOG31"/>
      <c r="HOI31"/>
      <c r="HOK31"/>
      <c r="HOM31"/>
      <c r="HOO31"/>
      <c r="HOQ31"/>
      <c r="HOS31"/>
      <c r="HOU31"/>
      <c r="HOW31"/>
      <c r="HOY31"/>
      <c r="HPA31"/>
      <c r="HPC31"/>
      <c r="HPE31"/>
      <c r="HPG31"/>
      <c r="HPI31"/>
      <c r="HPK31"/>
      <c r="HPM31"/>
      <c r="HPO31"/>
      <c r="HPQ31"/>
      <c r="HPS31"/>
      <c r="HPU31"/>
      <c r="HPW31"/>
      <c r="HPY31"/>
      <c r="HQA31"/>
      <c r="HQC31"/>
      <c r="HQE31"/>
      <c r="HQG31"/>
      <c r="HQI31"/>
      <c r="HQK31"/>
      <c r="HQM31"/>
      <c r="HQO31"/>
      <c r="HQQ31"/>
      <c r="HQS31"/>
      <c r="HQU31"/>
      <c r="HQW31"/>
      <c r="HQY31"/>
      <c r="HRA31"/>
      <c r="HRC31"/>
      <c r="HRE31"/>
      <c r="HRG31"/>
      <c r="HRI31"/>
      <c r="HRK31"/>
      <c r="HRM31"/>
      <c r="HRO31"/>
      <c r="HRQ31"/>
      <c r="HRS31"/>
      <c r="HRU31"/>
      <c r="HRW31"/>
      <c r="HRY31"/>
      <c r="HSA31"/>
      <c r="HSC31"/>
      <c r="HSE31"/>
      <c r="HSG31"/>
      <c r="HSI31"/>
      <c r="HSK31"/>
      <c r="HSM31"/>
      <c r="HSO31"/>
      <c r="HSQ31"/>
      <c r="HSS31"/>
      <c r="HSU31"/>
      <c r="HSW31"/>
      <c r="HSY31"/>
      <c r="HTA31"/>
      <c r="HTC31"/>
      <c r="HTE31"/>
      <c r="HTG31"/>
      <c r="HTI31"/>
      <c r="HTK31"/>
      <c r="HTM31"/>
      <c r="HTO31"/>
      <c r="HTQ31"/>
      <c r="HTS31"/>
      <c r="HTU31"/>
      <c r="HTW31"/>
      <c r="HTY31"/>
      <c r="HUA31"/>
      <c r="HUC31"/>
      <c r="HUE31"/>
      <c r="HUG31"/>
      <c r="HUI31"/>
      <c r="HUK31"/>
      <c r="HUM31"/>
      <c r="HUO31"/>
      <c r="HUQ31"/>
      <c r="HUS31"/>
      <c r="HUU31"/>
      <c r="HUW31"/>
      <c r="HUY31"/>
      <c r="HVA31"/>
      <c r="HVC31"/>
      <c r="HVE31"/>
      <c r="HVG31"/>
      <c r="HVI31"/>
      <c r="HVK31"/>
      <c r="HVM31"/>
      <c r="HVO31"/>
      <c r="HVQ31"/>
      <c r="HVS31"/>
      <c r="HVU31"/>
      <c r="HVW31"/>
      <c r="HVY31"/>
      <c r="HWA31"/>
      <c r="HWC31"/>
      <c r="HWE31"/>
      <c r="HWG31"/>
      <c r="HWI31"/>
      <c r="HWK31"/>
      <c r="HWM31"/>
      <c r="HWO31"/>
      <c r="HWQ31"/>
      <c r="HWS31"/>
      <c r="HWU31"/>
      <c r="HWW31"/>
      <c r="HWY31"/>
      <c r="HXA31"/>
      <c r="HXC31"/>
      <c r="HXE31"/>
      <c r="HXG31"/>
      <c r="HXI31"/>
      <c r="HXK31"/>
      <c r="HXM31"/>
      <c r="HXO31"/>
      <c r="HXQ31"/>
      <c r="HXS31"/>
      <c r="HXU31"/>
      <c r="HXW31"/>
      <c r="HXY31"/>
      <c r="HYA31"/>
      <c r="HYC31"/>
      <c r="HYE31"/>
      <c r="HYG31"/>
      <c r="HYI31"/>
      <c r="HYK31"/>
      <c r="HYM31"/>
      <c r="HYO31"/>
      <c r="HYQ31"/>
      <c r="HYS31"/>
      <c r="HYU31"/>
      <c r="HYW31"/>
      <c r="HYY31"/>
      <c r="HZA31"/>
      <c r="HZC31"/>
      <c r="HZE31"/>
      <c r="HZG31"/>
      <c r="HZI31"/>
      <c r="HZK31"/>
      <c r="HZM31"/>
      <c r="HZO31"/>
      <c r="HZQ31"/>
      <c r="HZS31"/>
      <c r="HZU31"/>
      <c r="HZW31"/>
      <c r="HZY31"/>
      <c r="IAA31"/>
      <c r="IAC31"/>
      <c r="IAE31"/>
      <c r="IAG31"/>
      <c r="IAI31"/>
      <c r="IAK31"/>
      <c r="IAM31"/>
      <c r="IAO31"/>
      <c r="IAQ31"/>
      <c r="IAS31"/>
      <c r="IAU31"/>
      <c r="IAW31"/>
      <c r="IAY31"/>
      <c r="IBA31"/>
      <c r="IBC31"/>
      <c r="IBE31"/>
      <c r="IBG31"/>
      <c r="IBI31"/>
      <c r="IBK31"/>
      <c r="IBM31"/>
      <c r="IBO31"/>
      <c r="IBQ31"/>
      <c r="IBS31"/>
      <c r="IBU31"/>
      <c r="IBW31"/>
      <c r="IBY31"/>
      <c r="ICA31"/>
      <c r="ICC31"/>
      <c r="ICE31"/>
      <c r="ICG31"/>
      <c r="ICI31"/>
      <c r="ICK31"/>
      <c r="ICM31"/>
      <c r="ICO31"/>
      <c r="ICQ31"/>
      <c r="ICS31"/>
      <c r="ICU31"/>
      <c r="ICW31"/>
      <c r="ICY31"/>
      <c r="IDA31"/>
      <c r="IDC31"/>
      <c r="IDE31"/>
      <c r="IDG31"/>
      <c r="IDI31"/>
      <c r="IDK31"/>
      <c r="IDM31"/>
      <c r="IDO31"/>
      <c r="IDQ31"/>
      <c r="IDS31"/>
      <c r="IDU31"/>
      <c r="IDW31"/>
      <c r="IDY31"/>
      <c r="IEA31"/>
      <c r="IEC31"/>
      <c r="IEE31"/>
      <c r="IEG31"/>
      <c r="IEI31"/>
      <c r="IEK31"/>
      <c r="IEM31"/>
      <c r="IEO31"/>
      <c r="IEQ31"/>
      <c r="IES31"/>
      <c r="IEU31"/>
      <c r="IEW31"/>
      <c r="IEY31"/>
      <c r="IFA31"/>
      <c r="IFC31"/>
      <c r="IFE31"/>
      <c r="IFG31"/>
      <c r="IFI31"/>
      <c r="IFK31"/>
      <c r="IFM31"/>
      <c r="IFO31"/>
      <c r="IFQ31"/>
      <c r="IFS31"/>
      <c r="IFU31"/>
      <c r="IFW31"/>
      <c r="IFY31"/>
      <c r="IGA31"/>
      <c r="IGC31"/>
      <c r="IGE31"/>
      <c r="IGG31"/>
      <c r="IGI31"/>
      <c r="IGK31"/>
      <c r="IGM31"/>
      <c r="IGO31"/>
      <c r="IGQ31"/>
      <c r="IGS31"/>
      <c r="IGU31"/>
      <c r="IGW31"/>
      <c r="IGY31"/>
      <c r="IHA31"/>
      <c r="IHC31"/>
      <c r="IHE31"/>
      <c r="IHG31"/>
      <c r="IHI31"/>
      <c r="IHK31"/>
      <c r="IHM31"/>
      <c r="IHO31"/>
      <c r="IHQ31"/>
      <c r="IHS31"/>
      <c r="IHU31"/>
      <c r="IHW31"/>
      <c r="IHY31"/>
      <c r="IIA31"/>
      <c r="IIC31"/>
      <c r="IIE31"/>
      <c r="IIG31"/>
      <c r="III31"/>
      <c r="IIK31"/>
      <c r="IIM31"/>
      <c r="IIO31"/>
      <c r="IIQ31"/>
      <c r="IIS31"/>
      <c r="IIU31"/>
      <c r="IIW31"/>
      <c r="IIY31"/>
      <c r="IJA31"/>
      <c r="IJC31"/>
      <c r="IJE31"/>
      <c r="IJG31"/>
      <c r="IJI31"/>
      <c r="IJK31"/>
      <c r="IJM31"/>
      <c r="IJO31"/>
      <c r="IJQ31"/>
      <c r="IJS31"/>
      <c r="IJU31"/>
      <c r="IJW31"/>
      <c r="IJY31"/>
      <c r="IKA31"/>
      <c r="IKC31"/>
      <c r="IKE31"/>
      <c r="IKG31"/>
      <c r="IKI31"/>
      <c r="IKK31"/>
      <c r="IKM31"/>
      <c r="IKO31"/>
      <c r="IKQ31"/>
      <c r="IKS31"/>
      <c r="IKU31"/>
      <c r="IKW31"/>
      <c r="IKY31"/>
      <c r="ILA31"/>
      <c r="ILC31"/>
      <c r="ILE31"/>
      <c r="ILG31"/>
      <c r="ILI31"/>
      <c r="ILK31"/>
      <c r="ILM31"/>
      <c r="ILO31"/>
      <c r="ILQ31"/>
      <c r="ILS31"/>
      <c r="ILU31"/>
      <c r="ILW31"/>
      <c r="ILY31"/>
      <c r="IMA31"/>
      <c r="IMC31"/>
      <c r="IME31"/>
      <c r="IMG31"/>
      <c r="IMI31"/>
      <c r="IMK31"/>
      <c r="IMM31"/>
      <c r="IMO31"/>
      <c r="IMQ31"/>
      <c r="IMS31"/>
      <c r="IMU31"/>
      <c r="IMW31"/>
      <c r="IMY31"/>
      <c r="INA31"/>
      <c r="INC31"/>
      <c r="INE31"/>
      <c r="ING31"/>
      <c r="INI31"/>
      <c r="INK31"/>
      <c r="INM31"/>
      <c r="INO31"/>
      <c r="INQ31"/>
      <c r="INS31"/>
      <c r="INU31"/>
      <c r="INW31"/>
      <c r="INY31"/>
      <c r="IOA31"/>
      <c r="IOC31"/>
      <c r="IOE31"/>
      <c r="IOG31"/>
      <c r="IOI31"/>
      <c r="IOK31"/>
      <c r="IOM31"/>
      <c r="IOO31"/>
      <c r="IOQ31"/>
      <c r="IOS31"/>
      <c r="IOU31"/>
      <c r="IOW31"/>
      <c r="IOY31"/>
      <c r="IPA31"/>
      <c r="IPC31"/>
      <c r="IPE31"/>
      <c r="IPG31"/>
      <c r="IPI31"/>
      <c r="IPK31"/>
      <c r="IPM31"/>
      <c r="IPO31"/>
      <c r="IPQ31"/>
      <c r="IPS31"/>
      <c r="IPU31"/>
      <c r="IPW31"/>
      <c r="IPY31"/>
      <c r="IQA31"/>
      <c r="IQC31"/>
      <c r="IQE31"/>
      <c r="IQG31"/>
      <c r="IQI31"/>
      <c r="IQK31"/>
      <c r="IQM31"/>
      <c r="IQO31"/>
      <c r="IQQ31"/>
      <c r="IQS31"/>
      <c r="IQU31"/>
      <c r="IQW31"/>
      <c r="IQY31"/>
      <c r="IRA31"/>
      <c r="IRC31"/>
      <c r="IRE31"/>
      <c r="IRG31"/>
      <c r="IRI31"/>
      <c r="IRK31"/>
      <c r="IRM31"/>
      <c r="IRO31"/>
      <c r="IRQ31"/>
      <c r="IRS31"/>
      <c r="IRU31"/>
      <c r="IRW31"/>
      <c r="IRY31"/>
      <c r="ISA31"/>
      <c r="ISC31"/>
      <c r="ISE31"/>
      <c r="ISG31"/>
      <c r="ISI31"/>
      <c r="ISK31"/>
      <c r="ISM31"/>
      <c r="ISO31"/>
      <c r="ISQ31"/>
      <c r="ISS31"/>
      <c r="ISU31"/>
      <c r="ISW31"/>
      <c r="ISY31"/>
      <c r="ITA31"/>
      <c r="ITC31"/>
      <c r="ITE31"/>
      <c r="ITG31"/>
      <c r="ITI31"/>
      <c r="ITK31"/>
      <c r="ITM31"/>
      <c r="ITO31"/>
      <c r="ITQ31"/>
      <c r="ITS31"/>
      <c r="ITU31"/>
      <c r="ITW31"/>
      <c r="ITY31"/>
      <c r="IUA31"/>
      <c r="IUC31"/>
      <c r="IUE31"/>
      <c r="IUG31"/>
      <c r="IUI31"/>
      <c r="IUK31"/>
      <c r="IUM31"/>
      <c r="IUO31"/>
      <c r="IUQ31"/>
      <c r="IUS31"/>
      <c r="IUU31"/>
      <c r="IUW31"/>
      <c r="IUY31"/>
      <c r="IVA31"/>
      <c r="IVC31"/>
      <c r="IVE31"/>
      <c r="IVG31"/>
      <c r="IVI31"/>
      <c r="IVK31"/>
      <c r="IVM31"/>
      <c r="IVO31"/>
      <c r="IVQ31"/>
      <c r="IVS31"/>
      <c r="IVU31"/>
      <c r="IVW31"/>
      <c r="IVY31"/>
      <c r="IWA31"/>
      <c r="IWC31"/>
      <c r="IWE31"/>
      <c r="IWG31"/>
      <c r="IWI31"/>
      <c r="IWK31"/>
      <c r="IWM31"/>
      <c r="IWO31"/>
      <c r="IWQ31"/>
      <c r="IWS31"/>
      <c r="IWU31"/>
      <c r="IWW31"/>
      <c r="IWY31"/>
      <c r="IXA31"/>
      <c r="IXC31"/>
      <c r="IXE31"/>
      <c r="IXG31"/>
      <c r="IXI31"/>
      <c r="IXK31"/>
      <c r="IXM31"/>
      <c r="IXO31"/>
      <c r="IXQ31"/>
      <c r="IXS31"/>
      <c r="IXU31"/>
      <c r="IXW31"/>
      <c r="IXY31"/>
      <c r="IYA31"/>
      <c r="IYC31"/>
      <c r="IYE31"/>
      <c r="IYG31"/>
      <c r="IYI31"/>
      <c r="IYK31"/>
      <c r="IYM31"/>
      <c r="IYO31"/>
      <c r="IYQ31"/>
      <c r="IYS31"/>
      <c r="IYU31"/>
      <c r="IYW31"/>
      <c r="IYY31"/>
      <c r="IZA31"/>
      <c r="IZC31"/>
      <c r="IZE31"/>
      <c r="IZG31"/>
      <c r="IZI31"/>
      <c r="IZK31"/>
      <c r="IZM31"/>
      <c r="IZO31"/>
      <c r="IZQ31"/>
      <c r="IZS31"/>
      <c r="IZU31"/>
      <c r="IZW31"/>
      <c r="IZY31"/>
      <c r="JAA31"/>
      <c r="JAC31"/>
      <c r="JAE31"/>
      <c r="JAG31"/>
      <c r="JAI31"/>
      <c r="JAK31"/>
      <c r="JAM31"/>
      <c r="JAO31"/>
      <c r="JAQ31"/>
      <c r="JAS31"/>
      <c r="JAU31"/>
      <c r="JAW31"/>
      <c r="JAY31"/>
      <c r="JBA31"/>
      <c r="JBC31"/>
      <c r="JBE31"/>
      <c r="JBG31"/>
      <c r="JBI31"/>
      <c r="JBK31"/>
      <c r="JBM31"/>
      <c r="JBO31"/>
      <c r="JBQ31"/>
      <c r="JBS31"/>
      <c r="JBU31"/>
      <c r="JBW31"/>
      <c r="JBY31"/>
      <c r="JCA31"/>
      <c r="JCC31"/>
      <c r="JCE31"/>
      <c r="JCG31"/>
      <c r="JCI31"/>
      <c r="JCK31"/>
      <c r="JCM31"/>
      <c r="JCO31"/>
      <c r="JCQ31"/>
      <c r="JCS31"/>
      <c r="JCU31"/>
      <c r="JCW31"/>
      <c r="JCY31"/>
      <c r="JDA31"/>
      <c r="JDC31"/>
      <c r="JDE31"/>
      <c r="JDG31"/>
      <c r="JDI31"/>
      <c r="JDK31"/>
      <c r="JDM31"/>
      <c r="JDO31"/>
      <c r="JDQ31"/>
      <c r="JDS31"/>
      <c r="JDU31"/>
      <c r="JDW31"/>
      <c r="JDY31"/>
      <c r="JEA31"/>
      <c r="JEC31"/>
      <c r="JEE31"/>
      <c r="JEG31"/>
      <c r="JEI31"/>
      <c r="JEK31"/>
      <c r="JEM31"/>
      <c r="JEO31"/>
      <c r="JEQ31"/>
      <c r="JES31"/>
      <c r="JEU31"/>
      <c r="JEW31"/>
      <c r="JEY31"/>
      <c r="JFA31"/>
      <c r="JFC31"/>
      <c r="JFE31"/>
      <c r="JFG31"/>
      <c r="JFI31"/>
      <c r="JFK31"/>
      <c r="JFM31"/>
      <c r="JFO31"/>
      <c r="JFQ31"/>
      <c r="JFS31"/>
      <c r="JFU31"/>
      <c r="JFW31"/>
      <c r="JFY31"/>
      <c r="JGA31"/>
      <c r="JGC31"/>
      <c r="JGE31"/>
      <c r="JGG31"/>
      <c r="JGI31"/>
      <c r="JGK31"/>
      <c r="JGM31"/>
      <c r="JGO31"/>
      <c r="JGQ31"/>
      <c r="JGS31"/>
      <c r="JGU31"/>
      <c r="JGW31"/>
      <c r="JGY31"/>
      <c r="JHA31"/>
      <c r="JHC31"/>
      <c r="JHE31"/>
      <c r="JHG31"/>
      <c r="JHI31"/>
      <c r="JHK31"/>
      <c r="JHM31"/>
      <c r="JHO31"/>
      <c r="JHQ31"/>
      <c r="JHS31"/>
      <c r="JHU31"/>
      <c r="JHW31"/>
      <c r="JHY31"/>
      <c r="JIA31"/>
      <c r="JIC31"/>
      <c r="JIE31"/>
      <c r="JIG31"/>
      <c r="JII31"/>
      <c r="JIK31"/>
      <c r="JIM31"/>
      <c r="JIO31"/>
      <c r="JIQ31"/>
      <c r="JIS31"/>
      <c r="JIU31"/>
      <c r="JIW31"/>
      <c r="JIY31"/>
      <c r="JJA31"/>
      <c r="JJC31"/>
      <c r="JJE31"/>
      <c r="JJG31"/>
      <c r="JJI31"/>
      <c r="JJK31"/>
      <c r="JJM31"/>
      <c r="JJO31"/>
      <c r="JJQ31"/>
      <c r="JJS31"/>
      <c r="JJU31"/>
      <c r="JJW31"/>
      <c r="JJY31"/>
      <c r="JKA31"/>
      <c r="JKC31"/>
      <c r="JKE31"/>
      <c r="JKG31"/>
      <c r="JKI31"/>
      <c r="JKK31"/>
      <c r="JKM31"/>
      <c r="JKO31"/>
      <c r="JKQ31"/>
      <c r="JKS31"/>
      <c r="JKU31"/>
      <c r="JKW31"/>
      <c r="JKY31"/>
      <c r="JLA31"/>
      <c r="JLC31"/>
      <c r="JLE31"/>
      <c r="JLG31"/>
      <c r="JLI31"/>
      <c r="JLK31"/>
      <c r="JLM31"/>
      <c r="JLO31"/>
      <c r="JLQ31"/>
      <c r="JLS31"/>
      <c r="JLU31"/>
      <c r="JLW31"/>
      <c r="JLY31"/>
      <c r="JMA31"/>
      <c r="JMC31"/>
      <c r="JME31"/>
      <c r="JMG31"/>
      <c r="JMI31"/>
      <c r="JMK31"/>
      <c r="JMM31"/>
      <c r="JMO31"/>
      <c r="JMQ31"/>
      <c r="JMS31"/>
      <c r="JMU31"/>
      <c r="JMW31"/>
      <c r="JMY31"/>
      <c r="JNA31"/>
      <c r="JNC31"/>
      <c r="JNE31"/>
      <c r="JNG31"/>
      <c r="JNI31"/>
      <c r="JNK31"/>
      <c r="JNM31"/>
      <c r="JNO31"/>
      <c r="JNQ31"/>
      <c r="JNS31"/>
      <c r="JNU31"/>
      <c r="JNW31"/>
      <c r="JNY31"/>
      <c r="JOA31"/>
      <c r="JOC31"/>
      <c r="JOE31"/>
      <c r="JOG31"/>
      <c r="JOI31"/>
      <c r="JOK31"/>
      <c r="JOM31"/>
      <c r="JOO31"/>
      <c r="JOQ31"/>
      <c r="JOS31"/>
      <c r="JOU31"/>
      <c r="JOW31"/>
      <c r="JOY31"/>
      <c r="JPA31"/>
      <c r="JPC31"/>
      <c r="JPE31"/>
      <c r="JPG31"/>
      <c r="JPI31"/>
      <c r="JPK31"/>
      <c r="JPM31"/>
      <c r="JPO31"/>
      <c r="JPQ31"/>
      <c r="JPS31"/>
      <c r="JPU31"/>
      <c r="JPW31"/>
      <c r="JPY31"/>
      <c r="JQA31"/>
      <c r="JQC31"/>
      <c r="JQE31"/>
      <c r="JQG31"/>
      <c r="JQI31"/>
      <c r="JQK31"/>
      <c r="JQM31"/>
      <c r="JQO31"/>
      <c r="JQQ31"/>
      <c r="JQS31"/>
      <c r="JQU31"/>
      <c r="JQW31"/>
      <c r="JQY31"/>
      <c r="JRA31"/>
      <c r="JRC31"/>
      <c r="JRE31"/>
      <c r="JRG31"/>
      <c r="JRI31"/>
      <c r="JRK31"/>
      <c r="JRM31"/>
      <c r="JRO31"/>
      <c r="JRQ31"/>
      <c r="JRS31"/>
      <c r="JRU31"/>
      <c r="JRW31"/>
      <c r="JRY31"/>
      <c r="JSA31"/>
      <c r="JSC31"/>
      <c r="JSE31"/>
      <c r="JSG31"/>
      <c r="JSI31"/>
      <c r="JSK31"/>
      <c r="JSM31"/>
      <c r="JSO31"/>
      <c r="JSQ31"/>
      <c r="JSS31"/>
      <c r="JSU31"/>
      <c r="JSW31"/>
      <c r="JSY31"/>
      <c r="JTA31"/>
      <c r="JTC31"/>
      <c r="JTE31"/>
      <c r="JTG31"/>
      <c r="JTI31"/>
      <c r="JTK31"/>
      <c r="JTM31"/>
      <c r="JTO31"/>
      <c r="JTQ31"/>
      <c r="JTS31"/>
      <c r="JTU31"/>
      <c r="JTW31"/>
      <c r="JTY31"/>
      <c r="JUA31"/>
      <c r="JUC31"/>
      <c r="JUE31"/>
      <c r="JUG31"/>
      <c r="JUI31"/>
      <c r="JUK31"/>
      <c r="JUM31"/>
      <c r="JUO31"/>
      <c r="JUQ31"/>
      <c r="JUS31"/>
      <c r="JUU31"/>
      <c r="JUW31"/>
      <c r="JUY31"/>
      <c r="JVA31"/>
      <c r="JVC31"/>
      <c r="JVE31"/>
      <c r="JVG31"/>
      <c r="JVI31"/>
      <c r="JVK31"/>
      <c r="JVM31"/>
      <c r="JVO31"/>
      <c r="JVQ31"/>
      <c r="JVS31"/>
      <c r="JVU31"/>
      <c r="JVW31"/>
      <c r="JVY31"/>
      <c r="JWA31"/>
      <c r="JWC31"/>
      <c r="JWE31"/>
      <c r="JWG31"/>
      <c r="JWI31"/>
      <c r="JWK31"/>
      <c r="JWM31"/>
      <c r="JWO31"/>
      <c r="JWQ31"/>
      <c r="JWS31"/>
      <c r="JWU31"/>
      <c r="JWW31"/>
      <c r="JWY31"/>
      <c r="JXA31"/>
      <c r="JXC31"/>
      <c r="JXE31"/>
      <c r="JXG31"/>
      <c r="JXI31"/>
      <c r="JXK31"/>
      <c r="JXM31"/>
      <c r="JXO31"/>
      <c r="JXQ31"/>
      <c r="JXS31"/>
      <c r="JXU31"/>
      <c r="JXW31"/>
      <c r="JXY31"/>
      <c r="JYA31"/>
      <c r="JYC31"/>
      <c r="JYE31"/>
      <c r="JYG31"/>
      <c r="JYI31"/>
      <c r="JYK31"/>
      <c r="JYM31"/>
      <c r="JYO31"/>
      <c r="JYQ31"/>
      <c r="JYS31"/>
      <c r="JYU31"/>
      <c r="JYW31"/>
      <c r="JYY31"/>
      <c r="JZA31"/>
      <c r="JZC31"/>
      <c r="JZE31"/>
      <c r="JZG31"/>
      <c r="JZI31"/>
      <c r="JZK31"/>
      <c r="JZM31"/>
      <c r="JZO31"/>
      <c r="JZQ31"/>
      <c r="JZS31"/>
      <c r="JZU31"/>
      <c r="JZW31"/>
      <c r="JZY31"/>
      <c r="KAA31"/>
      <c r="KAC31"/>
      <c r="KAE31"/>
      <c r="KAG31"/>
      <c r="KAI31"/>
      <c r="KAK31"/>
      <c r="KAM31"/>
      <c r="KAO31"/>
      <c r="KAQ31"/>
      <c r="KAS31"/>
      <c r="KAU31"/>
      <c r="KAW31"/>
      <c r="KAY31"/>
      <c r="KBA31"/>
      <c r="KBC31"/>
      <c r="KBE31"/>
      <c r="KBG31"/>
      <c r="KBI31"/>
      <c r="KBK31"/>
      <c r="KBM31"/>
      <c r="KBO31"/>
      <c r="KBQ31"/>
      <c r="KBS31"/>
      <c r="KBU31"/>
      <c r="KBW31"/>
      <c r="KBY31"/>
      <c r="KCA31"/>
      <c r="KCC31"/>
      <c r="KCE31"/>
      <c r="KCG31"/>
      <c r="KCI31"/>
      <c r="KCK31"/>
      <c r="KCM31"/>
      <c r="KCO31"/>
      <c r="KCQ31"/>
      <c r="KCS31"/>
      <c r="KCU31"/>
      <c r="KCW31"/>
      <c r="KCY31"/>
      <c r="KDA31"/>
      <c r="KDC31"/>
      <c r="KDE31"/>
      <c r="KDG31"/>
      <c r="KDI31"/>
      <c r="KDK31"/>
      <c r="KDM31"/>
      <c r="KDO31"/>
      <c r="KDQ31"/>
      <c r="KDS31"/>
      <c r="KDU31"/>
      <c r="KDW31"/>
      <c r="KDY31"/>
      <c r="KEA31"/>
      <c r="KEC31"/>
      <c r="KEE31"/>
      <c r="KEG31"/>
      <c r="KEI31"/>
      <c r="KEK31"/>
      <c r="KEM31"/>
      <c r="KEO31"/>
      <c r="KEQ31"/>
      <c r="KES31"/>
      <c r="KEU31"/>
      <c r="KEW31"/>
      <c r="KEY31"/>
      <c r="KFA31"/>
      <c r="KFC31"/>
      <c r="KFE31"/>
      <c r="KFG31"/>
      <c r="KFI31"/>
      <c r="KFK31"/>
      <c r="KFM31"/>
      <c r="KFO31"/>
      <c r="KFQ31"/>
      <c r="KFS31"/>
      <c r="KFU31"/>
      <c r="KFW31"/>
      <c r="KFY31"/>
      <c r="KGA31"/>
      <c r="KGC31"/>
      <c r="KGE31"/>
      <c r="KGG31"/>
      <c r="KGI31"/>
      <c r="KGK31"/>
      <c r="KGM31"/>
      <c r="KGO31"/>
      <c r="KGQ31"/>
      <c r="KGS31"/>
      <c r="KGU31"/>
      <c r="KGW31"/>
      <c r="KGY31"/>
      <c r="KHA31"/>
      <c r="KHC31"/>
      <c r="KHE31"/>
      <c r="KHG31"/>
      <c r="KHI31"/>
      <c r="KHK31"/>
      <c r="KHM31"/>
      <c r="KHO31"/>
      <c r="KHQ31"/>
      <c r="KHS31"/>
      <c r="KHU31"/>
      <c r="KHW31"/>
      <c r="KHY31"/>
      <c r="KIA31"/>
      <c r="KIC31"/>
      <c r="KIE31"/>
      <c r="KIG31"/>
      <c r="KII31"/>
      <c r="KIK31"/>
      <c r="KIM31"/>
      <c r="KIO31"/>
      <c r="KIQ31"/>
      <c r="KIS31"/>
      <c r="KIU31"/>
      <c r="KIW31"/>
      <c r="KIY31"/>
      <c r="KJA31"/>
      <c r="KJC31"/>
      <c r="KJE31"/>
      <c r="KJG31"/>
      <c r="KJI31"/>
      <c r="KJK31"/>
      <c r="KJM31"/>
      <c r="KJO31"/>
      <c r="KJQ31"/>
      <c r="KJS31"/>
      <c r="KJU31"/>
      <c r="KJW31"/>
      <c r="KJY31"/>
      <c r="KKA31"/>
      <c r="KKC31"/>
      <c r="KKE31"/>
      <c r="KKG31"/>
      <c r="KKI31"/>
      <c r="KKK31"/>
      <c r="KKM31"/>
      <c r="KKO31"/>
      <c r="KKQ31"/>
      <c r="KKS31"/>
      <c r="KKU31"/>
      <c r="KKW31"/>
      <c r="KKY31"/>
      <c r="KLA31"/>
      <c r="KLC31"/>
      <c r="KLE31"/>
      <c r="KLG31"/>
      <c r="KLI31"/>
      <c r="KLK31"/>
      <c r="KLM31"/>
      <c r="KLO31"/>
      <c r="KLQ31"/>
      <c r="KLS31"/>
      <c r="KLU31"/>
      <c r="KLW31"/>
      <c r="KLY31"/>
      <c r="KMA31"/>
      <c r="KMC31"/>
      <c r="KME31"/>
      <c r="KMG31"/>
      <c r="KMI31"/>
      <c r="KMK31"/>
      <c r="KMM31"/>
      <c r="KMO31"/>
      <c r="KMQ31"/>
      <c r="KMS31"/>
      <c r="KMU31"/>
      <c r="KMW31"/>
      <c r="KMY31"/>
      <c r="KNA31"/>
      <c r="KNC31"/>
      <c r="KNE31"/>
      <c r="KNG31"/>
      <c r="KNI31"/>
      <c r="KNK31"/>
      <c r="KNM31"/>
      <c r="KNO31"/>
      <c r="KNQ31"/>
      <c r="KNS31"/>
      <c r="KNU31"/>
      <c r="KNW31"/>
      <c r="KNY31"/>
      <c r="KOA31"/>
      <c r="KOC31"/>
      <c r="KOE31"/>
      <c r="KOG31"/>
      <c r="KOI31"/>
      <c r="KOK31"/>
      <c r="KOM31"/>
      <c r="KOO31"/>
      <c r="KOQ31"/>
      <c r="KOS31"/>
      <c r="KOU31"/>
      <c r="KOW31"/>
      <c r="KOY31"/>
      <c r="KPA31"/>
      <c r="KPC31"/>
      <c r="KPE31"/>
      <c r="KPG31"/>
      <c r="KPI31"/>
      <c r="KPK31"/>
      <c r="KPM31"/>
      <c r="KPO31"/>
      <c r="KPQ31"/>
      <c r="KPS31"/>
      <c r="KPU31"/>
      <c r="KPW31"/>
      <c r="KPY31"/>
      <c r="KQA31"/>
      <c r="KQC31"/>
      <c r="KQE31"/>
      <c r="KQG31"/>
      <c r="KQI31"/>
      <c r="KQK31"/>
      <c r="KQM31"/>
      <c r="KQO31"/>
      <c r="KQQ31"/>
      <c r="KQS31"/>
      <c r="KQU31"/>
      <c r="KQW31"/>
      <c r="KQY31"/>
      <c r="KRA31"/>
      <c r="KRC31"/>
      <c r="KRE31"/>
      <c r="KRG31"/>
      <c r="KRI31"/>
      <c r="KRK31"/>
      <c r="KRM31"/>
      <c r="KRO31"/>
      <c r="KRQ31"/>
      <c r="KRS31"/>
      <c r="KRU31"/>
      <c r="KRW31"/>
      <c r="KRY31"/>
      <c r="KSA31"/>
      <c r="KSC31"/>
      <c r="KSE31"/>
      <c r="KSG31"/>
      <c r="KSI31"/>
      <c r="KSK31"/>
      <c r="KSM31"/>
      <c r="KSO31"/>
      <c r="KSQ31"/>
      <c r="KSS31"/>
      <c r="KSU31"/>
      <c r="KSW31"/>
      <c r="KSY31"/>
      <c r="KTA31"/>
      <c r="KTC31"/>
      <c r="KTE31"/>
      <c r="KTG31"/>
      <c r="KTI31"/>
      <c r="KTK31"/>
      <c r="KTM31"/>
      <c r="KTO31"/>
      <c r="KTQ31"/>
      <c r="KTS31"/>
      <c r="KTU31"/>
      <c r="KTW31"/>
      <c r="KTY31"/>
      <c r="KUA31"/>
      <c r="KUC31"/>
      <c r="KUE31"/>
      <c r="KUG31"/>
      <c r="KUI31"/>
      <c r="KUK31"/>
      <c r="KUM31"/>
      <c r="KUO31"/>
      <c r="KUQ31"/>
      <c r="KUS31"/>
      <c r="KUU31"/>
      <c r="KUW31"/>
      <c r="KUY31"/>
      <c r="KVA31"/>
      <c r="KVC31"/>
      <c r="KVE31"/>
      <c r="KVG31"/>
      <c r="KVI31"/>
      <c r="KVK31"/>
      <c r="KVM31"/>
      <c r="KVO31"/>
      <c r="KVQ31"/>
      <c r="KVS31"/>
      <c r="KVU31"/>
      <c r="KVW31"/>
      <c r="KVY31"/>
      <c r="KWA31"/>
      <c r="KWC31"/>
      <c r="KWE31"/>
      <c r="KWG31"/>
      <c r="KWI31"/>
      <c r="KWK31"/>
      <c r="KWM31"/>
      <c r="KWO31"/>
      <c r="KWQ31"/>
      <c r="KWS31"/>
      <c r="KWU31"/>
      <c r="KWW31"/>
      <c r="KWY31"/>
      <c r="KXA31"/>
      <c r="KXC31"/>
      <c r="KXE31"/>
      <c r="KXG31"/>
      <c r="KXI31"/>
      <c r="KXK31"/>
      <c r="KXM31"/>
      <c r="KXO31"/>
      <c r="KXQ31"/>
      <c r="KXS31"/>
      <c r="KXU31"/>
      <c r="KXW31"/>
      <c r="KXY31"/>
      <c r="KYA31"/>
      <c r="KYC31"/>
      <c r="KYE31"/>
      <c r="KYG31"/>
      <c r="KYI31"/>
      <c r="KYK31"/>
      <c r="KYM31"/>
      <c r="KYO31"/>
      <c r="KYQ31"/>
      <c r="KYS31"/>
      <c r="KYU31"/>
      <c r="KYW31"/>
      <c r="KYY31"/>
      <c r="KZA31"/>
      <c r="KZC31"/>
      <c r="KZE31"/>
      <c r="KZG31"/>
      <c r="KZI31"/>
      <c r="KZK31"/>
      <c r="KZM31"/>
      <c r="KZO31"/>
      <c r="KZQ31"/>
      <c r="KZS31"/>
      <c r="KZU31"/>
      <c r="KZW31"/>
      <c r="KZY31"/>
      <c r="LAA31"/>
      <c r="LAC31"/>
      <c r="LAE31"/>
      <c r="LAG31"/>
      <c r="LAI31"/>
      <c r="LAK31"/>
      <c r="LAM31"/>
      <c r="LAO31"/>
      <c r="LAQ31"/>
      <c r="LAS31"/>
      <c r="LAU31"/>
      <c r="LAW31"/>
      <c r="LAY31"/>
      <c r="LBA31"/>
      <c r="LBC31"/>
      <c r="LBE31"/>
      <c r="LBG31"/>
      <c r="LBI31"/>
      <c r="LBK31"/>
      <c r="LBM31"/>
      <c r="LBO31"/>
      <c r="LBQ31"/>
      <c r="LBS31"/>
      <c r="LBU31"/>
      <c r="LBW31"/>
      <c r="LBY31"/>
      <c r="LCA31"/>
      <c r="LCC31"/>
      <c r="LCE31"/>
      <c r="LCG31"/>
      <c r="LCI31"/>
      <c r="LCK31"/>
      <c r="LCM31"/>
      <c r="LCO31"/>
      <c r="LCQ31"/>
      <c r="LCS31"/>
      <c r="LCU31"/>
      <c r="LCW31"/>
      <c r="LCY31"/>
      <c r="LDA31"/>
      <c r="LDC31"/>
      <c r="LDE31"/>
      <c r="LDG31"/>
      <c r="LDI31"/>
      <c r="LDK31"/>
      <c r="LDM31"/>
      <c r="LDO31"/>
      <c r="LDQ31"/>
      <c r="LDS31"/>
      <c r="LDU31"/>
      <c r="LDW31"/>
      <c r="LDY31"/>
      <c r="LEA31"/>
      <c r="LEC31"/>
      <c r="LEE31"/>
      <c r="LEG31"/>
      <c r="LEI31"/>
      <c r="LEK31"/>
      <c r="LEM31"/>
      <c r="LEO31"/>
      <c r="LEQ31"/>
      <c r="LES31"/>
      <c r="LEU31"/>
      <c r="LEW31"/>
      <c r="LEY31"/>
      <c r="LFA31"/>
      <c r="LFC31"/>
      <c r="LFE31"/>
      <c r="LFG31"/>
      <c r="LFI31"/>
      <c r="LFK31"/>
      <c r="LFM31"/>
      <c r="LFO31"/>
      <c r="LFQ31"/>
      <c r="LFS31"/>
      <c r="LFU31"/>
      <c r="LFW31"/>
      <c r="LFY31"/>
      <c r="LGA31"/>
      <c r="LGC31"/>
      <c r="LGE31"/>
      <c r="LGG31"/>
      <c r="LGI31"/>
      <c r="LGK31"/>
      <c r="LGM31"/>
      <c r="LGO31"/>
      <c r="LGQ31"/>
      <c r="LGS31"/>
      <c r="LGU31"/>
      <c r="LGW31"/>
      <c r="LGY31"/>
      <c r="LHA31"/>
      <c r="LHC31"/>
      <c r="LHE31"/>
      <c r="LHG31"/>
      <c r="LHI31"/>
      <c r="LHK31"/>
      <c r="LHM31"/>
      <c r="LHO31"/>
      <c r="LHQ31"/>
      <c r="LHS31"/>
      <c r="LHU31"/>
      <c r="LHW31"/>
      <c r="LHY31"/>
      <c r="LIA31"/>
      <c r="LIC31"/>
      <c r="LIE31"/>
      <c r="LIG31"/>
      <c r="LII31"/>
      <c r="LIK31"/>
      <c r="LIM31"/>
      <c r="LIO31"/>
      <c r="LIQ31"/>
      <c r="LIS31"/>
      <c r="LIU31"/>
      <c r="LIW31"/>
      <c r="LIY31"/>
      <c r="LJA31"/>
      <c r="LJC31"/>
      <c r="LJE31"/>
      <c r="LJG31"/>
      <c r="LJI31"/>
      <c r="LJK31"/>
      <c r="LJM31"/>
      <c r="LJO31"/>
      <c r="LJQ31"/>
      <c r="LJS31"/>
      <c r="LJU31"/>
      <c r="LJW31"/>
      <c r="LJY31"/>
      <c r="LKA31"/>
      <c r="LKC31"/>
      <c r="LKE31"/>
      <c r="LKG31"/>
      <c r="LKI31"/>
      <c r="LKK31"/>
      <c r="LKM31"/>
      <c r="LKO31"/>
      <c r="LKQ31"/>
      <c r="LKS31"/>
      <c r="LKU31"/>
      <c r="LKW31"/>
      <c r="LKY31"/>
      <c r="LLA31"/>
      <c r="LLC31"/>
      <c r="LLE31"/>
      <c r="LLG31"/>
      <c r="LLI31"/>
      <c r="LLK31"/>
      <c r="LLM31"/>
      <c r="LLO31"/>
      <c r="LLQ31"/>
      <c r="LLS31"/>
      <c r="LLU31"/>
      <c r="LLW31"/>
      <c r="LLY31"/>
      <c r="LMA31"/>
      <c r="LMC31"/>
      <c r="LME31"/>
      <c r="LMG31"/>
      <c r="LMI31"/>
      <c r="LMK31"/>
      <c r="LMM31"/>
      <c r="LMO31"/>
      <c r="LMQ31"/>
      <c r="LMS31"/>
      <c r="LMU31"/>
      <c r="LMW31"/>
      <c r="LMY31"/>
      <c r="LNA31"/>
      <c r="LNC31"/>
      <c r="LNE31"/>
      <c r="LNG31"/>
      <c r="LNI31"/>
      <c r="LNK31"/>
      <c r="LNM31"/>
      <c r="LNO31"/>
      <c r="LNQ31"/>
      <c r="LNS31"/>
      <c r="LNU31"/>
      <c r="LNW31"/>
      <c r="LNY31"/>
      <c r="LOA31"/>
      <c r="LOC31"/>
      <c r="LOE31"/>
      <c r="LOG31"/>
      <c r="LOI31"/>
      <c r="LOK31"/>
      <c r="LOM31"/>
      <c r="LOO31"/>
      <c r="LOQ31"/>
      <c r="LOS31"/>
      <c r="LOU31"/>
      <c r="LOW31"/>
      <c r="LOY31"/>
      <c r="LPA31"/>
      <c r="LPC31"/>
      <c r="LPE31"/>
      <c r="LPG31"/>
      <c r="LPI31"/>
      <c r="LPK31"/>
      <c r="LPM31"/>
      <c r="LPO31"/>
      <c r="LPQ31"/>
      <c r="LPS31"/>
      <c r="LPU31"/>
      <c r="LPW31"/>
      <c r="LPY31"/>
      <c r="LQA31"/>
      <c r="LQC31"/>
      <c r="LQE31"/>
      <c r="LQG31"/>
      <c r="LQI31"/>
      <c r="LQK31"/>
      <c r="LQM31"/>
      <c r="LQO31"/>
      <c r="LQQ31"/>
      <c r="LQS31"/>
      <c r="LQU31"/>
      <c r="LQW31"/>
      <c r="LQY31"/>
      <c r="LRA31"/>
      <c r="LRC31"/>
      <c r="LRE31"/>
      <c r="LRG31"/>
      <c r="LRI31"/>
      <c r="LRK31"/>
      <c r="LRM31"/>
      <c r="LRO31"/>
      <c r="LRQ31"/>
      <c r="LRS31"/>
      <c r="LRU31"/>
      <c r="LRW31"/>
      <c r="LRY31"/>
      <c r="LSA31"/>
      <c r="LSC31"/>
      <c r="LSE31"/>
      <c r="LSG31"/>
      <c r="LSI31"/>
      <c r="LSK31"/>
      <c r="LSM31"/>
      <c r="LSO31"/>
      <c r="LSQ31"/>
      <c r="LSS31"/>
      <c r="LSU31"/>
      <c r="LSW31"/>
      <c r="LSY31"/>
      <c r="LTA31"/>
      <c r="LTC31"/>
      <c r="LTE31"/>
      <c r="LTG31"/>
      <c r="LTI31"/>
      <c r="LTK31"/>
      <c r="LTM31"/>
      <c r="LTO31"/>
      <c r="LTQ31"/>
      <c r="LTS31"/>
      <c r="LTU31"/>
      <c r="LTW31"/>
      <c r="LTY31"/>
      <c r="LUA31"/>
      <c r="LUC31"/>
      <c r="LUE31"/>
      <c r="LUG31"/>
      <c r="LUI31"/>
      <c r="LUK31"/>
      <c r="LUM31"/>
      <c r="LUO31"/>
      <c r="LUQ31"/>
      <c r="LUS31"/>
      <c r="LUU31"/>
      <c r="LUW31"/>
      <c r="LUY31"/>
      <c r="LVA31"/>
      <c r="LVC31"/>
      <c r="LVE31"/>
      <c r="LVG31"/>
      <c r="LVI31"/>
      <c r="LVK31"/>
      <c r="LVM31"/>
      <c r="LVO31"/>
      <c r="LVQ31"/>
      <c r="LVS31"/>
      <c r="LVU31"/>
      <c r="LVW31"/>
      <c r="LVY31"/>
      <c r="LWA31"/>
      <c r="LWC31"/>
      <c r="LWE31"/>
      <c r="LWG31"/>
      <c r="LWI31"/>
      <c r="LWK31"/>
      <c r="LWM31"/>
      <c r="LWO31"/>
      <c r="LWQ31"/>
      <c r="LWS31"/>
      <c r="LWU31"/>
      <c r="LWW31"/>
      <c r="LWY31"/>
      <c r="LXA31"/>
      <c r="LXC31"/>
      <c r="LXE31"/>
      <c r="LXG31"/>
      <c r="LXI31"/>
      <c r="LXK31"/>
      <c r="LXM31"/>
      <c r="LXO31"/>
      <c r="LXQ31"/>
      <c r="LXS31"/>
      <c r="LXU31"/>
      <c r="LXW31"/>
      <c r="LXY31"/>
      <c r="LYA31"/>
      <c r="LYC31"/>
      <c r="LYE31"/>
      <c r="LYG31"/>
      <c r="LYI31"/>
      <c r="LYK31"/>
      <c r="LYM31"/>
      <c r="LYO31"/>
      <c r="LYQ31"/>
      <c r="LYS31"/>
      <c r="LYU31"/>
      <c r="LYW31"/>
      <c r="LYY31"/>
      <c r="LZA31"/>
      <c r="LZC31"/>
      <c r="LZE31"/>
      <c r="LZG31"/>
      <c r="LZI31"/>
      <c r="LZK31"/>
      <c r="LZM31"/>
      <c r="LZO31"/>
      <c r="LZQ31"/>
      <c r="LZS31"/>
      <c r="LZU31"/>
      <c r="LZW31"/>
      <c r="LZY31"/>
      <c r="MAA31"/>
      <c r="MAC31"/>
      <c r="MAE31"/>
      <c r="MAG31"/>
      <c r="MAI31"/>
      <c r="MAK31"/>
      <c r="MAM31"/>
      <c r="MAO31"/>
      <c r="MAQ31"/>
      <c r="MAS31"/>
      <c r="MAU31"/>
      <c r="MAW31"/>
      <c r="MAY31"/>
      <c r="MBA31"/>
      <c r="MBC31"/>
      <c r="MBE31"/>
      <c r="MBG31"/>
      <c r="MBI31"/>
      <c r="MBK31"/>
      <c r="MBM31"/>
      <c r="MBO31"/>
      <c r="MBQ31"/>
      <c r="MBS31"/>
      <c r="MBU31"/>
      <c r="MBW31"/>
      <c r="MBY31"/>
      <c r="MCA31"/>
      <c r="MCC31"/>
      <c r="MCE31"/>
      <c r="MCG31"/>
      <c r="MCI31"/>
      <c r="MCK31"/>
      <c r="MCM31"/>
      <c r="MCO31"/>
      <c r="MCQ31"/>
      <c r="MCS31"/>
      <c r="MCU31"/>
      <c r="MCW31"/>
      <c r="MCY31"/>
      <c r="MDA31"/>
      <c r="MDC31"/>
      <c r="MDE31"/>
      <c r="MDG31"/>
      <c r="MDI31"/>
      <c r="MDK31"/>
      <c r="MDM31"/>
      <c r="MDO31"/>
      <c r="MDQ31"/>
      <c r="MDS31"/>
      <c r="MDU31"/>
      <c r="MDW31"/>
      <c r="MDY31"/>
      <c r="MEA31"/>
      <c r="MEC31"/>
      <c r="MEE31"/>
      <c r="MEG31"/>
      <c r="MEI31"/>
      <c r="MEK31"/>
      <c r="MEM31"/>
      <c r="MEO31"/>
      <c r="MEQ31"/>
      <c r="MES31"/>
      <c r="MEU31"/>
      <c r="MEW31"/>
      <c r="MEY31"/>
      <c r="MFA31"/>
      <c r="MFC31"/>
      <c r="MFE31"/>
      <c r="MFG31"/>
      <c r="MFI31"/>
      <c r="MFK31"/>
      <c r="MFM31"/>
      <c r="MFO31"/>
      <c r="MFQ31"/>
      <c r="MFS31"/>
      <c r="MFU31"/>
      <c r="MFW31"/>
      <c r="MFY31"/>
      <c r="MGA31"/>
      <c r="MGC31"/>
      <c r="MGE31"/>
      <c r="MGG31"/>
      <c r="MGI31"/>
      <c r="MGK31"/>
      <c r="MGM31"/>
      <c r="MGO31"/>
      <c r="MGQ31"/>
      <c r="MGS31"/>
      <c r="MGU31"/>
      <c r="MGW31"/>
      <c r="MGY31"/>
      <c r="MHA31"/>
      <c r="MHC31"/>
      <c r="MHE31"/>
      <c r="MHG31"/>
      <c r="MHI31"/>
      <c r="MHK31"/>
      <c r="MHM31"/>
      <c r="MHO31"/>
      <c r="MHQ31"/>
      <c r="MHS31"/>
      <c r="MHU31"/>
      <c r="MHW31"/>
      <c r="MHY31"/>
      <c r="MIA31"/>
      <c r="MIC31"/>
      <c r="MIE31"/>
      <c r="MIG31"/>
      <c r="MII31"/>
      <c r="MIK31"/>
      <c r="MIM31"/>
      <c r="MIO31"/>
      <c r="MIQ31"/>
      <c r="MIS31"/>
      <c r="MIU31"/>
      <c r="MIW31"/>
      <c r="MIY31"/>
      <c r="MJA31"/>
      <c r="MJC31"/>
      <c r="MJE31"/>
      <c r="MJG31"/>
      <c r="MJI31"/>
      <c r="MJK31"/>
      <c r="MJM31"/>
      <c r="MJO31"/>
      <c r="MJQ31"/>
      <c r="MJS31"/>
      <c r="MJU31"/>
      <c r="MJW31"/>
      <c r="MJY31"/>
      <c r="MKA31"/>
      <c r="MKC31"/>
      <c r="MKE31"/>
      <c r="MKG31"/>
      <c r="MKI31"/>
      <c r="MKK31"/>
      <c r="MKM31"/>
      <c r="MKO31"/>
      <c r="MKQ31"/>
      <c r="MKS31"/>
      <c r="MKU31"/>
      <c r="MKW31"/>
      <c r="MKY31"/>
      <c r="MLA31"/>
      <c r="MLC31"/>
      <c r="MLE31"/>
      <c r="MLG31"/>
      <c r="MLI31"/>
      <c r="MLK31"/>
      <c r="MLM31"/>
      <c r="MLO31"/>
      <c r="MLQ31"/>
      <c r="MLS31"/>
      <c r="MLU31"/>
      <c r="MLW31"/>
      <c r="MLY31"/>
      <c r="MMA31"/>
      <c r="MMC31"/>
      <c r="MME31"/>
      <c r="MMG31"/>
      <c r="MMI31"/>
      <c r="MMK31"/>
      <c r="MMM31"/>
      <c r="MMO31"/>
      <c r="MMQ31"/>
      <c r="MMS31"/>
      <c r="MMU31"/>
      <c r="MMW31"/>
      <c r="MMY31"/>
      <c r="MNA31"/>
      <c r="MNC31"/>
      <c r="MNE31"/>
      <c r="MNG31"/>
      <c r="MNI31"/>
      <c r="MNK31"/>
      <c r="MNM31"/>
      <c r="MNO31"/>
      <c r="MNQ31"/>
      <c r="MNS31"/>
      <c r="MNU31"/>
      <c r="MNW31"/>
      <c r="MNY31"/>
      <c r="MOA31"/>
      <c r="MOC31"/>
      <c r="MOE31"/>
      <c r="MOG31"/>
      <c r="MOI31"/>
      <c r="MOK31"/>
      <c r="MOM31"/>
      <c r="MOO31"/>
      <c r="MOQ31"/>
      <c r="MOS31"/>
      <c r="MOU31"/>
      <c r="MOW31"/>
      <c r="MOY31"/>
      <c r="MPA31"/>
      <c r="MPC31"/>
      <c r="MPE31"/>
      <c r="MPG31"/>
      <c r="MPI31"/>
      <c r="MPK31"/>
      <c r="MPM31"/>
      <c r="MPO31"/>
      <c r="MPQ31"/>
      <c r="MPS31"/>
      <c r="MPU31"/>
      <c r="MPW31"/>
      <c r="MPY31"/>
      <c r="MQA31"/>
      <c r="MQC31"/>
      <c r="MQE31"/>
      <c r="MQG31"/>
      <c r="MQI31"/>
      <c r="MQK31"/>
      <c r="MQM31"/>
      <c r="MQO31"/>
      <c r="MQQ31"/>
      <c r="MQS31"/>
      <c r="MQU31"/>
      <c r="MQW31"/>
      <c r="MQY31"/>
      <c r="MRA31"/>
      <c r="MRC31"/>
      <c r="MRE31"/>
      <c r="MRG31"/>
      <c r="MRI31"/>
      <c r="MRK31"/>
      <c r="MRM31"/>
      <c r="MRO31"/>
      <c r="MRQ31"/>
      <c r="MRS31"/>
      <c r="MRU31"/>
      <c r="MRW31"/>
      <c r="MRY31"/>
      <c r="MSA31"/>
      <c r="MSC31"/>
      <c r="MSE31"/>
      <c r="MSG31"/>
      <c r="MSI31"/>
      <c r="MSK31"/>
      <c r="MSM31"/>
      <c r="MSO31"/>
      <c r="MSQ31"/>
      <c r="MSS31"/>
      <c r="MSU31"/>
      <c r="MSW31"/>
      <c r="MSY31"/>
      <c r="MTA31"/>
      <c r="MTC31"/>
      <c r="MTE31"/>
      <c r="MTG31"/>
      <c r="MTI31"/>
      <c r="MTK31"/>
      <c r="MTM31"/>
      <c r="MTO31"/>
      <c r="MTQ31"/>
      <c r="MTS31"/>
      <c r="MTU31"/>
      <c r="MTW31"/>
      <c r="MTY31"/>
      <c r="MUA31"/>
      <c r="MUC31"/>
      <c r="MUE31"/>
      <c r="MUG31"/>
      <c r="MUI31"/>
      <c r="MUK31"/>
      <c r="MUM31"/>
      <c r="MUO31"/>
      <c r="MUQ31"/>
      <c r="MUS31"/>
      <c r="MUU31"/>
      <c r="MUW31"/>
      <c r="MUY31"/>
      <c r="MVA31"/>
      <c r="MVC31"/>
      <c r="MVE31"/>
      <c r="MVG31"/>
      <c r="MVI31"/>
      <c r="MVK31"/>
      <c r="MVM31"/>
      <c r="MVO31"/>
      <c r="MVQ31"/>
      <c r="MVS31"/>
      <c r="MVU31"/>
      <c r="MVW31"/>
      <c r="MVY31"/>
      <c r="MWA31"/>
      <c r="MWC31"/>
      <c r="MWE31"/>
      <c r="MWG31"/>
      <c r="MWI31"/>
      <c r="MWK31"/>
      <c r="MWM31"/>
      <c r="MWO31"/>
      <c r="MWQ31"/>
      <c r="MWS31"/>
      <c r="MWU31"/>
      <c r="MWW31"/>
      <c r="MWY31"/>
      <c r="MXA31"/>
      <c r="MXC31"/>
      <c r="MXE31"/>
      <c r="MXG31"/>
      <c r="MXI31"/>
      <c r="MXK31"/>
      <c r="MXM31"/>
      <c r="MXO31"/>
      <c r="MXQ31"/>
      <c r="MXS31"/>
      <c r="MXU31"/>
      <c r="MXW31"/>
      <c r="MXY31"/>
      <c r="MYA31"/>
      <c r="MYC31"/>
      <c r="MYE31"/>
      <c r="MYG31"/>
      <c r="MYI31"/>
      <c r="MYK31"/>
      <c r="MYM31"/>
      <c r="MYO31"/>
      <c r="MYQ31"/>
      <c r="MYS31"/>
      <c r="MYU31"/>
      <c r="MYW31"/>
      <c r="MYY31"/>
      <c r="MZA31"/>
      <c r="MZC31"/>
      <c r="MZE31"/>
      <c r="MZG31"/>
      <c r="MZI31"/>
      <c r="MZK31"/>
      <c r="MZM31"/>
      <c r="MZO31"/>
      <c r="MZQ31"/>
      <c r="MZS31"/>
      <c r="MZU31"/>
      <c r="MZW31"/>
      <c r="MZY31"/>
      <c r="NAA31"/>
      <c r="NAC31"/>
      <c r="NAE31"/>
      <c r="NAG31"/>
      <c r="NAI31"/>
      <c r="NAK31"/>
      <c r="NAM31"/>
      <c r="NAO31"/>
      <c r="NAQ31"/>
      <c r="NAS31"/>
      <c r="NAU31"/>
      <c r="NAW31"/>
      <c r="NAY31"/>
      <c r="NBA31"/>
      <c r="NBC31"/>
      <c r="NBE31"/>
      <c r="NBG31"/>
      <c r="NBI31"/>
      <c r="NBK31"/>
      <c r="NBM31"/>
      <c r="NBO31"/>
      <c r="NBQ31"/>
      <c r="NBS31"/>
      <c r="NBU31"/>
      <c r="NBW31"/>
      <c r="NBY31"/>
      <c r="NCA31"/>
      <c r="NCC31"/>
      <c r="NCE31"/>
      <c r="NCG31"/>
      <c r="NCI31"/>
      <c r="NCK31"/>
      <c r="NCM31"/>
      <c r="NCO31"/>
      <c r="NCQ31"/>
      <c r="NCS31"/>
      <c r="NCU31"/>
      <c r="NCW31"/>
      <c r="NCY31"/>
      <c r="NDA31"/>
      <c r="NDC31"/>
      <c r="NDE31"/>
      <c r="NDG31"/>
      <c r="NDI31"/>
      <c r="NDK31"/>
      <c r="NDM31"/>
      <c r="NDO31"/>
      <c r="NDQ31"/>
      <c r="NDS31"/>
      <c r="NDU31"/>
      <c r="NDW31"/>
      <c r="NDY31"/>
      <c r="NEA31"/>
      <c r="NEC31"/>
      <c r="NEE31"/>
      <c r="NEG31"/>
      <c r="NEI31"/>
      <c r="NEK31"/>
      <c r="NEM31"/>
      <c r="NEO31"/>
      <c r="NEQ31"/>
      <c r="NES31"/>
      <c r="NEU31"/>
      <c r="NEW31"/>
      <c r="NEY31"/>
      <c r="NFA31"/>
      <c r="NFC31"/>
      <c r="NFE31"/>
      <c r="NFG31"/>
      <c r="NFI31"/>
      <c r="NFK31"/>
      <c r="NFM31"/>
      <c r="NFO31"/>
      <c r="NFQ31"/>
      <c r="NFS31"/>
      <c r="NFU31"/>
      <c r="NFW31"/>
      <c r="NFY31"/>
      <c r="NGA31"/>
      <c r="NGC31"/>
      <c r="NGE31"/>
      <c r="NGG31"/>
      <c r="NGI31"/>
      <c r="NGK31"/>
      <c r="NGM31"/>
      <c r="NGO31"/>
      <c r="NGQ31"/>
      <c r="NGS31"/>
      <c r="NGU31"/>
      <c r="NGW31"/>
      <c r="NGY31"/>
      <c r="NHA31"/>
      <c r="NHC31"/>
      <c r="NHE31"/>
      <c r="NHG31"/>
      <c r="NHI31"/>
      <c r="NHK31"/>
      <c r="NHM31"/>
      <c r="NHO31"/>
      <c r="NHQ31"/>
      <c r="NHS31"/>
      <c r="NHU31"/>
      <c r="NHW31"/>
      <c r="NHY31"/>
      <c r="NIA31"/>
      <c r="NIC31"/>
      <c r="NIE31"/>
      <c r="NIG31"/>
      <c r="NII31"/>
      <c r="NIK31"/>
      <c r="NIM31"/>
      <c r="NIO31"/>
      <c r="NIQ31"/>
      <c r="NIS31"/>
      <c r="NIU31"/>
      <c r="NIW31"/>
      <c r="NIY31"/>
      <c r="NJA31"/>
      <c r="NJC31"/>
      <c r="NJE31"/>
      <c r="NJG31"/>
      <c r="NJI31"/>
      <c r="NJK31"/>
      <c r="NJM31"/>
      <c r="NJO31"/>
      <c r="NJQ31"/>
      <c r="NJS31"/>
      <c r="NJU31"/>
      <c r="NJW31"/>
      <c r="NJY31"/>
      <c r="NKA31"/>
      <c r="NKC31"/>
      <c r="NKE31"/>
      <c r="NKG31"/>
      <c r="NKI31"/>
      <c r="NKK31"/>
      <c r="NKM31"/>
      <c r="NKO31"/>
      <c r="NKQ31"/>
      <c r="NKS31"/>
      <c r="NKU31"/>
      <c r="NKW31"/>
      <c r="NKY31"/>
      <c r="NLA31"/>
      <c r="NLC31"/>
      <c r="NLE31"/>
      <c r="NLG31"/>
      <c r="NLI31"/>
      <c r="NLK31"/>
      <c r="NLM31"/>
      <c r="NLO31"/>
      <c r="NLQ31"/>
      <c r="NLS31"/>
      <c r="NLU31"/>
      <c r="NLW31"/>
      <c r="NLY31"/>
      <c r="NMA31"/>
      <c r="NMC31"/>
      <c r="NME31"/>
      <c r="NMG31"/>
      <c r="NMI31"/>
      <c r="NMK31"/>
      <c r="NMM31"/>
      <c r="NMO31"/>
      <c r="NMQ31"/>
      <c r="NMS31"/>
      <c r="NMU31"/>
      <c r="NMW31"/>
      <c r="NMY31"/>
      <c r="NNA31"/>
      <c r="NNC31"/>
      <c r="NNE31"/>
      <c r="NNG31"/>
      <c r="NNI31"/>
      <c r="NNK31"/>
      <c r="NNM31"/>
      <c r="NNO31"/>
      <c r="NNQ31"/>
      <c r="NNS31"/>
      <c r="NNU31"/>
      <c r="NNW31"/>
      <c r="NNY31"/>
      <c r="NOA31"/>
      <c r="NOC31"/>
      <c r="NOE31"/>
      <c r="NOG31"/>
      <c r="NOI31"/>
      <c r="NOK31"/>
      <c r="NOM31"/>
      <c r="NOO31"/>
      <c r="NOQ31"/>
      <c r="NOS31"/>
      <c r="NOU31"/>
      <c r="NOW31"/>
      <c r="NOY31"/>
      <c r="NPA31"/>
      <c r="NPC31"/>
      <c r="NPE31"/>
      <c r="NPG31"/>
      <c r="NPI31"/>
      <c r="NPK31"/>
      <c r="NPM31"/>
      <c r="NPO31"/>
      <c r="NPQ31"/>
      <c r="NPS31"/>
      <c r="NPU31"/>
      <c r="NPW31"/>
      <c r="NPY31"/>
      <c r="NQA31"/>
      <c r="NQC31"/>
      <c r="NQE31"/>
      <c r="NQG31"/>
      <c r="NQI31"/>
      <c r="NQK31"/>
      <c r="NQM31"/>
      <c r="NQO31"/>
      <c r="NQQ31"/>
      <c r="NQS31"/>
      <c r="NQU31"/>
      <c r="NQW31"/>
      <c r="NQY31"/>
      <c r="NRA31"/>
      <c r="NRC31"/>
      <c r="NRE31"/>
      <c r="NRG31"/>
      <c r="NRI31"/>
      <c r="NRK31"/>
      <c r="NRM31"/>
      <c r="NRO31"/>
      <c r="NRQ31"/>
      <c r="NRS31"/>
      <c r="NRU31"/>
      <c r="NRW31"/>
      <c r="NRY31"/>
      <c r="NSA31"/>
      <c r="NSC31"/>
      <c r="NSE31"/>
      <c r="NSG31"/>
      <c r="NSI31"/>
      <c r="NSK31"/>
      <c r="NSM31"/>
      <c r="NSO31"/>
      <c r="NSQ31"/>
      <c r="NSS31"/>
      <c r="NSU31"/>
      <c r="NSW31"/>
      <c r="NSY31"/>
      <c r="NTA31"/>
      <c r="NTC31"/>
      <c r="NTE31"/>
      <c r="NTG31"/>
      <c r="NTI31"/>
      <c r="NTK31"/>
      <c r="NTM31"/>
      <c r="NTO31"/>
      <c r="NTQ31"/>
      <c r="NTS31"/>
      <c r="NTU31"/>
      <c r="NTW31"/>
      <c r="NTY31"/>
      <c r="NUA31"/>
      <c r="NUC31"/>
      <c r="NUE31"/>
      <c r="NUG31"/>
      <c r="NUI31"/>
      <c r="NUK31"/>
      <c r="NUM31"/>
      <c r="NUO31"/>
      <c r="NUQ31"/>
      <c r="NUS31"/>
      <c r="NUU31"/>
      <c r="NUW31"/>
      <c r="NUY31"/>
      <c r="NVA31"/>
      <c r="NVC31"/>
      <c r="NVE31"/>
      <c r="NVG31"/>
      <c r="NVI31"/>
      <c r="NVK31"/>
      <c r="NVM31"/>
      <c r="NVO31"/>
      <c r="NVQ31"/>
      <c r="NVS31"/>
      <c r="NVU31"/>
      <c r="NVW31"/>
      <c r="NVY31"/>
      <c r="NWA31"/>
      <c r="NWC31"/>
      <c r="NWE31"/>
      <c r="NWG31"/>
      <c r="NWI31"/>
      <c r="NWK31"/>
      <c r="NWM31"/>
      <c r="NWO31"/>
      <c r="NWQ31"/>
      <c r="NWS31"/>
      <c r="NWU31"/>
      <c r="NWW31"/>
      <c r="NWY31"/>
      <c r="NXA31"/>
      <c r="NXC31"/>
      <c r="NXE31"/>
      <c r="NXG31"/>
      <c r="NXI31"/>
      <c r="NXK31"/>
      <c r="NXM31"/>
      <c r="NXO31"/>
      <c r="NXQ31"/>
      <c r="NXS31"/>
      <c r="NXU31"/>
      <c r="NXW31"/>
      <c r="NXY31"/>
      <c r="NYA31"/>
      <c r="NYC31"/>
      <c r="NYE31"/>
      <c r="NYG31"/>
      <c r="NYI31"/>
      <c r="NYK31"/>
      <c r="NYM31"/>
      <c r="NYO31"/>
      <c r="NYQ31"/>
      <c r="NYS31"/>
      <c r="NYU31"/>
      <c r="NYW31"/>
      <c r="NYY31"/>
      <c r="NZA31"/>
      <c r="NZC31"/>
      <c r="NZE31"/>
      <c r="NZG31"/>
      <c r="NZI31"/>
      <c r="NZK31"/>
      <c r="NZM31"/>
      <c r="NZO31"/>
      <c r="NZQ31"/>
      <c r="NZS31"/>
      <c r="NZU31"/>
      <c r="NZW31"/>
      <c r="NZY31"/>
      <c r="OAA31"/>
      <c r="OAC31"/>
      <c r="OAE31"/>
      <c r="OAG31"/>
      <c r="OAI31"/>
      <c r="OAK31"/>
      <c r="OAM31"/>
      <c r="OAO31"/>
      <c r="OAQ31"/>
      <c r="OAS31"/>
      <c r="OAU31"/>
      <c r="OAW31"/>
      <c r="OAY31"/>
      <c r="OBA31"/>
      <c r="OBC31"/>
      <c r="OBE31"/>
      <c r="OBG31"/>
      <c r="OBI31"/>
      <c r="OBK31"/>
      <c r="OBM31"/>
      <c r="OBO31"/>
      <c r="OBQ31"/>
      <c r="OBS31"/>
      <c r="OBU31"/>
      <c r="OBW31"/>
      <c r="OBY31"/>
      <c r="OCA31"/>
      <c r="OCC31"/>
      <c r="OCE31"/>
      <c r="OCG31"/>
      <c r="OCI31"/>
      <c r="OCK31"/>
      <c r="OCM31"/>
      <c r="OCO31"/>
      <c r="OCQ31"/>
      <c r="OCS31"/>
      <c r="OCU31"/>
      <c r="OCW31"/>
      <c r="OCY31"/>
      <c r="ODA31"/>
      <c r="ODC31"/>
      <c r="ODE31"/>
      <c r="ODG31"/>
      <c r="ODI31"/>
      <c r="ODK31"/>
      <c r="ODM31"/>
      <c r="ODO31"/>
      <c r="ODQ31"/>
      <c r="ODS31"/>
      <c r="ODU31"/>
      <c r="ODW31"/>
      <c r="ODY31"/>
      <c r="OEA31"/>
      <c r="OEC31"/>
      <c r="OEE31"/>
      <c r="OEG31"/>
      <c r="OEI31"/>
      <c r="OEK31"/>
      <c r="OEM31"/>
      <c r="OEO31"/>
      <c r="OEQ31"/>
      <c r="OES31"/>
      <c r="OEU31"/>
      <c r="OEW31"/>
      <c r="OEY31"/>
      <c r="OFA31"/>
      <c r="OFC31"/>
      <c r="OFE31"/>
      <c r="OFG31"/>
      <c r="OFI31"/>
      <c r="OFK31"/>
      <c r="OFM31"/>
      <c r="OFO31"/>
      <c r="OFQ31"/>
      <c r="OFS31"/>
      <c r="OFU31"/>
      <c r="OFW31"/>
      <c r="OFY31"/>
      <c r="OGA31"/>
      <c r="OGC31"/>
      <c r="OGE31"/>
      <c r="OGG31"/>
      <c r="OGI31"/>
      <c r="OGK31"/>
      <c r="OGM31"/>
      <c r="OGO31"/>
      <c r="OGQ31"/>
      <c r="OGS31"/>
      <c r="OGU31"/>
      <c r="OGW31"/>
      <c r="OGY31"/>
      <c r="OHA31"/>
      <c r="OHC31"/>
      <c r="OHE31"/>
      <c r="OHG31"/>
      <c r="OHI31"/>
      <c r="OHK31"/>
      <c r="OHM31"/>
      <c r="OHO31"/>
      <c r="OHQ31"/>
      <c r="OHS31"/>
      <c r="OHU31"/>
      <c r="OHW31"/>
      <c r="OHY31"/>
      <c r="OIA31"/>
      <c r="OIC31"/>
      <c r="OIE31"/>
      <c r="OIG31"/>
      <c r="OII31"/>
      <c r="OIK31"/>
      <c r="OIM31"/>
      <c r="OIO31"/>
      <c r="OIQ31"/>
      <c r="OIS31"/>
      <c r="OIU31"/>
      <c r="OIW31"/>
      <c r="OIY31"/>
      <c r="OJA31"/>
      <c r="OJC31"/>
      <c r="OJE31"/>
      <c r="OJG31"/>
      <c r="OJI31"/>
      <c r="OJK31"/>
      <c r="OJM31"/>
      <c r="OJO31"/>
      <c r="OJQ31"/>
      <c r="OJS31"/>
      <c r="OJU31"/>
      <c r="OJW31"/>
      <c r="OJY31"/>
      <c r="OKA31"/>
      <c r="OKC31"/>
      <c r="OKE31"/>
      <c r="OKG31"/>
      <c r="OKI31"/>
      <c r="OKK31"/>
      <c r="OKM31"/>
      <c r="OKO31"/>
      <c r="OKQ31"/>
      <c r="OKS31"/>
      <c r="OKU31"/>
      <c r="OKW31"/>
      <c r="OKY31"/>
      <c r="OLA31"/>
      <c r="OLC31"/>
      <c r="OLE31"/>
      <c r="OLG31"/>
      <c r="OLI31"/>
      <c r="OLK31"/>
      <c r="OLM31"/>
      <c r="OLO31"/>
      <c r="OLQ31"/>
      <c r="OLS31"/>
      <c r="OLU31"/>
      <c r="OLW31"/>
      <c r="OLY31"/>
      <c r="OMA31"/>
      <c r="OMC31"/>
      <c r="OME31"/>
      <c r="OMG31"/>
      <c r="OMI31"/>
      <c r="OMK31"/>
      <c r="OMM31"/>
      <c r="OMO31"/>
      <c r="OMQ31"/>
      <c r="OMS31"/>
      <c r="OMU31"/>
      <c r="OMW31"/>
      <c r="OMY31"/>
      <c r="ONA31"/>
      <c r="ONC31"/>
      <c r="ONE31"/>
      <c r="ONG31"/>
      <c r="ONI31"/>
      <c r="ONK31"/>
      <c r="ONM31"/>
      <c r="ONO31"/>
      <c r="ONQ31"/>
      <c r="ONS31"/>
      <c r="ONU31"/>
      <c r="ONW31"/>
      <c r="ONY31"/>
      <c r="OOA31"/>
      <c r="OOC31"/>
      <c r="OOE31"/>
      <c r="OOG31"/>
      <c r="OOI31"/>
      <c r="OOK31"/>
      <c r="OOM31"/>
      <c r="OOO31"/>
      <c r="OOQ31"/>
      <c r="OOS31"/>
      <c r="OOU31"/>
      <c r="OOW31"/>
      <c r="OOY31"/>
      <c r="OPA31"/>
      <c r="OPC31"/>
      <c r="OPE31"/>
      <c r="OPG31"/>
      <c r="OPI31"/>
      <c r="OPK31"/>
      <c r="OPM31"/>
      <c r="OPO31"/>
      <c r="OPQ31"/>
      <c r="OPS31"/>
      <c r="OPU31"/>
      <c r="OPW31"/>
      <c r="OPY31"/>
      <c r="OQA31"/>
      <c r="OQC31"/>
      <c r="OQE31"/>
      <c r="OQG31"/>
      <c r="OQI31"/>
      <c r="OQK31"/>
      <c r="OQM31"/>
      <c r="OQO31"/>
      <c r="OQQ31"/>
      <c r="OQS31"/>
      <c r="OQU31"/>
      <c r="OQW31"/>
      <c r="OQY31"/>
      <c r="ORA31"/>
      <c r="ORC31"/>
      <c r="ORE31"/>
      <c r="ORG31"/>
      <c r="ORI31"/>
      <c r="ORK31"/>
      <c r="ORM31"/>
      <c r="ORO31"/>
      <c r="ORQ31"/>
      <c r="ORS31"/>
      <c r="ORU31"/>
      <c r="ORW31"/>
      <c r="ORY31"/>
      <c r="OSA31"/>
      <c r="OSC31"/>
      <c r="OSE31"/>
      <c r="OSG31"/>
      <c r="OSI31"/>
      <c r="OSK31"/>
      <c r="OSM31"/>
      <c r="OSO31"/>
      <c r="OSQ31"/>
      <c r="OSS31"/>
      <c r="OSU31"/>
      <c r="OSW31"/>
      <c r="OSY31"/>
      <c r="OTA31"/>
      <c r="OTC31"/>
      <c r="OTE31"/>
      <c r="OTG31"/>
      <c r="OTI31"/>
      <c r="OTK31"/>
      <c r="OTM31"/>
      <c r="OTO31"/>
      <c r="OTQ31"/>
      <c r="OTS31"/>
      <c r="OTU31"/>
      <c r="OTW31"/>
      <c r="OTY31"/>
      <c r="OUA31"/>
      <c r="OUC31"/>
      <c r="OUE31"/>
      <c r="OUG31"/>
      <c r="OUI31"/>
      <c r="OUK31"/>
      <c r="OUM31"/>
      <c r="OUO31"/>
      <c r="OUQ31"/>
      <c r="OUS31"/>
      <c r="OUU31"/>
      <c r="OUW31"/>
      <c r="OUY31"/>
      <c r="OVA31"/>
      <c r="OVC31"/>
      <c r="OVE31"/>
      <c r="OVG31"/>
      <c r="OVI31"/>
      <c r="OVK31"/>
      <c r="OVM31"/>
      <c r="OVO31"/>
      <c r="OVQ31"/>
      <c r="OVS31"/>
      <c r="OVU31"/>
      <c r="OVW31"/>
      <c r="OVY31"/>
      <c r="OWA31"/>
      <c r="OWC31"/>
      <c r="OWE31"/>
      <c r="OWG31"/>
      <c r="OWI31"/>
      <c r="OWK31"/>
      <c r="OWM31"/>
      <c r="OWO31"/>
      <c r="OWQ31"/>
      <c r="OWS31"/>
      <c r="OWU31"/>
      <c r="OWW31"/>
      <c r="OWY31"/>
      <c r="OXA31"/>
      <c r="OXC31"/>
      <c r="OXE31"/>
      <c r="OXG31"/>
      <c r="OXI31"/>
      <c r="OXK31"/>
      <c r="OXM31"/>
      <c r="OXO31"/>
      <c r="OXQ31"/>
      <c r="OXS31"/>
      <c r="OXU31"/>
      <c r="OXW31"/>
      <c r="OXY31"/>
      <c r="OYA31"/>
      <c r="OYC31"/>
      <c r="OYE31"/>
      <c r="OYG31"/>
      <c r="OYI31"/>
      <c r="OYK31"/>
      <c r="OYM31"/>
      <c r="OYO31"/>
      <c r="OYQ31"/>
      <c r="OYS31"/>
      <c r="OYU31"/>
      <c r="OYW31"/>
      <c r="OYY31"/>
      <c r="OZA31"/>
      <c r="OZC31"/>
      <c r="OZE31"/>
      <c r="OZG31"/>
      <c r="OZI31"/>
      <c r="OZK31"/>
      <c r="OZM31"/>
      <c r="OZO31"/>
      <c r="OZQ31"/>
      <c r="OZS31"/>
      <c r="OZU31"/>
      <c r="OZW31"/>
      <c r="OZY31"/>
      <c r="PAA31"/>
      <c r="PAC31"/>
      <c r="PAE31"/>
      <c r="PAG31"/>
      <c r="PAI31"/>
      <c r="PAK31"/>
      <c r="PAM31"/>
      <c r="PAO31"/>
      <c r="PAQ31"/>
      <c r="PAS31"/>
      <c r="PAU31"/>
      <c r="PAW31"/>
      <c r="PAY31"/>
      <c r="PBA31"/>
      <c r="PBC31"/>
      <c r="PBE31"/>
      <c r="PBG31"/>
      <c r="PBI31"/>
      <c r="PBK31"/>
      <c r="PBM31"/>
      <c r="PBO31"/>
      <c r="PBQ31"/>
      <c r="PBS31"/>
      <c r="PBU31"/>
      <c r="PBW31"/>
      <c r="PBY31"/>
      <c r="PCA31"/>
      <c r="PCC31"/>
      <c r="PCE31"/>
      <c r="PCG31"/>
      <c r="PCI31"/>
      <c r="PCK31"/>
      <c r="PCM31"/>
      <c r="PCO31"/>
      <c r="PCQ31"/>
      <c r="PCS31"/>
      <c r="PCU31"/>
      <c r="PCW31"/>
      <c r="PCY31"/>
      <c r="PDA31"/>
      <c r="PDC31"/>
      <c r="PDE31"/>
      <c r="PDG31"/>
      <c r="PDI31"/>
      <c r="PDK31"/>
      <c r="PDM31"/>
      <c r="PDO31"/>
      <c r="PDQ31"/>
      <c r="PDS31"/>
      <c r="PDU31"/>
      <c r="PDW31"/>
      <c r="PDY31"/>
      <c r="PEA31"/>
      <c r="PEC31"/>
      <c r="PEE31"/>
      <c r="PEG31"/>
      <c r="PEI31"/>
      <c r="PEK31"/>
      <c r="PEM31"/>
      <c r="PEO31"/>
      <c r="PEQ31"/>
      <c r="PES31"/>
      <c r="PEU31"/>
      <c r="PEW31"/>
      <c r="PEY31"/>
      <c r="PFA31"/>
      <c r="PFC31"/>
      <c r="PFE31"/>
      <c r="PFG31"/>
      <c r="PFI31"/>
      <c r="PFK31"/>
      <c r="PFM31"/>
      <c r="PFO31"/>
      <c r="PFQ31"/>
      <c r="PFS31"/>
      <c r="PFU31"/>
      <c r="PFW31"/>
      <c r="PFY31"/>
      <c r="PGA31"/>
      <c r="PGC31"/>
      <c r="PGE31"/>
      <c r="PGG31"/>
      <c r="PGI31"/>
      <c r="PGK31"/>
      <c r="PGM31"/>
      <c r="PGO31"/>
      <c r="PGQ31"/>
      <c r="PGS31"/>
      <c r="PGU31"/>
      <c r="PGW31"/>
      <c r="PGY31"/>
      <c r="PHA31"/>
      <c r="PHC31"/>
      <c r="PHE31"/>
      <c r="PHG31"/>
      <c r="PHI31"/>
      <c r="PHK31"/>
      <c r="PHM31"/>
      <c r="PHO31"/>
      <c r="PHQ31"/>
      <c r="PHS31"/>
      <c r="PHU31"/>
      <c r="PHW31"/>
      <c r="PHY31"/>
      <c r="PIA31"/>
      <c r="PIC31"/>
      <c r="PIE31"/>
      <c r="PIG31"/>
      <c r="PII31"/>
      <c r="PIK31"/>
      <c r="PIM31"/>
      <c r="PIO31"/>
      <c r="PIQ31"/>
      <c r="PIS31"/>
      <c r="PIU31"/>
      <c r="PIW31"/>
      <c r="PIY31"/>
      <c r="PJA31"/>
      <c r="PJC31"/>
      <c r="PJE31"/>
      <c r="PJG31"/>
      <c r="PJI31"/>
      <c r="PJK31"/>
      <c r="PJM31"/>
      <c r="PJO31"/>
      <c r="PJQ31"/>
      <c r="PJS31"/>
      <c r="PJU31"/>
      <c r="PJW31"/>
      <c r="PJY31"/>
      <c r="PKA31"/>
      <c r="PKC31"/>
      <c r="PKE31"/>
      <c r="PKG31"/>
      <c r="PKI31"/>
      <c r="PKK31"/>
      <c r="PKM31"/>
      <c r="PKO31"/>
      <c r="PKQ31"/>
      <c r="PKS31"/>
      <c r="PKU31"/>
      <c r="PKW31"/>
      <c r="PKY31"/>
      <c r="PLA31"/>
      <c r="PLC31"/>
      <c r="PLE31"/>
      <c r="PLG31"/>
      <c r="PLI31"/>
      <c r="PLK31"/>
      <c r="PLM31"/>
      <c r="PLO31"/>
      <c r="PLQ31"/>
      <c r="PLS31"/>
      <c r="PLU31"/>
      <c r="PLW31"/>
      <c r="PLY31"/>
      <c r="PMA31"/>
      <c r="PMC31"/>
      <c r="PME31"/>
      <c r="PMG31"/>
      <c r="PMI31"/>
      <c r="PMK31"/>
      <c r="PMM31"/>
      <c r="PMO31"/>
      <c r="PMQ31"/>
      <c r="PMS31"/>
      <c r="PMU31"/>
      <c r="PMW31"/>
      <c r="PMY31"/>
      <c r="PNA31"/>
      <c r="PNC31"/>
      <c r="PNE31"/>
      <c r="PNG31"/>
      <c r="PNI31"/>
      <c r="PNK31"/>
      <c r="PNM31"/>
      <c r="PNO31"/>
      <c r="PNQ31"/>
      <c r="PNS31"/>
      <c r="PNU31"/>
      <c r="PNW31"/>
      <c r="PNY31"/>
      <c r="POA31"/>
      <c r="POC31"/>
      <c r="POE31"/>
      <c r="POG31"/>
      <c r="POI31"/>
      <c r="POK31"/>
      <c r="POM31"/>
      <c r="POO31"/>
      <c r="POQ31"/>
      <c r="POS31"/>
      <c r="POU31"/>
      <c r="POW31"/>
      <c r="POY31"/>
      <c r="PPA31"/>
      <c r="PPC31"/>
      <c r="PPE31"/>
      <c r="PPG31"/>
      <c r="PPI31"/>
      <c r="PPK31"/>
      <c r="PPM31"/>
      <c r="PPO31"/>
      <c r="PPQ31"/>
      <c r="PPS31"/>
      <c r="PPU31"/>
      <c r="PPW31"/>
      <c r="PPY31"/>
      <c r="PQA31"/>
      <c r="PQC31"/>
      <c r="PQE31"/>
      <c r="PQG31"/>
      <c r="PQI31"/>
      <c r="PQK31"/>
      <c r="PQM31"/>
      <c r="PQO31"/>
      <c r="PQQ31"/>
      <c r="PQS31"/>
      <c r="PQU31"/>
      <c r="PQW31"/>
      <c r="PQY31"/>
      <c r="PRA31"/>
      <c r="PRC31"/>
      <c r="PRE31"/>
      <c r="PRG31"/>
      <c r="PRI31"/>
      <c r="PRK31"/>
      <c r="PRM31"/>
      <c r="PRO31"/>
      <c r="PRQ31"/>
      <c r="PRS31"/>
      <c r="PRU31"/>
      <c r="PRW31"/>
      <c r="PRY31"/>
      <c r="PSA31"/>
      <c r="PSC31"/>
      <c r="PSE31"/>
      <c r="PSG31"/>
      <c r="PSI31"/>
      <c r="PSK31"/>
      <c r="PSM31"/>
      <c r="PSO31"/>
      <c r="PSQ31"/>
      <c r="PSS31"/>
      <c r="PSU31"/>
      <c r="PSW31"/>
      <c r="PSY31"/>
      <c r="PTA31"/>
      <c r="PTC31"/>
      <c r="PTE31"/>
      <c r="PTG31"/>
      <c r="PTI31"/>
      <c r="PTK31"/>
      <c r="PTM31"/>
      <c r="PTO31"/>
      <c r="PTQ31"/>
      <c r="PTS31"/>
      <c r="PTU31"/>
      <c r="PTW31"/>
      <c r="PTY31"/>
      <c r="PUA31"/>
      <c r="PUC31"/>
      <c r="PUE31"/>
      <c r="PUG31"/>
      <c r="PUI31"/>
      <c r="PUK31"/>
      <c r="PUM31"/>
      <c r="PUO31"/>
      <c r="PUQ31"/>
      <c r="PUS31"/>
      <c r="PUU31"/>
      <c r="PUW31"/>
      <c r="PUY31"/>
      <c r="PVA31"/>
      <c r="PVC31"/>
      <c r="PVE31"/>
      <c r="PVG31"/>
      <c r="PVI31"/>
      <c r="PVK31"/>
      <c r="PVM31"/>
      <c r="PVO31"/>
      <c r="PVQ31"/>
      <c r="PVS31"/>
      <c r="PVU31"/>
      <c r="PVW31"/>
      <c r="PVY31"/>
      <c r="PWA31"/>
      <c r="PWC31"/>
      <c r="PWE31"/>
      <c r="PWG31"/>
      <c r="PWI31"/>
      <c r="PWK31"/>
      <c r="PWM31"/>
      <c r="PWO31"/>
      <c r="PWQ31"/>
      <c r="PWS31"/>
      <c r="PWU31"/>
      <c r="PWW31"/>
      <c r="PWY31"/>
      <c r="PXA31"/>
      <c r="PXC31"/>
      <c r="PXE31"/>
      <c r="PXG31"/>
      <c r="PXI31"/>
      <c r="PXK31"/>
      <c r="PXM31"/>
      <c r="PXO31"/>
      <c r="PXQ31"/>
      <c r="PXS31"/>
      <c r="PXU31"/>
      <c r="PXW31"/>
      <c r="PXY31"/>
      <c r="PYA31"/>
      <c r="PYC31"/>
      <c r="PYE31"/>
      <c r="PYG31"/>
      <c r="PYI31"/>
      <c r="PYK31"/>
      <c r="PYM31"/>
      <c r="PYO31"/>
      <c r="PYQ31"/>
      <c r="PYS31"/>
      <c r="PYU31"/>
      <c r="PYW31"/>
      <c r="PYY31"/>
      <c r="PZA31"/>
      <c r="PZC31"/>
      <c r="PZE31"/>
      <c r="PZG31"/>
      <c r="PZI31"/>
      <c r="PZK31"/>
      <c r="PZM31"/>
      <c r="PZO31"/>
      <c r="PZQ31"/>
      <c r="PZS31"/>
      <c r="PZU31"/>
      <c r="PZW31"/>
      <c r="PZY31"/>
      <c r="QAA31"/>
      <c r="QAC31"/>
      <c r="QAE31"/>
      <c r="QAG31"/>
      <c r="QAI31"/>
      <c r="QAK31"/>
      <c r="QAM31"/>
      <c r="QAO31"/>
      <c r="QAQ31"/>
      <c r="QAS31"/>
      <c r="QAU31"/>
      <c r="QAW31"/>
      <c r="QAY31"/>
      <c r="QBA31"/>
      <c r="QBC31"/>
      <c r="QBE31"/>
      <c r="QBG31"/>
      <c r="QBI31"/>
      <c r="QBK31"/>
      <c r="QBM31"/>
      <c r="QBO31"/>
      <c r="QBQ31"/>
      <c r="QBS31"/>
      <c r="QBU31"/>
      <c r="QBW31"/>
      <c r="QBY31"/>
      <c r="QCA31"/>
      <c r="QCC31"/>
      <c r="QCE31"/>
      <c r="QCG31"/>
      <c r="QCI31"/>
      <c r="QCK31"/>
      <c r="QCM31"/>
      <c r="QCO31"/>
      <c r="QCQ31"/>
      <c r="QCS31"/>
      <c r="QCU31"/>
      <c r="QCW31"/>
      <c r="QCY31"/>
      <c r="QDA31"/>
      <c r="QDC31"/>
      <c r="QDE31"/>
      <c r="QDG31"/>
      <c r="QDI31"/>
      <c r="QDK31"/>
      <c r="QDM31"/>
      <c r="QDO31"/>
      <c r="QDQ31"/>
      <c r="QDS31"/>
      <c r="QDU31"/>
      <c r="QDW31"/>
      <c r="QDY31"/>
      <c r="QEA31"/>
      <c r="QEC31"/>
      <c r="QEE31"/>
      <c r="QEG31"/>
      <c r="QEI31"/>
      <c r="QEK31"/>
      <c r="QEM31"/>
      <c r="QEO31"/>
      <c r="QEQ31"/>
      <c r="QES31"/>
      <c r="QEU31"/>
      <c r="QEW31"/>
      <c r="QEY31"/>
      <c r="QFA31"/>
      <c r="QFC31"/>
      <c r="QFE31"/>
      <c r="QFG31"/>
      <c r="QFI31"/>
      <c r="QFK31"/>
      <c r="QFM31"/>
      <c r="QFO31"/>
      <c r="QFQ31"/>
      <c r="QFS31"/>
      <c r="QFU31"/>
      <c r="QFW31"/>
      <c r="QFY31"/>
      <c r="QGA31"/>
      <c r="QGC31"/>
      <c r="QGE31"/>
      <c r="QGG31"/>
      <c r="QGI31"/>
      <c r="QGK31"/>
      <c r="QGM31"/>
      <c r="QGO31"/>
      <c r="QGQ31"/>
      <c r="QGS31"/>
      <c r="QGU31"/>
      <c r="QGW31"/>
      <c r="QGY31"/>
      <c r="QHA31"/>
      <c r="QHC31"/>
      <c r="QHE31"/>
      <c r="QHG31"/>
      <c r="QHI31"/>
      <c r="QHK31"/>
      <c r="QHM31"/>
      <c r="QHO31"/>
      <c r="QHQ31"/>
      <c r="QHS31"/>
      <c r="QHU31"/>
      <c r="QHW31"/>
      <c r="QHY31"/>
      <c r="QIA31"/>
      <c r="QIC31"/>
      <c r="QIE31"/>
      <c r="QIG31"/>
      <c r="QII31"/>
      <c r="QIK31"/>
      <c r="QIM31"/>
      <c r="QIO31"/>
      <c r="QIQ31"/>
      <c r="QIS31"/>
      <c r="QIU31"/>
      <c r="QIW31"/>
      <c r="QIY31"/>
      <c r="QJA31"/>
      <c r="QJC31"/>
      <c r="QJE31"/>
      <c r="QJG31"/>
      <c r="QJI31"/>
      <c r="QJK31"/>
      <c r="QJM31"/>
      <c r="QJO31"/>
      <c r="QJQ31"/>
      <c r="QJS31"/>
      <c r="QJU31"/>
      <c r="QJW31"/>
      <c r="QJY31"/>
      <c r="QKA31"/>
      <c r="QKC31"/>
      <c r="QKE31"/>
      <c r="QKG31"/>
      <c r="QKI31"/>
      <c r="QKK31"/>
      <c r="QKM31"/>
      <c r="QKO31"/>
      <c r="QKQ31"/>
      <c r="QKS31"/>
      <c r="QKU31"/>
      <c r="QKW31"/>
      <c r="QKY31"/>
      <c r="QLA31"/>
      <c r="QLC31"/>
      <c r="QLE31"/>
      <c r="QLG31"/>
      <c r="QLI31"/>
      <c r="QLK31"/>
      <c r="QLM31"/>
      <c r="QLO31"/>
      <c r="QLQ31"/>
      <c r="QLS31"/>
      <c r="QLU31"/>
      <c r="QLW31"/>
      <c r="QLY31"/>
      <c r="QMA31"/>
      <c r="QMC31"/>
      <c r="QME31"/>
      <c r="QMG31"/>
      <c r="QMI31"/>
      <c r="QMK31"/>
      <c r="QMM31"/>
      <c r="QMO31"/>
      <c r="QMQ31"/>
      <c r="QMS31"/>
      <c r="QMU31"/>
      <c r="QMW31"/>
      <c r="QMY31"/>
      <c r="QNA31"/>
      <c r="QNC31"/>
      <c r="QNE31"/>
      <c r="QNG31"/>
      <c r="QNI31"/>
      <c r="QNK31"/>
      <c r="QNM31"/>
      <c r="QNO31"/>
      <c r="QNQ31"/>
      <c r="QNS31"/>
      <c r="QNU31"/>
      <c r="QNW31"/>
      <c r="QNY31"/>
      <c r="QOA31"/>
      <c r="QOC31"/>
      <c r="QOE31"/>
      <c r="QOG31"/>
      <c r="QOI31"/>
      <c r="QOK31"/>
      <c r="QOM31"/>
      <c r="QOO31"/>
      <c r="QOQ31"/>
      <c r="QOS31"/>
      <c r="QOU31"/>
      <c r="QOW31"/>
      <c r="QOY31"/>
      <c r="QPA31"/>
      <c r="QPC31"/>
      <c r="QPE31"/>
      <c r="QPG31"/>
      <c r="QPI31"/>
      <c r="QPK31"/>
      <c r="QPM31"/>
      <c r="QPO31"/>
      <c r="QPQ31"/>
      <c r="QPS31"/>
      <c r="QPU31"/>
      <c r="QPW31"/>
      <c r="QPY31"/>
      <c r="QQA31"/>
      <c r="QQC31"/>
      <c r="QQE31"/>
      <c r="QQG31"/>
      <c r="QQI31"/>
      <c r="QQK31"/>
      <c r="QQM31"/>
      <c r="QQO31"/>
      <c r="QQQ31"/>
      <c r="QQS31"/>
      <c r="QQU31"/>
      <c r="QQW31"/>
      <c r="QQY31"/>
      <c r="QRA31"/>
      <c r="QRC31"/>
      <c r="QRE31"/>
      <c r="QRG31"/>
      <c r="QRI31"/>
      <c r="QRK31"/>
      <c r="QRM31"/>
      <c r="QRO31"/>
      <c r="QRQ31"/>
      <c r="QRS31"/>
      <c r="QRU31"/>
      <c r="QRW31"/>
      <c r="QRY31"/>
      <c r="QSA31"/>
      <c r="QSC31"/>
      <c r="QSE31"/>
      <c r="QSG31"/>
      <c r="QSI31"/>
      <c r="QSK31"/>
      <c r="QSM31"/>
      <c r="QSO31"/>
      <c r="QSQ31"/>
      <c r="QSS31"/>
      <c r="QSU31"/>
      <c r="QSW31"/>
      <c r="QSY31"/>
      <c r="QTA31"/>
      <c r="QTC31"/>
      <c r="QTE31"/>
      <c r="QTG31"/>
      <c r="QTI31"/>
      <c r="QTK31"/>
      <c r="QTM31"/>
      <c r="QTO31"/>
      <c r="QTQ31"/>
      <c r="QTS31"/>
      <c r="QTU31"/>
      <c r="QTW31"/>
      <c r="QTY31"/>
      <c r="QUA31"/>
      <c r="QUC31"/>
      <c r="QUE31"/>
      <c r="QUG31"/>
      <c r="QUI31"/>
      <c r="QUK31"/>
      <c r="QUM31"/>
      <c r="QUO31"/>
      <c r="QUQ31"/>
      <c r="QUS31"/>
      <c r="QUU31"/>
      <c r="QUW31"/>
      <c r="QUY31"/>
      <c r="QVA31"/>
      <c r="QVC31"/>
      <c r="QVE31"/>
      <c r="QVG31"/>
      <c r="QVI31"/>
      <c r="QVK31"/>
      <c r="QVM31"/>
      <c r="QVO31"/>
      <c r="QVQ31"/>
      <c r="QVS31"/>
      <c r="QVU31"/>
      <c r="QVW31"/>
      <c r="QVY31"/>
      <c r="QWA31"/>
      <c r="QWC31"/>
      <c r="QWE31"/>
      <c r="QWG31"/>
      <c r="QWI31"/>
      <c r="QWK31"/>
      <c r="QWM31"/>
      <c r="QWO31"/>
      <c r="QWQ31"/>
      <c r="QWS31"/>
      <c r="QWU31"/>
      <c r="QWW31"/>
      <c r="QWY31"/>
      <c r="QXA31"/>
      <c r="QXC31"/>
      <c r="QXE31"/>
      <c r="QXG31"/>
      <c r="QXI31"/>
      <c r="QXK31"/>
      <c r="QXM31"/>
      <c r="QXO31"/>
      <c r="QXQ31"/>
      <c r="QXS31"/>
      <c r="QXU31"/>
      <c r="QXW31"/>
      <c r="QXY31"/>
      <c r="QYA31"/>
      <c r="QYC31"/>
      <c r="QYE31"/>
      <c r="QYG31"/>
      <c r="QYI31"/>
      <c r="QYK31"/>
      <c r="QYM31"/>
      <c r="QYO31"/>
      <c r="QYQ31"/>
      <c r="QYS31"/>
      <c r="QYU31"/>
      <c r="QYW31"/>
      <c r="QYY31"/>
      <c r="QZA31"/>
      <c r="QZC31"/>
      <c r="QZE31"/>
      <c r="QZG31"/>
      <c r="QZI31"/>
      <c r="QZK31"/>
      <c r="QZM31"/>
      <c r="QZO31"/>
      <c r="QZQ31"/>
      <c r="QZS31"/>
      <c r="QZU31"/>
      <c r="QZW31"/>
      <c r="QZY31"/>
      <c r="RAA31"/>
      <c r="RAC31"/>
      <c r="RAE31"/>
      <c r="RAG31"/>
      <c r="RAI31"/>
      <c r="RAK31"/>
      <c r="RAM31"/>
      <c r="RAO31"/>
      <c r="RAQ31"/>
      <c r="RAS31"/>
      <c r="RAU31"/>
      <c r="RAW31"/>
      <c r="RAY31"/>
      <c r="RBA31"/>
      <c r="RBC31"/>
      <c r="RBE31"/>
      <c r="RBG31"/>
      <c r="RBI31"/>
      <c r="RBK31"/>
      <c r="RBM31"/>
      <c r="RBO31"/>
      <c r="RBQ31"/>
      <c r="RBS31"/>
      <c r="RBU31"/>
      <c r="RBW31"/>
      <c r="RBY31"/>
      <c r="RCA31"/>
      <c r="RCC31"/>
      <c r="RCE31"/>
      <c r="RCG31"/>
      <c r="RCI31"/>
      <c r="RCK31"/>
      <c r="RCM31"/>
      <c r="RCO31"/>
      <c r="RCQ31"/>
      <c r="RCS31"/>
      <c r="RCU31"/>
      <c r="RCW31"/>
      <c r="RCY31"/>
      <c r="RDA31"/>
      <c r="RDC31"/>
      <c r="RDE31"/>
      <c r="RDG31"/>
      <c r="RDI31"/>
      <c r="RDK31"/>
      <c r="RDM31"/>
      <c r="RDO31"/>
      <c r="RDQ31"/>
      <c r="RDS31"/>
      <c r="RDU31"/>
      <c r="RDW31"/>
      <c r="RDY31"/>
      <c r="REA31"/>
      <c r="REC31"/>
      <c r="REE31"/>
      <c r="REG31"/>
      <c r="REI31"/>
      <c r="REK31"/>
      <c r="REM31"/>
      <c r="REO31"/>
      <c r="REQ31"/>
      <c r="RES31"/>
      <c r="REU31"/>
      <c r="REW31"/>
      <c r="REY31"/>
      <c r="RFA31"/>
      <c r="RFC31"/>
      <c r="RFE31"/>
      <c r="RFG31"/>
      <c r="RFI31"/>
      <c r="RFK31"/>
      <c r="RFM31"/>
      <c r="RFO31"/>
      <c r="RFQ31"/>
      <c r="RFS31"/>
      <c r="RFU31"/>
      <c r="RFW31"/>
      <c r="RFY31"/>
      <c r="RGA31"/>
      <c r="RGC31"/>
      <c r="RGE31"/>
      <c r="RGG31"/>
      <c r="RGI31"/>
      <c r="RGK31"/>
      <c r="RGM31"/>
      <c r="RGO31"/>
      <c r="RGQ31"/>
      <c r="RGS31"/>
      <c r="RGU31"/>
      <c r="RGW31"/>
      <c r="RGY31"/>
      <c r="RHA31"/>
      <c r="RHC31"/>
      <c r="RHE31"/>
      <c r="RHG31"/>
      <c r="RHI31"/>
      <c r="RHK31"/>
      <c r="RHM31"/>
      <c r="RHO31"/>
      <c r="RHQ31"/>
      <c r="RHS31"/>
      <c r="RHU31"/>
      <c r="RHW31"/>
      <c r="RHY31"/>
      <c r="RIA31"/>
      <c r="RIC31"/>
      <c r="RIE31"/>
      <c r="RIG31"/>
      <c r="RII31"/>
      <c r="RIK31"/>
      <c r="RIM31"/>
      <c r="RIO31"/>
      <c r="RIQ31"/>
      <c r="RIS31"/>
      <c r="RIU31"/>
      <c r="RIW31"/>
      <c r="RIY31"/>
      <c r="RJA31"/>
      <c r="RJC31"/>
      <c r="RJE31"/>
      <c r="RJG31"/>
      <c r="RJI31"/>
      <c r="RJK31"/>
      <c r="RJM31"/>
      <c r="RJO31"/>
      <c r="RJQ31"/>
      <c r="RJS31"/>
      <c r="RJU31"/>
      <c r="RJW31"/>
      <c r="RJY31"/>
      <c r="RKA31"/>
      <c r="RKC31"/>
      <c r="RKE31"/>
      <c r="RKG31"/>
      <c r="RKI31"/>
      <c r="RKK31"/>
      <c r="RKM31"/>
      <c r="RKO31"/>
      <c r="RKQ31"/>
      <c r="RKS31"/>
      <c r="RKU31"/>
      <c r="RKW31"/>
      <c r="RKY31"/>
      <c r="RLA31"/>
      <c r="RLC31"/>
      <c r="RLE31"/>
      <c r="RLG31"/>
      <c r="RLI31"/>
      <c r="RLK31"/>
      <c r="RLM31"/>
      <c r="RLO31"/>
      <c r="RLQ31"/>
      <c r="RLS31"/>
      <c r="RLU31"/>
      <c r="RLW31"/>
      <c r="RLY31"/>
      <c r="RMA31"/>
      <c r="RMC31"/>
      <c r="RME31"/>
      <c r="RMG31"/>
      <c r="RMI31"/>
      <c r="RMK31"/>
      <c r="RMM31"/>
      <c r="RMO31"/>
      <c r="RMQ31"/>
      <c r="RMS31"/>
      <c r="RMU31"/>
      <c r="RMW31"/>
      <c r="RMY31"/>
      <c r="RNA31"/>
      <c r="RNC31"/>
      <c r="RNE31"/>
      <c r="RNG31"/>
      <c r="RNI31"/>
      <c r="RNK31"/>
      <c r="RNM31"/>
      <c r="RNO31"/>
      <c r="RNQ31"/>
      <c r="RNS31"/>
      <c r="RNU31"/>
      <c r="RNW31"/>
      <c r="RNY31"/>
      <c r="ROA31"/>
      <c r="ROC31"/>
      <c r="ROE31"/>
      <c r="ROG31"/>
      <c r="ROI31"/>
      <c r="ROK31"/>
      <c r="ROM31"/>
      <c r="ROO31"/>
      <c r="ROQ31"/>
      <c r="ROS31"/>
      <c r="ROU31"/>
      <c r="ROW31"/>
      <c r="ROY31"/>
      <c r="RPA31"/>
      <c r="RPC31"/>
      <c r="RPE31"/>
      <c r="RPG31"/>
      <c r="RPI31"/>
      <c r="RPK31"/>
      <c r="RPM31"/>
      <c r="RPO31"/>
      <c r="RPQ31"/>
      <c r="RPS31"/>
      <c r="RPU31"/>
      <c r="RPW31"/>
      <c r="RPY31"/>
      <c r="RQA31"/>
      <c r="RQC31"/>
      <c r="RQE31"/>
      <c r="RQG31"/>
      <c r="RQI31"/>
      <c r="RQK31"/>
      <c r="RQM31"/>
      <c r="RQO31"/>
      <c r="RQQ31"/>
      <c r="RQS31"/>
      <c r="RQU31"/>
      <c r="RQW31"/>
      <c r="RQY31"/>
      <c r="RRA31"/>
      <c r="RRC31"/>
      <c r="RRE31"/>
      <c r="RRG31"/>
      <c r="RRI31"/>
      <c r="RRK31"/>
      <c r="RRM31"/>
      <c r="RRO31"/>
      <c r="RRQ31"/>
      <c r="RRS31"/>
      <c r="RRU31"/>
      <c r="RRW31"/>
      <c r="RRY31"/>
      <c r="RSA31"/>
      <c r="RSC31"/>
      <c r="RSE31"/>
      <c r="RSG31"/>
      <c r="RSI31"/>
      <c r="RSK31"/>
      <c r="RSM31"/>
      <c r="RSO31"/>
      <c r="RSQ31"/>
      <c r="RSS31"/>
      <c r="RSU31"/>
      <c r="RSW31"/>
      <c r="RSY31"/>
      <c r="RTA31"/>
      <c r="RTC31"/>
      <c r="RTE31"/>
      <c r="RTG31"/>
      <c r="RTI31"/>
      <c r="RTK31"/>
      <c r="RTM31"/>
      <c r="RTO31"/>
      <c r="RTQ31"/>
      <c r="RTS31"/>
      <c r="RTU31"/>
      <c r="RTW31"/>
      <c r="RTY31"/>
      <c r="RUA31"/>
      <c r="RUC31"/>
      <c r="RUE31"/>
      <c r="RUG31"/>
      <c r="RUI31"/>
      <c r="RUK31"/>
      <c r="RUM31"/>
      <c r="RUO31"/>
      <c r="RUQ31"/>
      <c r="RUS31"/>
      <c r="RUU31"/>
      <c r="RUW31"/>
      <c r="RUY31"/>
      <c r="RVA31"/>
      <c r="RVC31"/>
      <c r="RVE31"/>
      <c r="RVG31"/>
      <c r="RVI31"/>
      <c r="RVK31"/>
      <c r="RVM31"/>
      <c r="RVO31"/>
      <c r="RVQ31"/>
      <c r="RVS31"/>
      <c r="RVU31"/>
      <c r="RVW31"/>
      <c r="RVY31"/>
      <c r="RWA31"/>
      <c r="RWC31"/>
      <c r="RWE31"/>
      <c r="RWG31"/>
      <c r="RWI31"/>
      <c r="RWK31"/>
      <c r="RWM31"/>
      <c r="RWO31"/>
      <c r="RWQ31"/>
      <c r="RWS31"/>
      <c r="RWU31"/>
      <c r="RWW31"/>
      <c r="RWY31"/>
      <c r="RXA31"/>
      <c r="RXC31"/>
      <c r="RXE31"/>
      <c r="RXG31"/>
      <c r="RXI31"/>
      <c r="RXK31"/>
      <c r="RXM31"/>
      <c r="RXO31"/>
      <c r="RXQ31"/>
      <c r="RXS31"/>
      <c r="RXU31"/>
      <c r="RXW31"/>
      <c r="RXY31"/>
      <c r="RYA31"/>
      <c r="RYC31"/>
      <c r="RYE31"/>
      <c r="RYG31"/>
      <c r="RYI31"/>
      <c r="RYK31"/>
      <c r="RYM31"/>
      <c r="RYO31"/>
      <c r="RYQ31"/>
      <c r="RYS31"/>
      <c r="RYU31"/>
      <c r="RYW31"/>
      <c r="RYY31"/>
      <c r="RZA31"/>
      <c r="RZC31"/>
      <c r="RZE31"/>
      <c r="RZG31"/>
      <c r="RZI31"/>
      <c r="RZK31"/>
      <c r="RZM31"/>
      <c r="RZO31"/>
      <c r="RZQ31"/>
      <c r="RZS31"/>
      <c r="RZU31"/>
      <c r="RZW31"/>
      <c r="RZY31"/>
      <c r="SAA31"/>
      <c r="SAC31"/>
      <c r="SAE31"/>
      <c r="SAG31"/>
      <c r="SAI31"/>
      <c r="SAK31"/>
      <c r="SAM31"/>
      <c r="SAO31"/>
      <c r="SAQ31"/>
      <c r="SAS31"/>
      <c r="SAU31"/>
      <c r="SAW31"/>
      <c r="SAY31"/>
      <c r="SBA31"/>
      <c r="SBC31"/>
      <c r="SBE31"/>
      <c r="SBG31"/>
      <c r="SBI31"/>
      <c r="SBK31"/>
      <c r="SBM31"/>
      <c r="SBO31"/>
      <c r="SBQ31"/>
      <c r="SBS31"/>
      <c r="SBU31"/>
      <c r="SBW31"/>
      <c r="SBY31"/>
      <c r="SCA31"/>
      <c r="SCC31"/>
      <c r="SCE31"/>
      <c r="SCG31"/>
      <c r="SCI31"/>
      <c r="SCK31"/>
      <c r="SCM31"/>
      <c r="SCO31"/>
      <c r="SCQ31"/>
      <c r="SCS31"/>
      <c r="SCU31"/>
      <c r="SCW31"/>
      <c r="SCY31"/>
      <c r="SDA31"/>
      <c r="SDC31"/>
      <c r="SDE31"/>
      <c r="SDG31"/>
      <c r="SDI31"/>
      <c r="SDK31"/>
      <c r="SDM31"/>
      <c r="SDO31"/>
      <c r="SDQ31"/>
      <c r="SDS31"/>
      <c r="SDU31"/>
      <c r="SDW31"/>
      <c r="SDY31"/>
      <c r="SEA31"/>
      <c r="SEC31"/>
      <c r="SEE31"/>
      <c r="SEG31"/>
      <c r="SEI31"/>
      <c r="SEK31"/>
      <c r="SEM31"/>
      <c r="SEO31"/>
      <c r="SEQ31"/>
      <c r="SES31"/>
      <c r="SEU31"/>
      <c r="SEW31"/>
      <c r="SEY31"/>
      <c r="SFA31"/>
      <c r="SFC31"/>
      <c r="SFE31"/>
      <c r="SFG31"/>
      <c r="SFI31"/>
      <c r="SFK31"/>
      <c r="SFM31"/>
      <c r="SFO31"/>
      <c r="SFQ31"/>
      <c r="SFS31"/>
      <c r="SFU31"/>
      <c r="SFW31"/>
      <c r="SFY31"/>
      <c r="SGA31"/>
      <c r="SGC31"/>
      <c r="SGE31"/>
      <c r="SGG31"/>
      <c r="SGI31"/>
      <c r="SGK31"/>
      <c r="SGM31"/>
      <c r="SGO31"/>
      <c r="SGQ31"/>
      <c r="SGS31"/>
      <c r="SGU31"/>
      <c r="SGW31"/>
      <c r="SGY31"/>
      <c r="SHA31"/>
      <c r="SHC31"/>
      <c r="SHE31"/>
      <c r="SHG31"/>
      <c r="SHI31"/>
      <c r="SHK31"/>
      <c r="SHM31"/>
      <c r="SHO31"/>
      <c r="SHQ31"/>
      <c r="SHS31"/>
      <c r="SHU31"/>
      <c r="SHW31"/>
      <c r="SHY31"/>
      <c r="SIA31"/>
      <c r="SIC31"/>
      <c r="SIE31"/>
      <c r="SIG31"/>
      <c r="SII31"/>
      <c r="SIK31"/>
      <c r="SIM31"/>
      <c r="SIO31"/>
      <c r="SIQ31"/>
      <c r="SIS31"/>
      <c r="SIU31"/>
      <c r="SIW31"/>
      <c r="SIY31"/>
      <c r="SJA31"/>
      <c r="SJC31"/>
      <c r="SJE31"/>
      <c r="SJG31"/>
      <c r="SJI31"/>
      <c r="SJK31"/>
      <c r="SJM31"/>
      <c r="SJO31"/>
      <c r="SJQ31"/>
      <c r="SJS31"/>
      <c r="SJU31"/>
      <c r="SJW31"/>
      <c r="SJY31"/>
      <c r="SKA31"/>
      <c r="SKC31"/>
      <c r="SKE31"/>
      <c r="SKG31"/>
      <c r="SKI31"/>
      <c r="SKK31"/>
      <c r="SKM31"/>
      <c r="SKO31"/>
      <c r="SKQ31"/>
      <c r="SKS31"/>
      <c r="SKU31"/>
      <c r="SKW31"/>
      <c r="SKY31"/>
      <c r="SLA31"/>
      <c r="SLC31"/>
      <c r="SLE31"/>
      <c r="SLG31"/>
      <c r="SLI31"/>
      <c r="SLK31"/>
      <c r="SLM31"/>
      <c r="SLO31"/>
      <c r="SLQ31"/>
      <c r="SLS31"/>
      <c r="SLU31"/>
      <c r="SLW31"/>
      <c r="SLY31"/>
      <c r="SMA31"/>
      <c r="SMC31"/>
      <c r="SME31"/>
      <c r="SMG31"/>
      <c r="SMI31"/>
      <c r="SMK31"/>
      <c r="SMM31"/>
      <c r="SMO31"/>
      <c r="SMQ31"/>
      <c r="SMS31"/>
      <c r="SMU31"/>
      <c r="SMW31"/>
      <c r="SMY31"/>
      <c r="SNA31"/>
      <c r="SNC31"/>
      <c r="SNE31"/>
      <c r="SNG31"/>
      <c r="SNI31"/>
      <c r="SNK31"/>
      <c r="SNM31"/>
      <c r="SNO31"/>
      <c r="SNQ31"/>
      <c r="SNS31"/>
      <c r="SNU31"/>
      <c r="SNW31"/>
      <c r="SNY31"/>
      <c r="SOA31"/>
      <c r="SOC31"/>
      <c r="SOE31"/>
      <c r="SOG31"/>
      <c r="SOI31"/>
      <c r="SOK31"/>
      <c r="SOM31"/>
      <c r="SOO31"/>
      <c r="SOQ31"/>
      <c r="SOS31"/>
      <c r="SOU31"/>
      <c r="SOW31"/>
      <c r="SOY31"/>
      <c r="SPA31"/>
      <c r="SPC31"/>
      <c r="SPE31"/>
      <c r="SPG31"/>
      <c r="SPI31"/>
      <c r="SPK31"/>
      <c r="SPM31"/>
      <c r="SPO31"/>
      <c r="SPQ31"/>
      <c r="SPS31"/>
      <c r="SPU31"/>
      <c r="SPW31"/>
      <c r="SPY31"/>
      <c r="SQA31"/>
      <c r="SQC31"/>
      <c r="SQE31"/>
      <c r="SQG31"/>
      <c r="SQI31"/>
      <c r="SQK31"/>
      <c r="SQM31"/>
      <c r="SQO31"/>
      <c r="SQQ31"/>
      <c r="SQS31"/>
      <c r="SQU31"/>
      <c r="SQW31"/>
      <c r="SQY31"/>
      <c r="SRA31"/>
      <c r="SRC31"/>
      <c r="SRE31"/>
      <c r="SRG31"/>
      <c r="SRI31"/>
      <c r="SRK31"/>
      <c r="SRM31"/>
      <c r="SRO31"/>
      <c r="SRQ31"/>
      <c r="SRS31"/>
      <c r="SRU31"/>
      <c r="SRW31"/>
      <c r="SRY31"/>
      <c r="SSA31"/>
      <c r="SSC31"/>
      <c r="SSE31"/>
      <c r="SSG31"/>
      <c r="SSI31"/>
      <c r="SSK31"/>
      <c r="SSM31"/>
      <c r="SSO31"/>
      <c r="SSQ31"/>
      <c r="SSS31"/>
      <c r="SSU31"/>
      <c r="SSW31"/>
      <c r="SSY31"/>
      <c r="STA31"/>
      <c r="STC31"/>
      <c r="STE31"/>
      <c r="STG31"/>
      <c r="STI31"/>
      <c r="STK31"/>
      <c r="STM31"/>
      <c r="STO31"/>
      <c r="STQ31"/>
      <c r="STS31"/>
      <c r="STU31"/>
      <c r="STW31"/>
      <c r="STY31"/>
      <c r="SUA31"/>
      <c r="SUC31"/>
      <c r="SUE31"/>
      <c r="SUG31"/>
      <c r="SUI31"/>
      <c r="SUK31"/>
      <c r="SUM31"/>
      <c r="SUO31"/>
      <c r="SUQ31"/>
      <c r="SUS31"/>
      <c r="SUU31"/>
      <c r="SUW31"/>
      <c r="SUY31"/>
      <c r="SVA31"/>
      <c r="SVC31"/>
      <c r="SVE31"/>
      <c r="SVG31"/>
      <c r="SVI31"/>
      <c r="SVK31"/>
      <c r="SVM31"/>
      <c r="SVO31"/>
      <c r="SVQ31"/>
      <c r="SVS31"/>
      <c r="SVU31"/>
      <c r="SVW31"/>
      <c r="SVY31"/>
      <c r="SWA31"/>
      <c r="SWC31"/>
      <c r="SWE31"/>
      <c r="SWG31"/>
      <c r="SWI31"/>
      <c r="SWK31"/>
      <c r="SWM31"/>
      <c r="SWO31"/>
      <c r="SWQ31"/>
      <c r="SWS31"/>
      <c r="SWU31"/>
      <c r="SWW31"/>
      <c r="SWY31"/>
      <c r="SXA31"/>
      <c r="SXC31"/>
      <c r="SXE31"/>
      <c r="SXG31"/>
      <c r="SXI31"/>
      <c r="SXK31"/>
      <c r="SXM31"/>
      <c r="SXO31"/>
      <c r="SXQ31"/>
      <c r="SXS31"/>
      <c r="SXU31"/>
      <c r="SXW31"/>
      <c r="SXY31"/>
      <c r="SYA31"/>
      <c r="SYC31"/>
      <c r="SYE31"/>
      <c r="SYG31"/>
      <c r="SYI31"/>
      <c r="SYK31"/>
      <c r="SYM31"/>
      <c r="SYO31"/>
      <c r="SYQ31"/>
      <c r="SYS31"/>
      <c r="SYU31"/>
      <c r="SYW31"/>
      <c r="SYY31"/>
      <c r="SZA31"/>
      <c r="SZC31"/>
      <c r="SZE31"/>
      <c r="SZG31"/>
      <c r="SZI31"/>
      <c r="SZK31"/>
      <c r="SZM31"/>
      <c r="SZO31"/>
      <c r="SZQ31"/>
      <c r="SZS31"/>
      <c r="SZU31"/>
      <c r="SZW31"/>
      <c r="SZY31"/>
      <c r="TAA31"/>
      <c r="TAC31"/>
      <c r="TAE31"/>
      <c r="TAG31"/>
      <c r="TAI31"/>
      <c r="TAK31"/>
      <c r="TAM31"/>
      <c r="TAO31"/>
      <c r="TAQ31"/>
      <c r="TAS31"/>
      <c r="TAU31"/>
      <c r="TAW31"/>
      <c r="TAY31"/>
      <c r="TBA31"/>
      <c r="TBC31"/>
      <c r="TBE31"/>
      <c r="TBG31"/>
      <c r="TBI31"/>
      <c r="TBK31"/>
      <c r="TBM31"/>
      <c r="TBO31"/>
      <c r="TBQ31"/>
      <c r="TBS31"/>
      <c r="TBU31"/>
      <c r="TBW31"/>
      <c r="TBY31"/>
      <c r="TCA31"/>
      <c r="TCC31"/>
      <c r="TCE31"/>
      <c r="TCG31"/>
      <c r="TCI31"/>
      <c r="TCK31"/>
      <c r="TCM31"/>
      <c r="TCO31"/>
      <c r="TCQ31"/>
      <c r="TCS31"/>
      <c r="TCU31"/>
      <c r="TCW31"/>
      <c r="TCY31"/>
      <c r="TDA31"/>
      <c r="TDC31"/>
      <c r="TDE31"/>
      <c r="TDG31"/>
      <c r="TDI31"/>
      <c r="TDK31"/>
      <c r="TDM31"/>
      <c r="TDO31"/>
      <c r="TDQ31"/>
      <c r="TDS31"/>
      <c r="TDU31"/>
      <c r="TDW31"/>
      <c r="TDY31"/>
      <c r="TEA31"/>
      <c r="TEC31"/>
      <c r="TEE31"/>
      <c r="TEG31"/>
      <c r="TEI31"/>
      <c r="TEK31"/>
      <c r="TEM31"/>
      <c r="TEO31"/>
      <c r="TEQ31"/>
      <c r="TES31"/>
      <c r="TEU31"/>
      <c r="TEW31"/>
      <c r="TEY31"/>
      <c r="TFA31"/>
      <c r="TFC31"/>
      <c r="TFE31"/>
      <c r="TFG31"/>
      <c r="TFI31"/>
      <c r="TFK31"/>
      <c r="TFM31"/>
      <c r="TFO31"/>
      <c r="TFQ31"/>
      <c r="TFS31"/>
      <c r="TFU31"/>
      <c r="TFW31"/>
      <c r="TFY31"/>
      <c r="TGA31"/>
      <c r="TGC31"/>
      <c r="TGE31"/>
      <c r="TGG31"/>
      <c r="TGI31"/>
      <c r="TGK31"/>
      <c r="TGM31"/>
      <c r="TGO31"/>
      <c r="TGQ31"/>
      <c r="TGS31"/>
      <c r="TGU31"/>
      <c r="TGW31"/>
      <c r="TGY31"/>
      <c r="THA31"/>
      <c r="THC31"/>
      <c r="THE31"/>
      <c r="THG31"/>
      <c r="THI31"/>
      <c r="THK31"/>
      <c r="THM31"/>
      <c r="THO31"/>
      <c r="THQ31"/>
      <c r="THS31"/>
      <c r="THU31"/>
      <c r="THW31"/>
      <c r="THY31"/>
      <c r="TIA31"/>
      <c r="TIC31"/>
      <c r="TIE31"/>
      <c r="TIG31"/>
      <c r="TII31"/>
      <c r="TIK31"/>
      <c r="TIM31"/>
      <c r="TIO31"/>
      <c r="TIQ31"/>
      <c r="TIS31"/>
      <c r="TIU31"/>
      <c r="TIW31"/>
      <c r="TIY31"/>
      <c r="TJA31"/>
      <c r="TJC31"/>
      <c r="TJE31"/>
      <c r="TJG31"/>
      <c r="TJI31"/>
      <c r="TJK31"/>
      <c r="TJM31"/>
      <c r="TJO31"/>
      <c r="TJQ31"/>
      <c r="TJS31"/>
      <c r="TJU31"/>
      <c r="TJW31"/>
      <c r="TJY31"/>
      <c r="TKA31"/>
      <c r="TKC31"/>
      <c r="TKE31"/>
      <c r="TKG31"/>
      <c r="TKI31"/>
      <c r="TKK31"/>
      <c r="TKM31"/>
      <c r="TKO31"/>
      <c r="TKQ31"/>
      <c r="TKS31"/>
      <c r="TKU31"/>
      <c r="TKW31"/>
      <c r="TKY31"/>
      <c r="TLA31"/>
      <c r="TLC31"/>
      <c r="TLE31"/>
      <c r="TLG31"/>
      <c r="TLI31"/>
      <c r="TLK31"/>
      <c r="TLM31"/>
      <c r="TLO31"/>
      <c r="TLQ31"/>
      <c r="TLS31"/>
      <c r="TLU31"/>
      <c r="TLW31"/>
      <c r="TLY31"/>
      <c r="TMA31"/>
      <c r="TMC31"/>
      <c r="TME31"/>
      <c r="TMG31"/>
      <c r="TMI31"/>
      <c r="TMK31"/>
      <c r="TMM31"/>
      <c r="TMO31"/>
      <c r="TMQ31"/>
      <c r="TMS31"/>
      <c r="TMU31"/>
      <c r="TMW31"/>
      <c r="TMY31"/>
      <c r="TNA31"/>
      <c r="TNC31"/>
      <c r="TNE31"/>
      <c r="TNG31"/>
      <c r="TNI31"/>
      <c r="TNK31"/>
      <c r="TNM31"/>
      <c r="TNO31"/>
      <c r="TNQ31"/>
      <c r="TNS31"/>
      <c r="TNU31"/>
      <c r="TNW31"/>
      <c r="TNY31"/>
      <c r="TOA31"/>
      <c r="TOC31"/>
      <c r="TOE31"/>
      <c r="TOG31"/>
      <c r="TOI31"/>
      <c r="TOK31"/>
      <c r="TOM31"/>
      <c r="TOO31"/>
      <c r="TOQ31"/>
      <c r="TOS31"/>
      <c r="TOU31"/>
      <c r="TOW31"/>
      <c r="TOY31"/>
      <c r="TPA31"/>
      <c r="TPC31"/>
      <c r="TPE31"/>
      <c r="TPG31"/>
      <c r="TPI31"/>
      <c r="TPK31"/>
      <c r="TPM31"/>
      <c r="TPO31"/>
      <c r="TPQ31"/>
      <c r="TPS31"/>
      <c r="TPU31"/>
      <c r="TPW31"/>
      <c r="TPY31"/>
      <c r="TQA31"/>
      <c r="TQC31"/>
      <c r="TQE31"/>
      <c r="TQG31"/>
      <c r="TQI31"/>
      <c r="TQK31"/>
      <c r="TQM31"/>
      <c r="TQO31"/>
      <c r="TQQ31"/>
      <c r="TQS31"/>
      <c r="TQU31"/>
      <c r="TQW31"/>
      <c r="TQY31"/>
      <c r="TRA31"/>
      <c r="TRC31"/>
      <c r="TRE31"/>
      <c r="TRG31"/>
      <c r="TRI31"/>
      <c r="TRK31"/>
      <c r="TRM31"/>
      <c r="TRO31"/>
      <c r="TRQ31"/>
      <c r="TRS31"/>
      <c r="TRU31"/>
      <c r="TRW31"/>
      <c r="TRY31"/>
      <c r="TSA31"/>
      <c r="TSC31"/>
      <c r="TSE31"/>
      <c r="TSG31"/>
      <c r="TSI31"/>
      <c r="TSK31"/>
      <c r="TSM31"/>
      <c r="TSO31"/>
      <c r="TSQ31"/>
      <c r="TSS31"/>
      <c r="TSU31"/>
      <c r="TSW31"/>
      <c r="TSY31"/>
      <c r="TTA31"/>
      <c r="TTC31"/>
      <c r="TTE31"/>
      <c r="TTG31"/>
      <c r="TTI31"/>
      <c r="TTK31"/>
      <c r="TTM31"/>
      <c r="TTO31"/>
      <c r="TTQ31"/>
      <c r="TTS31"/>
      <c r="TTU31"/>
      <c r="TTW31"/>
      <c r="TTY31"/>
      <c r="TUA31"/>
      <c r="TUC31"/>
      <c r="TUE31"/>
      <c r="TUG31"/>
      <c r="TUI31"/>
      <c r="TUK31"/>
      <c r="TUM31"/>
      <c r="TUO31"/>
      <c r="TUQ31"/>
      <c r="TUS31"/>
      <c r="TUU31"/>
      <c r="TUW31"/>
      <c r="TUY31"/>
      <c r="TVA31"/>
      <c r="TVC31"/>
      <c r="TVE31"/>
      <c r="TVG31"/>
      <c r="TVI31"/>
      <c r="TVK31"/>
      <c r="TVM31"/>
      <c r="TVO31"/>
      <c r="TVQ31"/>
      <c r="TVS31"/>
      <c r="TVU31"/>
      <c r="TVW31"/>
      <c r="TVY31"/>
      <c r="TWA31"/>
      <c r="TWC31"/>
      <c r="TWE31"/>
      <c r="TWG31"/>
      <c r="TWI31"/>
      <c r="TWK31"/>
      <c r="TWM31"/>
      <c r="TWO31"/>
      <c r="TWQ31"/>
      <c r="TWS31"/>
      <c r="TWU31"/>
      <c r="TWW31"/>
      <c r="TWY31"/>
      <c r="TXA31"/>
      <c r="TXC31"/>
      <c r="TXE31"/>
      <c r="TXG31"/>
      <c r="TXI31"/>
      <c r="TXK31"/>
      <c r="TXM31"/>
      <c r="TXO31"/>
      <c r="TXQ31"/>
      <c r="TXS31"/>
      <c r="TXU31"/>
      <c r="TXW31"/>
      <c r="TXY31"/>
      <c r="TYA31"/>
      <c r="TYC31"/>
      <c r="TYE31"/>
      <c r="TYG31"/>
      <c r="TYI31"/>
      <c r="TYK31"/>
      <c r="TYM31"/>
      <c r="TYO31"/>
      <c r="TYQ31"/>
      <c r="TYS31"/>
      <c r="TYU31"/>
      <c r="TYW31"/>
      <c r="TYY31"/>
      <c r="TZA31"/>
      <c r="TZC31"/>
      <c r="TZE31"/>
      <c r="TZG31"/>
      <c r="TZI31"/>
      <c r="TZK31"/>
      <c r="TZM31"/>
      <c r="TZO31"/>
      <c r="TZQ31"/>
      <c r="TZS31"/>
      <c r="TZU31"/>
      <c r="TZW31"/>
      <c r="TZY31"/>
      <c r="UAA31"/>
      <c r="UAC31"/>
      <c r="UAE31"/>
      <c r="UAG31"/>
      <c r="UAI31"/>
      <c r="UAK31"/>
      <c r="UAM31"/>
      <c r="UAO31"/>
      <c r="UAQ31"/>
      <c r="UAS31"/>
      <c r="UAU31"/>
      <c r="UAW31"/>
      <c r="UAY31"/>
      <c r="UBA31"/>
      <c r="UBC31"/>
      <c r="UBE31"/>
      <c r="UBG31"/>
      <c r="UBI31"/>
      <c r="UBK31"/>
      <c r="UBM31"/>
      <c r="UBO31"/>
      <c r="UBQ31"/>
      <c r="UBS31"/>
      <c r="UBU31"/>
      <c r="UBW31"/>
      <c r="UBY31"/>
      <c r="UCA31"/>
      <c r="UCC31"/>
      <c r="UCE31"/>
      <c r="UCG31"/>
      <c r="UCI31"/>
      <c r="UCK31"/>
      <c r="UCM31"/>
      <c r="UCO31"/>
      <c r="UCQ31"/>
      <c r="UCS31"/>
      <c r="UCU31"/>
      <c r="UCW31"/>
      <c r="UCY31"/>
      <c r="UDA31"/>
      <c r="UDC31"/>
      <c r="UDE31"/>
      <c r="UDG31"/>
      <c r="UDI31"/>
      <c r="UDK31"/>
      <c r="UDM31"/>
      <c r="UDO31"/>
      <c r="UDQ31"/>
      <c r="UDS31"/>
      <c r="UDU31"/>
      <c r="UDW31"/>
      <c r="UDY31"/>
      <c r="UEA31"/>
      <c r="UEC31"/>
      <c r="UEE31"/>
      <c r="UEG31"/>
      <c r="UEI31"/>
      <c r="UEK31"/>
      <c r="UEM31"/>
      <c r="UEO31"/>
      <c r="UEQ31"/>
      <c r="UES31"/>
      <c r="UEU31"/>
      <c r="UEW31"/>
      <c r="UEY31"/>
      <c r="UFA31"/>
      <c r="UFC31"/>
      <c r="UFE31"/>
      <c r="UFG31"/>
      <c r="UFI31"/>
      <c r="UFK31"/>
      <c r="UFM31"/>
      <c r="UFO31"/>
      <c r="UFQ31"/>
      <c r="UFS31"/>
      <c r="UFU31"/>
      <c r="UFW31"/>
      <c r="UFY31"/>
      <c r="UGA31"/>
      <c r="UGC31"/>
      <c r="UGE31"/>
      <c r="UGG31"/>
      <c r="UGI31"/>
      <c r="UGK31"/>
      <c r="UGM31"/>
      <c r="UGO31"/>
      <c r="UGQ31"/>
      <c r="UGS31"/>
      <c r="UGU31"/>
      <c r="UGW31"/>
      <c r="UGY31"/>
      <c r="UHA31"/>
      <c r="UHC31"/>
      <c r="UHE31"/>
      <c r="UHG31"/>
      <c r="UHI31"/>
      <c r="UHK31"/>
      <c r="UHM31"/>
      <c r="UHO31"/>
      <c r="UHQ31"/>
      <c r="UHS31"/>
      <c r="UHU31"/>
      <c r="UHW31"/>
      <c r="UHY31"/>
      <c r="UIA31"/>
      <c r="UIC31"/>
      <c r="UIE31"/>
      <c r="UIG31"/>
      <c r="UII31"/>
      <c r="UIK31"/>
      <c r="UIM31"/>
      <c r="UIO31"/>
      <c r="UIQ31"/>
      <c r="UIS31"/>
      <c r="UIU31"/>
      <c r="UIW31"/>
      <c r="UIY31"/>
      <c r="UJA31"/>
      <c r="UJC31"/>
      <c r="UJE31"/>
      <c r="UJG31"/>
      <c r="UJI31"/>
      <c r="UJK31"/>
      <c r="UJM31"/>
      <c r="UJO31"/>
      <c r="UJQ31"/>
      <c r="UJS31"/>
      <c r="UJU31"/>
      <c r="UJW31"/>
      <c r="UJY31"/>
      <c r="UKA31"/>
      <c r="UKC31"/>
      <c r="UKE31"/>
      <c r="UKG31"/>
      <c r="UKI31"/>
      <c r="UKK31"/>
      <c r="UKM31"/>
      <c r="UKO31"/>
      <c r="UKQ31"/>
      <c r="UKS31"/>
      <c r="UKU31"/>
      <c r="UKW31"/>
      <c r="UKY31"/>
      <c r="ULA31"/>
      <c r="ULC31"/>
      <c r="ULE31"/>
      <c r="ULG31"/>
      <c r="ULI31"/>
      <c r="ULK31"/>
      <c r="ULM31"/>
      <c r="ULO31"/>
      <c r="ULQ31"/>
      <c r="ULS31"/>
      <c r="ULU31"/>
      <c r="ULW31"/>
      <c r="ULY31"/>
      <c r="UMA31"/>
      <c r="UMC31"/>
      <c r="UME31"/>
      <c r="UMG31"/>
      <c r="UMI31"/>
      <c r="UMK31"/>
      <c r="UMM31"/>
      <c r="UMO31"/>
      <c r="UMQ31"/>
      <c r="UMS31"/>
      <c r="UMU31"/>
      <c r="UMW31"/>
      <c r="UMY31"/>
      <c r="UNA31"/>
      <c r="UNC31"/>
      <c r="UNE31"/>
      <c r="UNG31"/>
      <c r="UNI31"/>
      <c r="UNK31"/>
      <c r="UNM31"/>
      <c r="UNO31"/>
      <c r="UNQ31"/>
      <c r="UNS31"/>
      <c r="UNU31"/>
      <c r="UNW31"/>
      <c r="UNY31"/>
      <c r="UOA31"/>
      <c r="UOC31"/>
      <c r="UOE31"/>
      <c r="UOG31"/>
      <c r="UOI31"/>
      <c r="UOK31"/>
      <c r="UOM31"/>
      <c r="UOO31"/>
      <c r="UOQ31"/>
      <c r="UOS31"/>
      <c r="UOU31"/>
      <c r="UOW31"/>
      <c r="UOY31"/>
      <c r="UPA31"/>
      <c r="UPC31"/>
      <c r="UPE31"/>
      <c r="UPG31"/>
      <c r="UPI31"/>
      <c r="UPK31"/>
      <c r="UPM31"/>
      <c r="UPO31"/>
      <c r="UPQ31"/>
      <c r="UPS31"/>
      <c r="UPU31"/>
      <c r="UPW31"/>
      <c r="UPY31"/>
      <c r="UQA31"/>
      <c r="UQC31"/>
      <c r="UQE31"/>
      <c r="UQG31"/>
      <c r="UQI31"/>
      <c r="UQK31"/>
      <c r="UQM31"/>
      <c r="UQO31"/>
      <c r="UQQ31"/>
      <c r="UQS31"/>
      <c r="UQU31"/>
      <c r="UQW31"/>
      <c r="UQY31"/>
      <c r="URA31"/>
      <c r="URC31"/>
      <c r="URE31"/>
      <c r="URG31"/>
      <c r="URI31"/>
      <c r="URK31"/>
      <c r="URM31"/>
      <c r="URO31"/>
      <c r="URQ31"/>
      <c r="URS31"/>
      <c r="URU31"/>
      <c r="URW31"/>
      <c r="URY31"/>
      <c r="USA31"/>
      <c r="USC31"/>
      <c r="USE31"/>
      <c r="USG31"/>
      <c r="USI31"/>
      <c r="USK31"/>
      <c r="USM31"/>
      <c r="USO31"/>
      <c r="USQ31"/>
      <c r="USS31"/>
      <c r="USU31"/>
      <c r="USW31"/>
      <c r="USY31"/>
      <c r="UTA31"/>
      <c r="UTC31"/>
      <c r="UTE31"/>
      <c r="UTG31"/>
      <c r="UTI31"/>
      <c r="UTK31"/>
      <c r="UTM31"/>
      <c r="UTO31"/>
      <c r="UTQ31"/>
      <c r="UTS31"/>
      <c r="UTU31"/>
      <c r="UTW31"/>
      <c r="UTY31"/>
      <c r="UUA31"/>
      <c r="UUC31"/>
      <c r="UUE31"/>
      <c r="UUG31"/>
      <c r="UUI31"/>
      <c r="UUK31"/>
      <c r="UUM31"/>
      <c r="UUO31"/>
      <c r="UUQ31"/>
      <c r="UUS31"/>
      <c r="UUU31"/>
      <c r="UUW31"/>
      <c r="UUY31"/>
      <c r="UVA31"/>
      <c r="UVC31"/>
      <c r="UVE31"/>
      <c r="UVG31"/>
      <c r="UVI31"/>
      <c r="UVK31"/>
      <c r="UVM31"/>
      <c r="UVO31"/>
      <c r="UVQ31"/>
      <c r="UVS31"/>
      <c r="UVU31"/>
      <c r="UVW31"/>
      <c r="UVY31"/>
      <c r="UWA31"/>
      <c r="UWC31"/>
      <c r="UWE31"/>
      <c r="UWG31"/>
      <c r="UWI31"/>
      <c r="UWK31"/>
      <c r="UWM31"/>
      <c r="UWO31"/>
      <c r="UWQ31"/>
      <c r="UWS31"/>
      <c r="UWU31"/>
      <c r="UWW31"/>
      <c r="UWY31"/>
      <c r="UXA31"/>
      <c r="UXC31"/>
      <c r="UXE31"/>
      <c r="UXG31"/>
      <c r="UXI31"/>
      <c r="UXK31"/>
      <c r="UXM31"/>
      <c r="UXO31"/>
      <c r="UXQ31"/>
      <c r="UXS31"/>
      <c r="UXU31"/>
      <c r="UXW31"/>
      <c r="UXY31"/>
      <c r="UYA31"/>
      <c r="UYC31"/>
      <c r="UYE31"/>
      <c r="UYG31"/>
      <c r="UYI31"/>
      <c r="UYK31"/>
      <c r="UYM31"/>
      <c r="UYO31"/>
      <c r="UYQ31"/>
      <c r="UYS31"/>
      <c r="UYU31"/>
      <c r="UYW31"/>
      <c r="UYY31"/>
      <c r="UZA31"/>
      <c r="UZC31"/>
      <c r="UZE31"/>
      <c r="UZG31"/>
      <c r="UZI31"/>
      <c r="UZK31"/>
      <c r="UZM31"/>
      <c r="UZO31"/>
      <c r="UZQ31"/>
      <c r="UZS31"/>
      <c r="UZU31"/>
      <c r="UZW31"/>
      <c r="UZY31"/>
      <c r="VAA31"/>
      <c r="VAC31"/>
      <c r="VAE31"/>
      <c r="VAG31"/>
      <c r="VAI31"/>
      <c r="VAK31"/>
      <c r="VAM31"/>
      <c r="VAO31"/>
      <c r="VAQ31"/>
      <c r="VAS31"/>
      <c r="VAU31"/>
      <c r="VAW31"/>
      <c r="VAY31"/>
      <c r="VBA31"/>
      <c r="VBC31"/>
      <c r="VBE31"/>
      <c r="VBG31"/>
      <c r="VBI31"/>
      <c r="VBK31"/>
      <c r="VBM31"/>
      <c r="VBO31"/>
      <c r="VBQ31"/>
      <c r="VBS31"/>
      <c r="VBU31"/>
      <c r="VBW31"/>
      <c r="VBY31"/>
      <c r="VCA31"/>
      <c r="VCC31"/>
      <c r="VCE31"/>
      <c r="VCG31"/>
      <c r="VCI31"/>
      <c r="VCK31"/>
      <c r="VCM31"/>
      <c r="VCO31"/>
      <c r="VCQ31"/>
      <c r="VCS31"/>
      <c r="VCU31"/>
      <c r="VCW31"/>
      <c r="VCY31"/>
      <c r="VDA31"/>
      <c r="VDC31"/>
      <c r="VDE31"/>
      <c r="VDG31"/>
      <c r="VDI31"/>
      <c r="VDK31"/>
      <c r="VDM31"/>
      <c r="VDO31"/>
      <c r="VDQ31"/>
      <c r="VDS31"/>
      <c r="VDU31"/>
      <c r="VDW31"/>
      <c r="VDY31"/>
      <c r="VEA31"/>
      <c r="VEC31"/>
      <c r="VEE31"/>
      <c r="VEG31"/>
      <c r="VEI31"/>
      <c r="VEK31"/>
      <c r="VEM31"/>
      <c r="VEO31"/>
      <c r="VEQ31"/>
      <c r="VES31"/>
      <c r="VEU31"/>
      <c r="VEW31"/>
      <c r="VEY31"/>
      <c r="VFA31"/>
      <c r="VFC31"/>
      <c r="VFE31"/>
      <c r="VFG31"/>
      <c r="VFI31"/>
      <c r="VFK31"/>
      <c r="VFM31"/>
      <c r="VFO31"/>
      <c r="VFQ31"/>
      <c r="VFS31"/>
      <c r="VFU31"/>
      <c r="VFW31"/>
      <c r="VFY31"/>
      <c r="VGA31"/>
      <c r="VGC31"/>
      <c r="VGE31"/>
      <c r="VGG31"/>
      <c r="VGI31"/>
      <c r="VGK31"/>
      <c r="VGM31"/>
      <c r="VGO31"/>
      <c r="VGQ31"/>
      <c r="VGS31"/>
      <c r="VGU31"/>
      <c r="VGW31"/>
      <c r="VGY31"/>
      <c r="VHA31"/>
      <c r="VHC31"/>
      <c r="VHE31"/>
      <c r="VHG31"/>
      <c r="VHI31"/>
      <c r="VHK31"/>
      <c r="VHM31"/>
      <c r="VHO31"/>
      <c r="VHQ31"/>
      <c r="VHS31"/>
      <c r="VHU31"/>
      <c r="VHW31"/>
      <c r="VHY31"/>
      <c r="VIA31"/>
      <c r="VIC31"/>
      <c r="VIE31"/>
      <c r="VIG31"/>
      <c r="VII31"/>
      <c r="VIK31"/>
      <c r="VIM31"/>
      <c r="VIO31"/>
      <c r="VIQ31"/>
      <c r="VIS31"/>
      <c r="VIU31"/>
      <c r="VIW31"/>
      <c r="VIY31"/>
      <c r="VJA31"/>
      <c r="VJC31"/>
      <c r="VJE31"/>
      <c r="VJG31"/>
      <c r="VJI31"/>
      <c r="VJK31"/>
      <c r="VJM31"/>
      <c r="VJO31"/>
      <c r="VJQ31"/>
      <c r="VJS31"/>
      <c r="VJU31"/>
      <c r="VJW31"/>
      <c r="VJY31"/>
      <c r="VKA31"/>
      <c r="VKC31"/>
      <c r="VKE31"/>
      <c r="VKG31"/>
      <c r="VKI31"/>
      <c r="VKK31"/>
      <c r="VKM31"/>
      <c r="VKO31"/>
      <c r="VKQ31"/>
      <c r="VKS31"/>
      <c r="VKU31"/>
      <c r="VKW31"/>
      <c r="VKY31"/>
      <c r="VLA31"/>
      <c r="VLC31"/>
      <c r="VLE31"/>
      <c r="VLG31"/>
      <c r="VLI31"/>
      <c r="VLK31"/>
      <c r="VLM31"/>
      <c r="VLO31"/>
      <c r="VLQ31"/>
      <c r="VLS31"/>
      <c r="VLU31"/>
      <c r="VLW31"/>
      <c r="VLY31"/>
      <c r="VMA31"/>
      <c r="VMC31"/>
      <c r="VME31"/>
      <c r="VMG31"/>
      <c r="VMI31"/>
      <c r="VMK31"/>
      <c r="VMM31"/>
      <c r="VMO31"/>
      <c r="VMQ31"/>
      <c r="VMS31"/>
      <c r="VMU31"/>
      <c r="VMW31"/>
      <c r="VMY31"/>
      <c r="VNA31"/>
      <c r="VNC31"/>
      <c r="VNE31"/>
      <c r="VNG31"/>
      <c r="VNI31"/>
      <c r="VNK31"/>
      <c r="VNM31"/>
      <c r="VNO31"/>
      <c r="VNQ31"/>
      <c r="VNS31"/>
      <c r="VNU31"/>
      <c r="VNW31"/>
      <c r="VNY31"/>
      <c r="VOA31"/>
      <c r="VOC31"/>
      <c r="VOE31"/>
      <c r="VOG31"/>
      <c r="VOI31"/>
      <c r="VOK31"/>
      <c r="VOM31"/>
      <c r="VOO31"/>
      <c r="VOQ31"/>
      <c r="VOS31"/>
      <c r="VOU31"/>
      <c r="VOW31"/>
      <c r="VOY31"/>
      <c r="VPA31"/>
      <c r="VPC31"/>
      <c r="VPE31"/>
      <c r="VPG31"/>
      <c r="VPI31"/>
      <c r="VPK31"/>
      <c r="VPM31"/>
      <c r="VPO31"/>
      <c r="VPQ31"/>
      <c r="VPS31"/>
      <c r="VPU31"/>
      <c r="VPW31"/>
      <c r="VPY31"/>
      <c r="VQA31"/>
      <c r="VQC31"/>
      <c r="VQE31"/>
      <c r="VQG31"/>
      <c r="VQI31"/>
      <c r="VQK31"/>
      <c r="VQM31"/>
      <c r="VQO31"/>
      <c r="VQQ31"/>
      <c r="VQS31"/>
      <c r="VQU31"/>
      <c r="VQW31"/>
      <c r="VQY31"/>
      <c r="VRA31"/>
      <c r="VRC31"/>
      <c r="VRE31"/>
      <c r="VRG31"/>
      <c r="VRI31"/>
      <c r="VRK31"/>
      <c r="VRM31"/>
      <c r="VRO31"/>
      <c r="VRQ31"/>
      <c r="VRS31"/>
      <c r="VRU31"/>
      <c r="VRW31"/>
      <c r="VRY31"/>
      <c r="VSA31"/>
      <c r="VSC31"/>
      <c r="VSE31"/>
      <c r="VSG31"/>
      <c r="VSI31"/>
      <c r="VSK31"/>
      <c r="VSM31"/>
      <c r="VSO31"/>
      <c r="VSQ31"/>
      <c r="VSS31"/>
      <c r="VSU31"/>
      <c r="VSW31"/>
      <c r="VSY31"/>
      <c r="VTA31"/>
      <c r="VTC31"/>
      <c r="VTE31"/>
      <c r="VTG31"/>
      <c r="VTI31"/>
      <c r="VTK31"/>
      <c r="VTM31"/>
      <c r="VTO31"/>
      <c r="VTQ31"/>
      <c r="VTS31"/>
      <c r="VTU31"/>
      <c r="VTW31"/>
      <c r="VTY31"/>
      <c r="VUA31"/>
      <c r="VUC31"/>
      <c r="VUE31"/>
      <c r="VUG31"/>
      <c r="VUI31"/>
      <c r="VUK31"/>
      <c r="VUM31"/>
      <c r="VUO31"/>
      <c r="VUQ31"/>
      <c r="VUS31"/>
      <c r="VUU31"/>
      <c r="VUW31"/>
      <c r="VUY31"/>
      <c r="VVA31"/>
      <c r="VVC31"/>
      <c r="VVE31"/>
      <c r="VVG31"/>
      <c r="VVI31"/>
      <c r="VVK31"/>
      <c r="VVM31"/>
      <c r="VVO31"/>
      <c r="VVQ31"/>
      <c r="VVS31"/>
      <c r="VVU31"/>
      <c r="VVW31"/>
      <c r="VVY31"/>
      <c r="VWA31"/>
      <c r="VWC31"/>
      <c r="VWE31"/>
      <c r="VWG31"/>
      <c r="VWI31"/>
      <c r="VWK31"/>
      <c r="VWM31"/>
      <c r="VWO31"/>
      <c r="VWQ31"/>
      <c r="VWS31"/>
      <c r="VWU31"/>
      <c r="VWW31"/>
      <c r="VWY31"/>
      <c r="VXA31"/>
      <c r="VXC31"/>
      <c r="VXE31"/>
      <c r="VXG31"/>
      <c r="VXI31"/>
      <c r="VXK31"/>
      <c r="VXM31"/>
      <c r="VXO31"/>
      <c r="VXQ31"/>
      <c r="VXS31"/>
      <c r="VXU31"/>
      <c r="VXW31"/>
      <c r="VXY31"/>
      <c r="VYA31"/>
      <c r="VYC31"/>
      <c r="VYE31"/>
      <c r="VYG31"/>
      <c r="VYI31"/>
      <c r="VYK31"/>
      <c r="VYM31"/>
      <c r="VYO31"/>
      <c r="VYQ31"/>
      <c r="VYS31"/>
      <c r="VYU31"/>
      <c r="VYW31"/>
      <c r="VYY31"/>
      <c r="VZA31"/>
      <c r="VZC31"/>
      <c r="VZE31"/>
      <c r="VZG31"/>
      <c r="VZI31"/>
      <c r="VZK31"/>
      <c r="VZM31"/>
      <c r="VZO31"/>
      <c r="VZQ31"/>
      <c r="VZS31"/>
      <c r="VZU31"/>
      <c r="VZW31"/>
      <c r="VZY31"/>
      <c r="WAA31"/>
      <c r="WAC31"/>
      <c r="WAE31"/>
      <c r="WAG31"/>
      <c r="WAI31"/>
      <c r="WAK31"/>
      <c r="WAM31"/>
      <c r="WAO31"/>
      <c r="WAQ31"/>
      <c r="WAS31"/>
      <c r="WAU31"/>
      <c r="WAW31"/>
      <c r="WAY31"/>
      <c r="WBA31"/>
      <c r="WBC31"/>
      <c r="WBE31"/>
      <c r="WBG31"/>
      <c r="WBI31"/>
      <c r="WBK31"/>
      <c r="WBM31"/>
      <c r="WBO31"/>
      <c r="WBQ31"/>
      <c r="WBS31"/>
      <c r="WBU31"/>
      <c r="WBW31"/>
      <c r="WBY31"/>
      <c r="WCA31"/>
      <c r="WCC31"/>
      <c r="WCE31"/>
      <c r="WCG31"/>
      <c r="WCI31"/>
      <c r="WCK31"/>
      <c r="WCM31"/>
      <c r="WCO31"/>
      <c r="WCQ31"/>
      <c r="WCS31"/>
      <c r="WCU31"/>
      <c r="WCW31"/>
      <c r="WCY31"/>
      <c r="WDA31"/>
      <c r="WDC31"/>
      <c r="WDE31"/>
      <c r="WDG31"/>
      <c r="WDI31"/>
      <c r="WDK31"/>
      <c r="WDM31"/>
      <c r="WDO31"/>
      <c r="WDQ31"/>
      <c r="WDS31"/>
      <c r="WDU31"/>
      <c r="WDW31"/>
      <c r="WDY31"/>
      <c r="WEA31"/>
      <c r="WEC31"/>
      <c r="WEE31"/>
      <c r="WEG31"/>
      <c r="WEI31"/>
      <c r="WEK31"/>
      <c r="WEM31"/>
      <c r="WEO31"/>
      <c r="WEQ31"/>
      <c r="WES31"/>
      <c r="WEU31"/>
      <c r="WEW31"/>
      <c r="WEY31"/>
      <c r="WFA31"/>
      <c r="WFC31"/>
      <c r="WFE31"/>
      <c r="WFG31"/>
      <c r="WFI31"/>
      <c r="WFK31"/>
      <c r="WFM31"/>
      <c r="WFO31"/>
      <c r="WFQ31"/>
      <c r="WFS31"/>
      <c r="WFU31"/>
      <c r="WFW31"/>
      <c r="WFY31"/>
      <c r="WGA31"/>
      <c r="WGC31"/>
      <c r="WGE31"/>
      <c r="WGG31"/>
      <c r="WGI31"/>
      <c r="WGK31"/>
      <c r="WGM31"/>
      <c r="WGO31"/>
      <c r="WGQ31"/>
      <c r="WGS31"/>
      <c r="WGU31"/>
      <c r="WGW31"/>
      <c r="WGY31"/>
      <c r="WHA31"/>
      <c r="WHC31"/>
      <c r="WHE31"/>
      <c r="WHG31"/>
      <c r="WHI31"/>
      <c r="WHK31"/>
      <c r="WHM31"/>
      <c r="WHO31"/>
      <c r="WHQ31"/>
      <c r="WHS31"/>
      <c r="WHU31"/>
      <c r="WHW31"/>
      <c r="WHY31"/>
      <c r="WIA31"/>
      <c r="WIC31"/>
      <c r="WIE31"/>
      <c r="WIG31"/>
      <c r="WII31"/>
      <c r="WIK31"/>
      <c r="WIM31"/>
      <c r="WIO31"/>
      <c r="WIQ31"/>
      <c r="WIS31"/>
      <c r="WIU31"/>
      <c r="WIW31"/>
      <c r="WIY31"/>
      <c r="WJA31"/>
      <c r="WJC31"/>
      <c r="WJE31"/>
      <c r="WJG31"/>
      <c r="WJI31"/>
      <c r="WJK31"/>
      <c r="WJM31"/>
      <c r="WJO31"/>
      <c r="WJQ31"/>
      <c r="WJS31"/>
      <c r="WJU31"/>
      <c r="WJW31"/>
      <c r="WJY31"/>
      <c r="WKA31"/>
      <c r="WKC31"/>
      <c r="WKE31"/>
      <c r="WKG31"/>
      <c r="WKI31"/>
      <c r="WKK31"/>
      <c r="WKM31"/>
      <c r="WKO31"/>
      <c r="WKQ31"/>
      <c r="WKS31"/>
      <c r="WKU31"/>
      <c r="WKW31"/>
      <c r="WKY31"/>
      <c r="WLA31"/>
      <c r="WLC31"/>
      <c r="WLE31"/>
      <c r="WLG31"/>
      <c r="WLI31"/>
      <c r="WLK31"/>
      <c r="WLM31"/>
      <c r="WLO31"/>
      <c r="WLQ31"/>
      <c r="WLS31"/>
      <c r="WLU31"/>
      <c r="WLW31"/>
      <c r="WLY31"/>
      <c r="WMA31"/>
      <c r="WMC31"/>
      <c r="WME31"/>
      <c r="WMG31"/>
      <c r="WMI31"/>
      <c r="WMK31"/>
      <c r="WMM31"/>
      <c r="WMO31"/>
      <c r="WMQ31"/>
      <c r="WMS31"/>
      <c r="WMU31"/>
      <c r="WMW31"/>
      <c r="WMY31"/>
      <c r="WNA31"/>
      <c r="WNC31"/>
      <c r="WNE31"/>
      <c r="WNG31"/>
      <c r="WNI31"/>
      <c r="WNK31"/>
      <c r="WNM31"/>
      <c r="WNO31"/>
      <c r="WNQ31"/>
      <c r="WNS31"/>
      <c r="WNU31"/>
      <c r="WNW31"/>
      <c r="WNY31"/>
      <c r="WOA31"/>
      <c r="WOC31"/>
      <c r="WOE31"/>
      <c r="WOG31"/>
      <c r="WOI31"/>
      <c r="WOK31"/>
      <c r="WOM31"/>
      <c r="WOO31"/>
      <c r="WOQ31"/>
      <c r="WOS31"/>
      <c r="WOU31"/>
      <c r="WOW31"/>
      <c r="WOY31"/>
      <c r="WPA31"/>
      <c r="WPC31"/>
      <c r="WPE31"/>
      <c r="WPG31"/>
      <c r="WPI31"/>
      <c r="WPK31"/>
      <c r="WPM31"/>
      <c r="WPO31"/>
      <c r="WPQ31"/>
      <c r="WPS31"/>
      <c r="WPU31"/>
      <c r="WPW31"/>
      <c r="WPY31"/>
      <c r="WQA31"/>
      <c r="WQC31"/>
      <c r="WQE31"/>
      <c r="WQG31"/>
      <c r="WQI31"/>
      <c r="WQK31"/>
      <c r="WQM31"/>
      <c r="WQO31"/>
      <c r="WQQ31"/>
      <c r="WQS31"/>
      <c r="WQU31"/>
      <c r="WQW31"/>
      <c r="WQY31"/>
      <c r="WRA31"/>
      <c r="WRC31"/>
      <c r="WRE31"/>
      <c r="WRG31"/>
      <c r="WRI31"/>
      <c r="WRK31"/>
      <c r="WRM31"/>
      <c r="WRO31"/>
      <c r="WRQ31"/>
      <c r="WRS31"/>
      <c r="WRU31"/>
      <c r="WRW31"/>
      <c r="WRY31"/>
      <c r="WSA31"/>
      <c r="WSC31"/>
      <c r="WSE31"/>
      <c r="WSG31"/>
      <c r="WSI31"/>
      <c r="WSK31"/>
      <c r="WSM31"/>
      <c r="WSO31"/>
      <c r="WSQ31"/>
      <c r="WSS31"/>
      <c r="WSU31"/>
      <c r="WSW31"/>
      <c r="WSY31"/>
      <c r="WTA31"/>
      <c r="WTC31"/>
      <c r="WTE31"/>
      <c r="WTG31"/>
      <c r="WTI31"/>
      <c r="WTK31"/>
      <c r="WTM31"/>
      <c r="WTO31"/>
      <c r="WTQ31"/>
      <c r="WTS31"/>
      <c r="WTU31"/>
      <c r="WTW31"/>
      <c r="WTY31"/>
      <c r="WUA31"/>
      <c r="WUC31"/>
      <c r="WUE31"/>
      <c r="WUG31"/>
      <c r="WUI31"/>
      <c r="WUK31"/>
      <c r="WUM31"/>
      <c r="WUO31"/>
      <c r="WUQ31"/>
      <c r="WUS31"/>
      <c r="WUU31"/>
      <c r="WUW31"/>
      <c r="WUY31"/>
      <c r="WVA31"/>
      <c r="WVC31"/>
      <c r="WVE31"/>
      <c r="WVG31"/>
      <c r="WVI31"/>
      <c r="WVK31"/>
      <c r="WVM31"/>
      <c r="WVO31"/>
      <c r="WVQ31"/>
      <c r="WVS31"/>
      <c r="WVU31"/>
      <c r="WVW31"/>
      <c r="WVY31"/>
      <c r="WWA31"/>
      <c r="WWC31"/>
      <c r="WWE31"/>
      <c r="WWG31"/>
      <c r="WWI31"/>
      <c r="WWK31"/>
      <c r="WWM31"/>
      <c r="WWO31"/>
      <c r="WWQ31"/>
      <c r="WWS31"/>
      <c r="WWU31"/>
      <c r="WWW31"/>
      <c r="WWY31"/>
      <c r="WXA31"/>
      <c r="WXC31"/>
      <c r="WXE31"/>
      <c r="WXG31"/>
      <c r="WXI31"/>
      <c r="WXK31"/>
      <c r="WXM31"/>
      <c r="WXO31"/>
      <c r="WXQ31"/>
      <c r="WXS31"/>
      <c r="WXU31"/>
      <c r="WXW31"/>
      <c r="WXY31"/>
      <c r="WYA31"/>
      <c r="WYC31"/>
      <c r="WYE31"/>
      <c r="WYG31"/>
      <c r="WYI31"/>
      <c r="WYK31"/>
      <c r="WYM31"/>
      <c r="WYO31"/>
      <c r="WYQ31"/>
      <c r="WYS31"/>
      <c r="WYU31"/>
      <c r="WYW31"/>
      <c r="WYY31"/>
      <c r="WZA31"/>
      <c r="WZC31"/>
      <c r="WZE31"/>
      <c r="WZG31"/>
      <c r="WZI31"/>
      <c r="WZK31"/>
      <c r="WZM31"/>
      <c r="WZO31"/>
      <c r="WZQ31"/>
      <c r="WZS31"/>
      <c r="WZU31"/>
      <c r="WZW31"/>
      <c r="WZY31"/>
      <c r="XAA31"/>
      <c r="XAC31"/>
      <c r="XAE31"/>
      <c r="XAG31"/>
      <c r="XAI31"/>
      <c r="XAK31"/>
      <c r="XAM31"/>
      <c r="XAO31"/>
      <c r="XAQ31"/>
      <c r="XAS31"/>
      <c r="XAU31"/>
      <c r="XAW31"/>
      <c r="XAY31"/>
      <c r="XBA31"/>
      <c r="XBC31"/>
      <c r="XBE31"/>
      <c r="XBG31"/>
      <c r="XBI31"/>
      <c r="XBK31"/>
      <c r="XBM31"/>
      <c r="XBO31"/>
      <c r="XBQ31"/>
      <c r="XBS31"/>
      <c r="XBU31"/>
      <c r="XBW31"/>
      <c r="XBY31"/>
      <c r="XCA31"/>
      <c r="XCC31"/>
      <c r="XCE31"/>
      <c r="XCG31"/>
      <c r="XCI31"/>
      <c r="XCK31"/>
      <c r="XCM31"/>
      <c r="XCO31"/>
      <c r="XCQ31"/>
      <c r="XCS31"/>
      <c r="XCU31"/>
      <c r="XCW31"/>
      <c r="XCY31"/>
      <c r="XDA31"/>
      <c r="XDC31"/>
      <c r="XDE31"/>
      <c r="XDG31"/>
      <c r="XDI31"/>
      <c r="XDK31"/>
      <c r="XDM31"/>
      <c r="XDO31"/>
      <c r="XDQ31"/>
      <c r="XDS31"/>
      <c r="XDU31"/>
      <c r="XDW31"/>
      <c r="XDY31"/>
      <c r="XEA31"/>
      <c r="XEC31"/>
      <c r="XEE31"/>
      <c r="XEG31"/>
      <c r="XEI31"/>
      <c r="XEK31"/>
      <c r="XEM31"/>
      <c r="XEO31"/>
      <c r="XEQ31"/>
      <c r="XES31"/>
      <c r="XEU31"/>
      <c r="XEW31"/>
      <c r="XEY31"/>
      <c r="XFA31"/>
      <c r="XFC31"/>
    </row>
    <row r="32" spans="1:1023 1025:2047 2049:3071 3073:4095 4097:5119 5121:6143 6145:7167 7169:8191 8193:9215 9217:10239 10241:11263 11265:12287 12289:13311 13313:14335 14337:15359 15361:16383" s="7" customFormat="1">
      <c r="A32">
        <v>1795</v>
      </c>
      <c r="B32" s="7" t="s">
        <v>147</v>
      </c>
      <c r="C32" t="s">
        <v>142</v>
      </c>
      <c r="E32"/>
      <c r="G32"/>
      <c r="I32"/>
      <c r="K32"/>
      <c r="M32"/>
      <c r="O32"/>
      <c r="Q32"/>
      <c r="S32"/>
      <c r="U32"/>
      <c r="W32"/>
      <c r="Y32"/>
      <c r="AA32"/>
      <c r="AC32"/>
      <c r="AE32"/>
      <c r="AG32"/>
      <c r="AI32"/>
      <c r="AK32"/>
      <c r="AM32"/>
      <c r="AO32"/>
      <c r="AQ32"/>
      <c r="AS32"/>
      <c r="AU32"/>
      <c r="AW32"/>
      <c r="AY32"/>
      <c r="BA32"/>
      <c r="BC32"/>
      <c r="BE32"/>
      <c r="BG32"/>
      <c r="BI32"/>
      <c r="BK32"/>
      <c r="BM32"/>
      <c r="BO32"/>
      <c r="BQ32"/>
      <c r="BS32"/>
      <c r="BU32"/>
      <c r="BW32"/>
      <c r="BY32"/>
      <c r="CA32"/>
      <c r="CC32"/>
      <c r="CE32"/>
      <c r="CG32"/>
      <c r="CI32"/>
      <c r="CK32"/>
      <c r="CM32"/>
      <c r="CO32"/>
      <c r="CQ32"/>
      <c r="CS32"/>
      <c r="CU32"/>
      <c r="CW32"/>
      <c r="CY32"/>
      <c r="DA32"/>
      <c r="DC32"/>
      <c r="DE32"/>
      <c r="DG32"/>
      <c r="DI32"/>
      <c r="DK32"/>
      <c r="DM32"/>
      <c r="DO32"/>
      <c r="DQ32"/>
      <c r="DS32"/>
      <c r="DU32"/>
      <c r="DW32"/>
      <c r="DY32"/>
      <c r="EA32"/>
      <c r="EC32"/>
      <c r="EE32"/>
      <c r="EG32"/>
      <c r="EI32"/>
      <c r="EK32"/>
      <c r="EM32"/>
      <c r="EO32"/>
      <c r="EQ32"/>
      <c r="ES32"/>
      <c r="EU32"/>
      <c r="EW32"/>
      <c r="EY32"/>
      <c r="FA32"/>
      <c r="FC32"/>
      <c r="FE32"/>
      <c r="FG32"/>
      <c r="FI32"/>
      <c r="FK32"/>
      <c r="FM32"/>
      <c r="FO32"/>
      <c r="FQ32"/>
      <c r="FS32"/>
      <c r="FU32"/>
      <c r="FW32"/>
      <c r="FY32"/>
      <c r="GA32"/>
      <c r="GC32"/>
      <c r="GE32"/>
      <c r="GG32"/>
      <c r="GI32"/>
      <c r="GK32"/>
      <c r="GM32"/>
      <c r="GO32"/>
      <c r="GQ32"/>
      <c r="GS32"/>
      <c r="GU32"/>
      <c r="GW32"/>
      <c r="GY32"/>
      <c r="HA32"/>
      <c r="HC32"/>
      <c r="HE32"/>
      <c r="HG32"/>
      <c r="HI32"/>
      <c r="HK32"/>
      <c r="HM32"/>
      <c r="HO32"/>
      <c r="HQ32"/>
      <c r="HS32"/>
      <c r="HU32"/>
      <c r="HW32"/>
      <c r="HY32"/>
      <c r="IA32"/>
      <c r="IC32"/>
      <c r="IE32"/>
      <c r="IG32"/>
      <c r="II32"/>
      <c r="IK32"/>
      <c r="IM32"/>
      <c r="IO32"/>
      <c r="IQ32"/>
      <c r="IS32"/>
      <c r="IU32"/>
      <c r="IW32"/>
      <c r="IY32"/>
      <c r="JA32"/>
      <c r="JC32"/>
      <c r="JE32"/>
      <c r="JG32"/>
      <c r="JI32"/>
      <c r="JK32"/>
      <c r="JM32"/>
      <c r="JO32"/>
      <c r="JQ32"/>
      <c r="JS32"/>
      <c r="JU32"/>
      <c r="JW32"/>
      <c r="JY32"/>
      <c r="KA32"/>
      <c r="KC32"/>
      <c r="KE32"/>
      <c r="KG32"/>
      <c r="KI32"/>
      <c r="KK32"/>
      <c r="KM32"/>
      <c r="KO32"/>
      <c r="KQ32"/>
      <c r="KS32"/>
      <c r="KU32"/>
      <c r="KW32"/>
      <c r="KY32"/>
      <c r="LA32"/>
      <c r="LC32"/>
      <c r="LE32"/>
      <c r="LG32"/>
      <c r="LI32"/>
      <c r="LK32"/>
      <c r="LM32"/>
      <c r="LO32"/>
      <c r="LQ32"/>
      <c r="LS32"/>
      <c r="LU32"/>
      <c r="LW32"/>
      <c r="LY32"/>
      <c r="MA32"/>
      <c r="MC32"/>
      <c r="ME32"/>
      <c r="MG32"/>
      <c r="MI32"/>
      <c r="MK32"/>
      <c r="MM32"/>
      <c r="MO32"/>
      <c r="MQ32"/>
      <c r="MS32"/>
      <c r="MU32"/>
      <c r="MW32"/>
      <c r="MY32"/>
      <c r="NA32"/>
      <c r="NC32"/>
      <c r="NE32"/>
      <c r="NG32"/>
      <c r="NI32"/>
      <c r="NK32"/>
      <c r="NM32"/>
      <c r="NO32"/>
      <c r="NQ32"/>
      <c r="NS32"/>
      <c r="NU32"/>
      <c r="NW32"/>
      <c r="NY32"/>
      <c r="OA32"/>
      <c r="OC32"/>
      <c r="OE32"/>
      <c r="OG32"/>
      <c r="OI32"/>
      <c r="OK32"/>
      <c r="OM32"/>
      <c r="OO32"/>
      <c r="OQ32"/>
      <c r="OS32"/>
      <c r="OU32"/>
      <c r="OW32"/>
      <c r="OY32"/>
      <c r="PA32"/>
      <c r="PC32"/>
      <c r="PE32"/>
      <c r="PG32"/>
      <c r="PI32"/>
      <c r="PK32"/>
      <c r="PM32"/>
      <c r="PO32"/>
      <c r="PQ32"/>
      <c r="PS32"/>
      <c r="PU32"/>
      <c r="PW32"/>
      <c r="PY32"/>
      <c r="QA32"/>
      <c r="QC32"/>
      <c r="QE32"/>
      <c r="QG32"/>
      <c r="QI32"/>
      <c r="QK32"/>
      <c r="QM32"/>
      <c r="QO32"/>
      <c r="QQ32"/>
      <c r="QS32"/>
      <c r="QU32"/>
      <c r="QW32"/>
      <c r="QY32"/>
      <c r="RA32"/>
      <c r="RC32"/>
      <c r="RE32"/>
      <c r="RG32"/>
      <c r="RI32"/>
      <c r="RK32"/>
      <c r="RM32"/>
      <c r="RO32"/>
      <c r="RQ32"/>
      <c r="RS32"/>
      <c r="RU32"/>
      <c r="RW32"/>
      <c r="RY32"/>
      <c r="SA32"/>
      <c r="SC32"/>
      <c r="SE32"/>
      <c r="SG32"/>
      <c r="SI32"/>
      <c r="SK32"/>
      <c r="SM32"/>
      <c r="SO32"/>
      <c r="SQ32"/>
      <c r="SS32"/>
      <c r="SU32"/>
      <c r="SW32"/>
      <c r="SY32"/>
      <c r="TA32"/>
      <c r="TC32"/>
      <c r="TE32"/>
      <c r="TG32"/>
      <c r="TI32"/>
      <c r="TK32"/>
      <c r="TM32"/>
      <c r="TO32"/>
      <c r="TQ32"/>
      <c r="TS32"/>
      <c r="TU32"/>
      <c r="TW32"/>
      <c r="TY32"/>
      <c r="UA32"/>
      <c r="UC32"/>
      <c r="UE32"/>
      <c r="UG32"/>
      <c r="UI32"/>
      <c r="UK32"/>
      <c r="UM32"/>
      <c r="UO32"/>
      <c r="UQ32"/>
      <c r="US32"/>
      <c r="UU32"/>
      <c r="UW32"/>
      <c r="UY32"/>
      <c r="VA32"/>
      <c r="VC32"/>
      <c r="VE32"/>
      <c r="VG32"/>
      <c r="VI32"/>
      <c r="VK32"/>
      <c r="VM32"/>
      <c r="VO32"/>
      <c r="VQ32"/>
      <c r="VS32"/>
      <c r="VU32"/>
      <c r="VW32"/>
      <c r="VY32"/>
      <c r="WA32"/>
      <c r="WC32"/>
      <c r="WE32"/>
      <c r="WG32"/>
      <c r="WI32"/>
      <c r="WK32"/>
      <c r="WM32"/>
      <c r="WO32"/>
      <c r="WQ32"/>
      <c r="WS32"/>
      <c r="WU32"/>
      <c r="WW32"/>
      <c r="WY32"/>
      <c r="XA32"/>
      <c r="XC32"/>
      <c r="XE32"/>
      <c r="XG32"/>
      <c r="XI32"/>
      <c r="XK32"/>
      <c r="XM32"/>
      <c r="XO32"/>
      <c r="XQ32"/>
      <c r="XS32"/>
      <c r="XU32"/>
      <c r="XW32"/>
      <c r="XY32"/>
      <c r="YA32"/>
      <c r="YC32"/>
      <c r="YE32"/>
      <c r="YG32"/>
      <c r="YI32"/>
      <c r="YK32"/>
      <c r="YM32"/>
      <c r="YO32"/>
      <c r="YQ32"/>
      <c r="YS32"/>
      <c r="YU32"/>
      <c r="YW32"/>
      <c r="YY32"/>
      <c r="ZA32"/>
      <c r="ZC32"/>
      <c r="ZE32"/>
      <c r="ZG32"/>
      <c r="ZI32"/>
      <c r="ZK32"/>
      <c r="ZM32"/>
      <c r="ZO32"/>
      <c r="ZQ32"/>
      <c r="ZS32"/>
      <c r="ZU32"/>
      <c r="ZW32"/>
      <c r="ZY32"/>
      <c r="AAA32"/>
      <c r="AAC32"/>
      <c r="AAE32"/>
      <c r="AAG32"/>
      <c r="AAI32"/>
      <c r="AAK32"/>
      <c r="AAM32"/>
      <c r="AAO32"/>
      <c r="AAQ32"/>
      <c r="AAS32"/>
      <c r="AAU32"/>
      <c r="AAW32"/>
      <c r="AAY32"/>
      <c r="ABA32"/>
      <c r="ABC32"/>
      <c r="ABE32"/>
      <c r="ABG32"/>
      <c r="ABI32"/>
      <c r="ABK32"/>
      <c r="ABM32"/>
      <c r="ABO32"/>
      <c r="ABQ32"/>
      <c r="ABS32"/>
      <c r="ABU32"/>
      <c r="ABW32"/>
      <c r="ABY32"/>
      <c r="ACA32"/>
      <c r="ACC32"/>
      <c r="ACE32"/>
      <c r="ACG32"/>
      <c r="ACI32"/>
      <c r="ACK32"/>
      <c r="ACM32"/>
      <c r="ACO32"/>
      <c r="ACQ32"/>
      <c r="ACS32"/>
      <c r="ACU32"/>
      <c r="ACW32"/>
      <c r="ACY32"/>
      <c r="ADA32"/>
      <c r="ADC32"/>
      <c r="ADE32"/>
      <c r="ADG32"/>
      <c r="ADI32"/>
      <c r="ADK32"/>
      <c r="ADM32"/>
      <c r="ADO32"/>
      <c r="ADQ32"/>
      <c r="ADS32"/>
      <c r="ADU32"/>
      <c r="ADW32"/>
      <c r="ADY32"/>
      <c r="AEA32"/>
      <c r="AEC32"/>
      <c r="AEE32"/>
      <c r="AEG32"/>
      <c r="AEI32"/>
      <c r="AEK32"/>
      <c r="AEM32"/>
      <c r="AEO32"/>
      <c r="AEQ32"/>
      <c r="AES32"/>
      <c r="AEU32"/>
      <c r="AEW32"/>
      <c r="AEY32"/>
      <c r="AFA32"/>
      <c r="AFC32"/>
      <c r="AFE32"/>
      <c r="AFG32"/>
      <c r="AFI32"/>
      <c r="AFK32"/>
      <c r="AFM32"/>
      <c r="AFO32"/>
      <c r="AFQ32"/>
      <c r="AFS32"/>
      <c r="AFU32"/>
      <c r="AFW32"/>
      <c r="AFY32"/>
      <c r="AGA32"/>
      <c r="AGC32"/>
      <c r="AGE32"/>
      <c r="AGG32"/>
      <c r="AGI32"/>
      <c r="AGK32"/>
      <c r="AGM32"/>
      <c r="AGO32"/>
      <c r="AGQ32"/>
      <c r="AGS32"/>
      <c r="AGU32"/>
      <c r="AGW32"/>
      <c r="AGY32"/>
      <c r="AHA32"/>
      <c r="AHC32"/>
      <c r="AHE32"/>
      <c r="AHG32"/>
      <c r="AHI32"/>
      <c r="AHK32"/>
      <c r="AHM32"/>
      <c r="AHO32"/>
      <c r="AHQ32"/>
      <c r="AHS32"/>
      <c r="AHU32"/>
      <c r="AHW32"/>
      <c r="AHY32"/>
      <c r="AIA32"/>
      <c r="AIC32"/>
      <c r="AIE32"/>
      <c r="AIG32"/>
      <c r="AII32"/>
      <c r="AIK32"/>
      <c r="AIM32"/>
      <c r="AIO32"/>
      <c r="AIQ32"/>
      <c r="AIS32"/>
      <c r="AIU32"/>
      <c r="AIW32"/>
      <c r="AIY32"/>
      <c r="AJA32"/>
      <c r="AJC32"/>
      <c r="AJE32"/>
      <c r="AJG32"/>
      <c r="AJI32"/>
      <c r="AJK32"/>
      <c r="AJM32"/>
      <c r="AJO32"/>
      <c r="AJQ32"/>
      <c r="AJS32"/>
      <c r="AJU32"/>
      <c r="AJW32"/>
      <c r="AJY32"/>
      <c r="AKA32"/>
      <c r="AKC32"/>
      <c r="AKE32"/>
      <c r="AKG32"/>
      <c r="AKI32"/>
      <c r="AKK32"/>
      <c r="AKM32"/>
      <c r="AKO32"/>
      <c r="AKQ32"/>
      <c r="AKS32"/>
      <c r="AKU32"/>
      <c r="AKW32"/>
      <c r="AKY32"/>
      <c r="ALA32"/>
      <c r="ALC32"/>
      <c r="ALE32"/>
      <c r="ALG32"/>
      <c r="ALI32"/>
      <c r="ALK32"/>
      <c r="ALM32"/>
      <c r="ALO32"/>
      <c r="ALQ32"/>
      <c r="ALS32"/>
      <c r="ALU32"/>
      <c r="ALW32"/>
      <c r="ALY32"/>
      <c r="AMA32"/>
      <c r="AMC32"/>
      <c r="AME32"/>
      <c r="AMG32"/>
      <c r="AMI32"/>
      <c r="AMK32"/>
      <c r="AMM32"/>
      <c r="AMO32"/>
      <c r="AMQ32"/>
      <c r="AMS32"/>
      <c r="AMU32"/>
      <c r="AMW32"/>
      <c r="AMY32"/>
      <c r="ANA32"/>
      <c r="ANC32"/>
      <c r="ANE32"/>
      <c r="ANG32"/>
      <c r="ANI32"/>
      <c r="ANK32"/>
      <c r="ANM32"/>
      <c r="ANO32"/>
      <c r="ANQ32"/>
      <c r="ANS32"/>
      <c r="ANU32"/>
      <c r="ANW32"/>
      <c r="ANY32"/>
      <c r="AOA32"/>
      <c r="AOC32"/>
      <c r="AOE32"/>
      <c r="AOG32"/>
      <c r="AOI32"/>
      <c r="AOK32"/>
      <c r="AOM32"/>
      <c r="AOO32"/>
      <c r="AOQ32"/>
      <c r="AOS32"/>
      <c r="AOU32"/>
      <c r="AOW32"/>
      <c r="AOY32"/>
      <c r="APA32"/>
      <c r="APC32"/>
      <c r="APE32"/>
      <c r="APG32"/>
      <c r="API32"/>
      <c r="APK32"/>
      <c r="APM32"/>
      <c r="APO32"/>
      <c r="APQ32"/>
      <c r="APS32"/>
      <c r="APU32"/>
      <c r="APW32"/>
      <c r="APY32"/>
      <c r="AQA32"/>
      <c r="AQC32"/>
      <c r="AQE32"/>
      <c r="AQG32"/>
      <c r="AQI32"/>
      <c r="AQK32"/>
      <c r="AQM32"/>
      <c r="AQO32"/>
      <c r="AQQ32"/>
      <c r="AQS32"/>
      <c r="AQU32"/>
      <c r="AQW32"/>
      <c r="AQY32"/>
      <c r="ARA32"/>
      <c r="ARC32"/>
      <c r="ARE32"/>
      <c r="ARG32"/>
      <c r="ARI32"/>
      <c r="ARK32"/>
      <c r="ARM32"/>
      <c r="ARO32"/>
      <c r="ARQ32"/>
      <c r="ARS32"/>
      <c r="ARU32"/>
      <c r="ARW32"/>
      <c r="ARY32"/>
      <c r="ASA32"/>
      <c r="ASC32"/>
      <c r="ASE32"/>
      <c r="ASG32"/>
      <c r="ASI32"/>
      <c r="ASK32"/>
      <c r="ASM32"/>
      <c r="ASO32"/>
      <c r="ASQ32"/>
      <c r="ASS32"/>
      <c r="ASU32"/>
      <c r="ASW32"/>
      <c r="ASY32"/>
      <c r="ATA32"/>
      <c r="ATC32"/>
      <c r="ATE32"/>
      <c r="ATG32"/>
      <c r="ATI32"/>
      <c r="ATK32"/>
      <c r="ATM32"/>
      <c r="ATO32"/>
      <c r="ATQ32"/>
      <c r="ATS32"/>
      <c r="ATU32"/>
      <c r="ATW32"/>
      <c r="ATY32"/>
      <c r="AUA32"/>
      <c r="AUC32"/>
      <c r="AUE32"/>
      <c r="AUG32"/>
      <c r="AUI32"/>
      <c r="AUK32"/>
      <c r="AUM32"/>
      <c r="AUO32"/>
      <c r="AUQ32"/>
      <c r="AUS32"/>
      <c r="AUU32"/>
      <c r="AUW32"/>
      <c r="AUY32"/>
      <c r="AVA32"/>
      <c r="AVC32"/>
      <c r="AVE32"/>
      <c r="AVG32"/>
      <c r="AVI32"/>
      <c r="AVK32"/>
      <c r="AVM32"/>
      <c r="AVO32"/>
      <c r="AVQ32"/>
      <c r="AVS32"/>
      <c r="AVU32"/>
      <c r="AVW32"/>
      <c r="AVY32"/>
      <c r="AWA32"/>
      <c r="AWC32"/>
      <c r="AWE32"/>
      <c r="AWG32"/>
      <c r="AWI32"/>
      <c r="AWK32"/>
      <c r="AWM32"/>
      <c r="AWO32"/>
      <c r="AWQ32"/>
      <c r="AWS32"/>
      <c r="AWU32"/>
      <c r="AWW32"/>
      <c r="AWY32"/>
      <c r="AXA32"/>
      <c r="AXC32"/>
      <c r="AXE32"/>
      <c r="AXG32"/>
      <c r="AXI32"/>
      <c r="AXK32"/>
      <c r="AXM32"/>
      <c r="AXO32"/>
      <c r="AXQ32"/>
      <c r="AXS32"/>
      <c r="AXU32"/>
      <c r="AXW32"/>
      <c r="AXY32"/>
      <c r="AYA32"/>
      <c r="AYC32"/>
      <c r="AYE32"/>
      <c r="AYG32"/>
      <c r="AYI32"/>
      <c r="AYK32"/>
      <c r="AYM32"/>
      <c r="AYO32"/>
      <c r="AYQ32"/>
      <c r="AYS32"/>
      <c r="AYU32"/>
      <c r="AYW32"/>
      <c r="AYY32"/>
      <c r="AZA32"/>
      <c r="AZC32"/>
      <c r="AZE32"/>
      <c r="AZG32"/>
      <c r="AZI32"/>
      <c r="AZK32"/>
      <c r="AZM32"/>
      <c r="AZO32"/>
      <c r="AZQ32"/>
      <c r="AZS32"/>
      <c r="AZU32"/>
      <c r="AZW32"/>
      <c r="AZY32"/>
      <c r="BAA32"/>
      <c r="BAC32"/>
      <c r="BAE32"/>
      <c r="BAG32"/>
      <c r="BAI32"/>
      <c r="BAK32"/>
      <c r="BAM32"/>
      <c r="BAO32"/>
      <c r="BAQ32"/>
      <c r="BAS32"/>
      <c r="BAU32"/>
      <c r="BAW32"/>
      <c r="BAY32"/>
      <c r="BBA32"/>
      <c r="BBC32"/>
      <c r="BBE32"/>
      <c r="BBG32"/>
      <c r="BBI32"/>
      <c r="BBK32"/>
      <c r="BBM32"/>
      <c r="BBO32"/>
      <c r="BBQ32"/>
      <c r="BBS32"/>
      <c r="BBU32"/>
      <c r="BBW32"/>
      <c r="BBY32"/>
      <c r="BCA32"/>
      <c r="BCC32"/>
      <c r="BCE32"/>
      <c r="BCG32"/>
      <c r="BCI32"/>
      <c r="BCK32"/>
      <c r="BCM32"/>
      <c r="BCO32"/>
      <c r="BCQ32"/>
      <c r="BCS32"/>
      <c r="BCU32"/>
      <c r="BCW32"/>
      <c r="BCY32"/>
      <c r="BDA32"/>
      <c r="BDC32"/>
      <c r="BDE32"/>
      <c r="BDG32"/>
      <c r="BDI32"/>
      <c r="BDK32"/>
      <c r="BDM32"/>
      <c r="BDO32"/>
      <c r="BDQ32"/>
      <c r="BDS32"/>
      <c r="BDU32"/>
      <c r="BDW32"/>
      <c r="BDY32"/>
      <c r="BEA32"/>
      <c r="BEC32"/>
      <c r="BEE32"/>
      <c r="BEG32"/>
      <c r="BEI32"/>
      <c r="BEK32"/>
      <c r="BEM32"/>
      <c r="BEO32"/>
      <c r="BEQ32"/>
      <c r="BES32"/>
      <c r="BEU32"/>
      <c r="BEW32"/>
      <c r="BEY32"/>
      <c r="BFA32"/>
      <c r="BFC32"/>
      <c r="BFE32"/>
      <c r="BFG32"/>
      <c r="BFI32"/>
      <c r="BFK32"/>
      <c r="BFM32"/>
      <c r="BFO32"/>
      <c r="BFQ32"/>
      <c r="BFS32"/>
      <c r="BFU32"/>
      <c r="BFW32"/>
      <c r="BFY32"/>
      <c r="BGA32"/>
      <c r="BGC32"/>
      <c r="BGE32"/>
      <c r="BGG32"/>
      <c r="BGI32"/>
      <c r="BGK32"/>
      <c r="BGM32"/>
      <c r="BGO32"/>
      <c r="BGQ32"/>
      <c r="BGS32"/>
      <c r="BGU32"/>
      <c r="BGW32"/>
      <c r="BGY32"/>
      <c r="BHA32"/>
      <c r="BHC32"/>
      <c r="BHE32"/>
      <c r="BHG32"/>
      <c r="BHI32"/>
      <c r="BHK32"/>
      <c r="BHM32"/>
      <c r="BHO32"/>
      <c r="BHQ32"/>
      <c r="BHS32"/>
      <c r="BHU32"/>
      <c r="BHW32"/>
      <c r="BHY32"/>
      <c r="BIA32"/>
      <c r="BIC32"/>
      <c r="BIE32"/>
      <c r="BIG32"/>
      <c r="BII32"/>
      <c r="BIK32"/>
      <c r="BIM32"/>
      <c r="BIO32"/>
      <c r="BIQ32"/>
      <c r="BIS32"/>
      <c r="BIU32"/>
      <c r="BIW32"/>
      <c r="BIY32"/>
      <c r="BJA32"/>
      <c r="BJC32"/>
      <c r="BJE32"/>
      <c r="BJG32"/>
      <c r="BJI32"/>
      <c r="BJK32"/>
      <c r="BJM32"/>
      <c r="BJO32"/>
      <c r="BJQ32"/>
      <c r="BJS32"/>
      <c r="BJU32"/>
      <c r="BJW32"/>
      <c r="BJY32"/>
      <c r="BKA32"/>
      <c r="BKC32"/>
      <c r="BKE32"/>
      <c r="BKG32"/>
      <c r="BKI32"/>
      <c r="BKK32"/>
      <c r="BKM32"/>
      <c r="BKO32"/>
      <c r="BKQ32"/>
      <c r="BKS32"/>
      <c r="BKU32"/>
      <c r="BKW32"/>
      <c r="BKY32"/>
      <c r="BLA32"/>
      <c r="BLC32"/>
      <c r="BLE32"/>
      <c r="BLG32"/>
      <c r="BLI32"/>
      <c r="BLK32"/>
      <c r="BLM32"/>
      <c r="BLO32"/>
      <c r="BLQ32"/>
      <c r="BLS32"/>
      <c r="BLU32"/>
      <c r="BLW32"/>
      <c r="BLY32"/>
      <c r="BMA32"/>
      <c r="BMC32"/>
      <c r="BME32"/>
      <c r="BMG32"/>
      <c r="BMI32"/>
      <c r="BMK32"/>
      <c r="BMM32"/>
      <c r="BMO32"/>
      <c r="BMQ32"/>
      <c r="BMS32"/>
      <c r="BMU32"/>
      <c r="BMW32"/>
      <c r="BMY32"/>
      <c r="BNA32"/>
      <c r="BNC32"/>
      <c r="BNE32"/>
      <c r="BNG32"/>
      <c r="BNI32"/>
      <c r="BNK32"/>
      <c r="BNM32"/>
      <c r="BNO32"/>
      <c r="BNQ32"/>
      <c r="BNS32"/>
      <c r="BNU32"/>
      <c r="BNW32"/>
      <c r="BNY32"/>
      <c r="BOA32"/>
      <c r="BOC32"/>
      <c r="BOE32"/>
      <c r="BOG32"/>
      <c r="BOI32"/>
      <c r="BOK32"/>
      <c r="BOM32"/>
      <c r="BOO32"/>
      <c r="BOQ32"/>
      <c r="BOS32"/>
      <c r="BOU32"/>
      <c r="BOW32"/>
      <c r="BOY32"/>
      <c r="BPA32"/>
      <c r="BPC32"/>
      <c r="BPE32"/>
      <c r="BPG32"/>
      <c r="BPI32"/>
      <c r="BPK32"/>
      <c r="BPM32"/>
      <c r="BPO32"/>
      <c r="BPQ32"/>
      <c r="BPS32"/>
      <c r="BPU32"/>
      <c r="BPW32"/>
      <c r="BPY32"/>
      <c r="BQA32"/>
      <c r="BQC32"/>
      <c r="BQE32"/>
      <c r="BQG32"/>
      <c r="BQI32"/>
      <c r="BQK32"/>
      <c r="BQM32"/>
      <c r="BQO32"/>
      <c r="BQQ32"/>
      <c r="BQS32"/>
      <c r="BQU32"/>
      <c r="BQW32"/>
      <c r="BQY32"/>
      <c r="BRA32"/>
      <c r="BRC32"/>
      <c r="BRE32"/>
      <c r="BRG32"/>
      <c r="BRI32"/>
      <c r="BRK32"/>
      <c r="BRM32"/>
      <c r="BRO32"/>
      <c r="BRQ32"/>
      <c r="BRS32"/>
      <c r="BRU32"/>
      <c r="BRW32"/>
      <c r="BRY32"/>
      <c r="BSA32"/>
      <c r="BSC32"/>
      <c r="BSE32"/>
      <c r="BSG32"/>
      <c r="BSI32"/>
      <c r="BSK32"/>
      <c r="BSM32"/>
      <c r="BSO32"/>
      <c r="BSQ32"/>
      <c r="BSS32"/>
      <c r="BSU32"/>
      <c r="BSW32"/>
      <c r="BSY32"/>
      <c r="BTA32"/>
      <c r="BTC32"/>
      <c r="BTE32"/>
      <c r="BTG32"/>
      <c r="BTI32"/>
      <c r="BTK32"/>
      <c r="BTM32"/>
      <c r="BTO32"/>
      <c r="BTQ32"/>
      <c r="BTS32"/>
      <c r="BTU32"/>
      <c r="BTW32"/>
      <c r="BTY32"/>
      <c r="BUA32"/>
      <c r="BUC32"/>
      <c r="BUE32"/>
      <c r="BUG32"/>
      <c r="BUI32"/>
      <c r="BUK32"/>
      <c r="BUM32"/>
      <c r="BUO32"/>
      <c r="BUQ32"/>
      <c r="BUS32"/>
      <c r="BUU32"/>
      <c r="BUW32"/>
      <c r="BUY32"/>
      <c r="BVA32"/>
      <c r="BVC32"/>
      <c r="BVE32"/>
      <c r="BVG32"/>
      <c r="BVI32"/>
      <c r="BVK32"/>
      <c r="BVM32"/>
      <c r="BVO32"/>
      <c r="BVQ32"/>
      <c r="BVS32"/>
      <c r="BVU32"/>
      <c r="BVW32"/>
      <c r="BVY32"/>
      <c r="BWA32"/>
      <c r="BWC32"/>
      <c r="BWE32"/>
      <c r="BWG32"/>
      <c r="BWI32"/>
      <c r="BWK32"/>
      <c r="BWM32"/>
      <c r="BWO32"/>
      <c r="BWQ32"/>
      <c r="BWS32"/>
      <c r="BWU32"/>
      <c r="BWW32"/>
      <c r="BWY32"/>
      <c r="BXA32"/>
      <c r="BXC32"/>
      <c r="BXE32"/>
      <c r="BXG32"/>
      <c r="BXI32"/>
      <c r="BXK32"/>
      <c r="BXM32"/>
      <c r="BXO32"/>
      <c r="BXQ32"/>
      <c r="BXS32"/>
      <c r="BXU32"/>
      <c r="BXW32"/>
      <c r="BXY32"/>
      <c r="BYA32"/>
      <c r="BYC32"/>
      <c r="BYE32"/>
      <c r="BYG32"/>
      <c r="BYI32"/>
      <c r="BYK32"/>
      <c r="BYM32"/>
      <c r="BYO32"/>
      <c r="BYQ32"/>
      <c r="BYS32"/>
      <c r="BYU32"/>
      <c r="BYW32"/>
      <c r="BYY32"/>
      <c r="BZA32"/>
      <c r="BZC32"/>
      <c r="BZE32"/>
      <c r="BZG32"/>
      <c r="BZI32"/>
      <c r="BZK32"/>
      <c r="BZM32"/>
      <c r="BZO32"/>
      <c r="BZQ32"/>
      <c r="BZS32"/>
      <c r="BZU32"/>
      <c r="BZW32"/>
      <c r="BZY32"/>
      <c r="CAA32"/>
      <c r="CAC32"/>
      <c r="CAE32"/>
      <c r="CAG32"/>
      <c r="CAI32"/>
      <c r="CAK32"/>
      <c r="CAM32"/>
      <c r="CAO32"/>
      <c r="CAQ32"/>
      <c r="CAS32"/>
      <c r="CAU32"/>
      <c r="CAW32"/>
      <c r="CAY32"/>
      <c r="CBA32"/>
      <c r="CBC32"/>
      <c r="CBE32"/>
      <c r="CBG32"/>
      <c r="CBI32"/>
      <c r="CBK32"/>
      <c r="CBM32"/>
      <c r="CBO32"/>
      <c r="CBQ32"/>
      <c r="CBS32"/>
      <c r="CBU32"/>
      <c r="CBW32"/>
      <c r="CBY32"/>
      <c r="CCA32"/>
      <c r="CCC32"/>
      <c r="CCE32"/>
      <c r="CCG32"/>
      <c r="CCI32"/>
      <c r="CCK32"/>
      <c r="CCM32"/>
      <c r="CCO32"/>
      <c r="CCQ32"/>
      <c r="CCS32"/>
      <c r="CCU32"/>
      <c r="CCW32"/>
      <c r="CCY32"/>
      <c r="CDA32"/>
      <c r="CDC32"/>
      <c r="CDE32"/>
      <c r="CDG32"/>
      <c r="CDI32"/>
      <c r="CDK32"/>
      <c r="CDM32"/>
      <c r="CDO32"/>
      <c r="CDQ32"/>
      <c r="CDS32"/>
      <c r="CDU32"/>
      <c r="CDW32"/>
      <c r="CDY32"/>
      <c r="CEA32"/>
      <c r="CEC32"/>
      <c r="CEE32"/>
      <c r="CEG32"/>
      <c r="CEI32"/>
      <c r="CEK32"/>
      <c r="CEM32"/>
      <c r="CEO32"/>
      <c r="CEQ32"/>
      <c r="CES32"/>
      <c r="CEU32"/>
      <c r="CEW32"/>
      <c r="CEY32"/>
      <c r="CFA32"/>
      <c r="CFC32"/>
      <c r="CFE32"/>
      <c r="CFG32"/>
      <c r="CFI32"/>
      <c r="CFK32"/>
      <c r="CFM32"/>
      <c r="CFO32"/>
      <c r="CFQ32"/>
      <c r="CFS32"/>
      <c r="CFU32"/>
      <c r="CFW32"/>
      <c r="CFY32"/>
      <c r="CGA32"/>
      <c r="CGC32"/>
      <c r="CGE32"/>
      <c r="CGG32"/>
      <c r="CGI32"/>
      <c r="CGK32"/>
      <c r="CGM32"/>
      <c r="CGO32"/>
      <c r="CGQ32"/>
      <c r="CGS32"/>
      <c r="CGU32"/>
      <c r="CGW32"/>
      <c r="CGY32"/>
      <c r="CHA32"/>
      <c r="CHC32"/>
      <c r="CHE32"/>
      <c r="CHG32"/>
      <c r="CHI32"/>
      <c r="CHK32"/>
      <c r="CHM32"/>
      <c r="CHO32"/>
      <c r="CHQ32"/>
      <c r="CHS32"/>
      <c r="CHU32"/>
      <c r="CHW32"/>
      <c r="CHY32"/>
      <c r="CIA32"/>
      <c r="CIC32"/>
      <c r="CIE32"/>
      <c r="CIG32"/>
      <c r="CII32"/>
      <c r="CIK32"/>
      <c r="CIM32"/>
      <c r="CIO32"/>
      <c r="CIQ32"/>
      <c r="CIS32"/>
      <c r="CIU32"/>
      <c r="CIW32"/>
      <c r="CIY32"/>
      <c r="CJA32"/>
      <c r="CJC32"/>
      <c r="CJE32"/>
      <c r="CJG32"/>
      <c r="CJI32"/>
      <c r="CJK32"/>
      <c r="CJM32"/>
      <c r="CJO32"/>
      <c r="CJQ32"/>
      <c r="CJS32"/>
      <c r="CJU32"/>
      <c r="CJW32"/>
      <c r="CJY32"/>
      <c r="CKA32"/>
      <c r="CKC32"/>
      <c r="CKE32"/>
      <c r="CKG32"/>
      <c r="CKI32"/>
      <c r="CKK32"/>
      <c r="CKM32"/>
      <c r="CKO32"/>
      <c r="CKQ32"/>
      <c r="CKS32"/>
      <c r="CKU32"/>
      <c r="CKW32"/>
      <c r="CKY32"/>
      <c r="CLA32"/>
      <c r="CLC32"/>
      <c r="CLE32"/>
      <c r="CLG32"/>
      <c r="CLI32"/>
      <c r="CLK32"/>
      <c r="CLM32"/>
      <c r="CLO32"/>
      <c r="CLQ32"/>
      <c r="CLS32"/>
      <c r="CLU32"/>
      <c r="CLW32"/>
      <c r="CLY32"/>
      <c r="CMA32"/>
      <c r="CMC32"/>
      <c r="CME32"/>
      <c r="CMG32"/>
      <c r="CMI32"/>
      <c r="CMK32"/>
      <c r="CMM32"/>
      <c r="CMO32"/>
      <c r="CMQ32"/>
      <c r="CMS32"/>
      <c r="CMU32"/>
      <c r="CMW32"/>
      <c r="CMY32"/>
      <c r="CNA32"/>
      <c r="CNC32"/>
      <c r="CNE32"/>
      <c r="CNG32"/>
      <c r="CNI32"/>
      <c r="CNK32"/>
      <c r="CNM32"/>
      <c r="CNO32"/>
      <c r="CNQ32"/>
      <c r="CNS32"/>
      <c r="CNU32"/>
      <c r="CNW32"/>
      <c r="CNY32"/>
      <c r="COA32"/>
      <c r="COC32"/>
      <c r="COE32"/>
      <c r="COG32"/>
      <c r="COI32"/>
      <c r="COK32"/>
      <c r="COM32"/>
      <c r="COO32"/>
      <c r="COQ32"/>
      <c r="COS32"/>
      <c r="COU32"/>
      <c r="COW32"/>
      <c r="COY32"/>
      <c r="CPA32"/>
      <c r="CPC32"/>
      <c r="CPE32"/>
      <c r="CPG32"/>
      <c r="CPI32"/>
      <c r="CPK32"/>
      <c r="CPM32"/>
      <c r="CPO32"/>
      <c r="CPQ32"/>
      <c r="CPS32"/>
      <c r="CPU32"/>
      <c r="CPW32"/>
      <c r="CPY32"/>
      <c r="CQA32"/>
      <c r="CQC32"/>
      <c r="CQE32"/>
      <c r="CQG32"/>
      <c r="CQI32"/>
      <c r="CQK32"/>
      <c r="CQM32"/>
      <c r="CQO32"/>
      <c r="CQQ32"/>
      <c r="CQS32"/>
      <c r="CQU32"/>
      <c r="CQW32"/>
      <c r="CQY32"/>
      <c r="CRA32"/>
      <c r="CRC32"/>
      <c r="CRE32"/>
      <c r="CRG32"/>
      <c r="CRI32"/>
      <c r="CRK32"/>
      <c r="CRM32"/>
      <c r="CRO32"/>
      <c r="CRQ32"/>
      <c r="CRS32"/>
      <c r="CRU32"/>
      <c r="CRW32"/>
      <c r="CRY32"/>
      <c r="CSA32"/>
      <c r="CSC32"/>
      <c r="CSE32"/>
      <c r="CSG32"/>
      <c r="CSI32"/>
      <c r="CSK32"/>
      <c r="CSM32"/>
      <c r="CSO32"/>
      <c r="CSQ32"/>
      <c r="CSS32"/>
      <c r="CSU32"/>
      <c r="CSW32"/>
      <c r="CSY32"/>
      <c r="CTA32"/>
      <c r="CTC32"/>
      <c r="CTE32"/>
      <c r="CTG32"/>
      <c r="CTI32"/>
      <c r="CTK32"/>
      <c r="CTM32"/>
      <c r="CTO32"/>
      <c r="CTQ32"/>
      <c r="CTS32"/>
      <c r="CTU32"/>
      <c r="CTW32"/>
      <c r="CTY32"/>
      <c r="CUA32"/>
      <c r="CUC32"/>
      <c r="CUE32"/>
      <c r="CUG32"/>
      <c r="CUI32"/>
      <c r="CUK32"/>
      <c r="CUM32"/>
      <c r="CUO32"/>
      <c r="CUQ32"/>
      <c r="CUS32"/>
      <c r="CUU32"/>
      <c r="CUW32"/>
      <c r="CUY32"/>
      <c r="CVA32"/>
      <c r="CVC32"/>
      <c r="CVE32"/>
      <c r="CVG32"/>
      <c r="CVI32"/>
      <c r="CVK32"/>
      <c r="CVM32"/>
      <c r="CVO32"/>
      <c r="CVQ32"/>
      <c r="CVS32"/>
      <c r="CVU32"/>
      <c r="CVW32"/>
      <c r="CVY32"/>
      <c r="CWA32"/>
      <c r="CWC32"/>
      <c r="CWE32"/>
      <c r="CWG32"/>
      <c r="CWI32"/>
      <c r="CWK32"/>
      <c r="CWM32"/>
      <c r="CWO32"/>
      <c r="CWQ32"/>
      <c r="CWS32"/>
      <c r="CWU32"/>
      <c r="CWW32"/>
      <c r="CWY32"/>
      <c r="CXA32"/>
      <c r="CXC32"/>
      <c r="CXE32"/>
      <c r="CXG32"/>
      <c r="CXI32"/>
      <c r="CXK32"/>
      <c r="CXM32"/>
      <c r="CXO32"/>
      <c r="CXQ32"/>
      <c r="CXS32"/>
      <c r="CXU32"/>
      <c r="CXW32"/>
      <c r="CXY32"/>
      <c r="CYA32"/>
      <c r="CYC32"/>
      <c r="CYE32"/>
      <c r="CYG32"/>
      <c r="CYI32"/>
      <c r="CYK32"/>
      <c r="CYM32"/>
      <c r="CYO32"/>
      <c r="CYQ32"/>
      <c r="CYS32"/>
      <c r="CYU32"/>
      <c r="CYW32"/>
      <c r="CYY32"/>
      <c r="CZA32"/>
      <c r="CZC32"/>
      <c r="CZE32"/>
      <c r="CZG32"/>
      <c r="CZI32"/>
      <c r="CZK32"/>
      <c r="CZM32"/>
      <c r="CZO32"/>
      <c r="CZQ32"/>
      <c r="CZS32"/>
      <c r="CZU32"/>
      <c r="CZW32"/>
      <c r="CZY32"/>
      <c r="DAA32"/>
      <c r="DAC32"/>
      <c r="DAE32"/>
      <c r="DAG32"/>
      <c r="DAI32"/>
      <c r="DAK32"/>
      <c r="DAM32"/>
      <c r="DAO32"/>
      <c r="DAQ32"/>
      <c r="DAS32"/>
      <c r="DAU32"/>
      <c r="DAW32"/>
      <c r="DAY32"/>
      <c r="DBA32"/>
      <c r="DBC32"/>
      <c r="DBE32"/>
      <c r="DBG32"/>
      <c r="DBI32"/>
      <c r="DBK32"/>
      <c r="DBM32"/>
      <c r="DBO32"/>
      <c r="DBQ32"/>
      <c r="DBS32"/>
      <c r="DBU32"/>
      <c r="DBW32"/>
      <c r="DBY32"/>
      <c r="DCA32"/>
      <c r="DCC32"/>
      <c r="DCE32"/>
      <c r="DCG32"/>
      <c r="DCI32"/>
      <c r="DCK32"/>
      <c r="DCM32"/>
      <c r="DCO32"/>
      <c r="DCQ32"/>
      <c r="DCS32"/>
      <c r="DCU32"/>
      <c r="DCW32"/>
      <c r="DCY32"/>
      <c r="DDA32"/>
      <c r="DDC32"/>
      <c r="DDE32"/>
      <c r="DDG32"/>
      <c r="DDI32"/>
      <c r="DDK32"/>
      <c r="DDM32"/>
      <c r="DDO32"/>
      <c r="DDQ32"/>
      <c r="DDS32"/>
      <c r="DDU32"/>
      <c r="DDW32"/>
      <c r="DDY32"/>
      <c r="DEA32"/>
      <c r="DEC32"/>
      <c r="DEE32"/>
      <c r="DEG32"/>
      <c r="DEI32"/>
      <c r="DEK32"/>
      <c r="DEM32"/>
      <c r="DEO32"/>
      <c r="DEQ32"/>
      <c r="DES32"/>
      <c r="DEU32"/>
      <c r="DEW32"/>
      <c r="DEY32"/>
      <c r="DFA32"/>
      <c r="DFC32"/>
      <c r="DFE32"/>
      <c r="DFG32"/>
      <c r="DFI32"/>
      <c r="DFK32"/>
      <c r="DFM32"/>
      <c r="DFO32"/>
      <c r="DFQ32"/>
      <c r="DFS32"/>
      <c r="DFU32"/>
      <c r="DFW32"/>
      <c r="DFY32"/>
      <c r="DGA32"/>
      <c r="DGC32"/>
      <c r="DGE32"/>
      <c r="DGG32"/>
      <c r="DGI32"/>
      <c r="DGK32"/>
      <c r="DGM32"/>
      <c r="DGO32"/>
      <c r="DGQ32"/>
      <c r="DGS32"/>
      <c r="DGU32"/>
      <c r="DGW32"/>
      <c r="DGY32"/>
      <c r="DHA32"/>
      <c r="DHC32"/>
      <c r="DHE32"/>
      <c r="DHG32"/>
      <c r="DHI32"/>
      <c r="DHK32"/>
      <c r="DHM32"/>
      <c r="DHO32"/>
      <c r="DHQ32"/>
      <c r="DHS32"/>
      <c r="DHU32"/>
      <c r="DHW32"/>
      <c r="DHY32"/>
      <c r="DIA32"/>
      <c r="DIC32"/>
      <c r="DIE32"/>
      <c r="DIG32"/>
      <c r="DII32"/>
      <c r="DIK32"/>
      <c r="DIM32"/>
      <c r="DIO32"/>
      <c r="DIQ32"/>
      <c r="DIS32"/>
      <c r="DIU32"/>
      <c r="DIW32"/>
      <c r="DIY32"/>
      <c r="DJA32"/>
      <c r="DJC32"/>
      <c r="DJE32"/>
      <c r="DJG32"/>
      <c r="DJI32"/>
      <c r="DJK32"/>
      <c r="DJM32"/>
      <c r="DJO32"/>
      <c r="DJQ32"/>
      <c r="DJS32"/>
      <c r="DJU32"/>
      <c r="DJW32"/>
      <c r="DJY32"/>
      <c r="DKA32"/>
      <c r="DKC32"/>
      <c r="DKE32"/>
      <c r="DKG32"/>
      <c r="DKI32"/>
      <c r="DKK32"/>
      <c r="DKM32"/>
      <c r="DKO32"/>
      <c r="DKQ32"/>
      <c r="DKS32"/>
      <c r="DKU32"/>
      <c r="DKW32"/>
      <c r="DKY32"/>
      <c r="DLA32"/>
      <c r="DLC32"/>
      <c r="DLE32"/>
      <c r="DLG32"/>
      <c r="DLI32"/>
      <c r="DLK32"/>
      <c r="DLM32"/>
      <c r="DLO32"/>
      <c r="DLQ32"/>
      <c r="DLS32"/>
      <c r="DLU32"/>
      <c r="DLW32"/>
      <c r="DLY32"/>
      <c r="DMA32"/>
      <c r="DMC32"/>
      <c r="DME32"/>
      <c r="DMG32"/>
      <c r="DMI32"/>
      <c r="DMK32"/>
      <c r="DMM32"/>
      <c r="DMO32"/>
      <c r="DMQ32"/>
      <c r="DMS32"/>
      <c r="DMU32"/>
      <c r="DMW32"/>
      <c r="DMY32"/>
      <c r="DNA32"/>
      <c r="DNC32"/>
      <c r="DNE32"/>
      <c r="DNG32"/>
      <c r="DNI32"/>
      <c r="DNK32"/>
      <c r="DNM32"/>
      <c r="DNO32"/>
      <c r="DNQ32"/>
      <c r="DNS32"/>
      <c r="DNU32"/>
      <c r="DNW32"/>
      <c r="DNY32"/>
      <c r="DOA32"/>
      <c r="DOC32"/>
      <c r="DOE32"/>
      <c r="DOG32"/>
      <c r="DOI32"/>
      <c r="DOK32"/>
      <c r="DOM32"/>
      <c r="DOO32"/>
      <c r="DOQ32"/>
      <c r="DOS32"/>
      <c r="DOU32"/>
      <c r="DOW32"/>
      <c r="DOY32"/>
      <c r="DPA32"/>
      <c r="DPC32"/>
      <c r="DPE32"/>
      <c r="DPG32"/>
      <c r="DPI32"/>
      <c r="DPK32"/>
      <c r="DPM32"/>
      <c r="DPO32"/>
      <c r="DPQ32"/>
      <c r="DPS32"/>
      <c r="DPU32"/>
      <c r="DPW32"/>
      <c r="DPY32"/>
      <c r="DQA32"/>
      <c r="DQC32"/>
      <c r="DQE32"/>
      <c r="DQG32"/>
      <c r="DQI32"/>
      <c r="DQK32"/>
      <c r="DQM32"/>
      <c r="DQO32"/>
      <c r="DQQ32"/>
      <c r="DQS32"/>
      <c r="DQU32"/>
      <c r="DQW32"/>
      <c r="DQY32"/>
      <c r="DRA32"/>
      <c r="DRC32"/>
      <c r="DRE32"/>
      <c r="DRG32"/>
      <c r="DRI32"/>
      <c r="DRK32"/>
      <c r="DRM32"/>
      <c r="DRO32"/>
      <c r="DRQ32"/>
      <c r="DRS32"/>
      <c r="DRU32"/>
      <c r="DRW32"/>
      <c r="DRY32"/>
      <c r="DSA32"/>
      <c r="DSC32"/>
      <c r="DSE32"/>
      <c r="DSG32"/>
      <c r="DSI32"/>
      <c r="DSK32"/>
      <c r="DSM32"/>
      <c r="DSO32"/>
      <c r="DSQ32"/>
      <c r="DSS32"/>
      <c r="DSU32"/>
      <c r="DSW32"/>
      <c r="DSY32"/>
      <c r="DTA32"/>
      <c r="DTC32"/>
      <c r="DTE32"/>
      <c r="DTG32"/>
      <c r="DTI32"/>
      <c r="DTK32"/>
      <c r="DTM32"/>
      <c r="DTO32"/>
      <c r="DTQ32"/>
      <c r="DTS32"/>
      <c r="DTU32"/>
      <c r="DTW32"/>
      <c r="DTY32"/>
      <c r="DUA32"/>
      <c r="DUC32"/>
      <c r="DUE32"/>
      <c r="DUG32"/>
      <c r="DUI32"/>
      <c r="DUK32"/>
      <c r="DUM32"/>
      <c r="DUO32"/>
      <c r="DUQ32"/>
      <c r="DUS32"/>
      <c r="DUU32"/>
      <c r="DUW32"/>
      <c r="DUY32"/>
      <c r="DVA32"/>
      <c r="DVC32"/>
      <c r="DVE32"/>
      <c r="DVG32"/>
      <c r="DVI32"/>
      <c r="DVK32"/>
      <c r="DVM32"/>
      <c r="DVO32"/>
      <c r="DVQ32"/>
      <c r="DVS32"/>
      <c r="DVU32"/>
      <c r="DVW32"/>
      <c r="DVY32"/>
      <c r="DWA32"/>
      <c r="DWC32"/>
      <c r="DWE32"/>
      <c r="DWG32"/>
      <c r="DWI32"/>
      <c r="DWK32"/>
      <c r="DWM32"/>
      <c r="DWO32"/>
      <c r="DWQ32"/>
      <c r="DWS32"/>
      <c r="DWU32"/>
      <c r="DWW32"/>
      <c r="DWY32"/>
      <c r="DXA32"/>
      <c r="DXC32"/>
      <c r="DXE32"/>
      <c r="DXG32"/>
      <c r="DXI32"/>
      <c r="DXK32"/>
      <c r="DXM32"/>
      <c r="DXO32"/>
      <c r="DXQ32"/>
      <c r="DXS32"/>
      <c r="DXU32"/>
      <c r="DXW32"/>
      <c r="DXY32"/>
      <c r="DYA32"/>
      <c r="DYC32"/>
      <c r="DYE32"/>
      <c r="DYG32"/>
      <c r="DYI32"/>
      <c r="DYK32"/>
      <c r="DYM32"/>
      <c r="DYO32"/>
      <c r="DYQ32"/>
      <c r="DYS32"/>
      <c r="DYU32"/>
      <c r="DYW32"/>
      <c r="DYY32"/>
      <c r="DZA32"/>
      <c r="DZC32"/>
      <c r="DZE32"/>
      <c r="DZG32"/>
      <c r="DZI32"/>
      <c r="DZK32"/>
      <c r="DZM32"/>
      <c r="DZO32"/>
      <c r="DZQ32"/>
      <c r="DZS32"/>
      <c r="DZU32"/>
      <c r="DZW32"/>
      <c r="DZY32"/>
      <c r="EAA32"/>
      <c r="EAC32"/>
      <c r="EAE32"/>
      <c r="EAG32"/>
      <c r="EAI32"/>
      <c r="EAK32"/>
      <c r="EAM32"/>
      <c r="EAO32"/>
      <c r="EAQ32"/>
      <c r="EAS32"/>
      <c r="EAU32"/>
      <c r="EAW32"/>
      <c r="EAY32"/>
      <c r="EBA32"/>
      <c r="EBC32"/>
      <c r="EBE32"/>
      <c r="EBG32"/>
      <c r="EBI32"/>
      <c r="EBK32"/>
      <c r="EBM32"/>
      <c r="EBO32"/>
      <c r="EBQ32"/>
      <c r="EBS32"/>
      <c r="EBU32"/>
      <c r="EBW32"/>
      <c r="EBY32"/>
      <c r="ECA32"/>
      <c r="ECC32"/>
      <c r="ECE32"/>
      <c r="ECG32"/>
      <c r="ECI32"/>
      <c r="ECK32"/>
      <c r="ECM32"/>
      <c r="ECO32"/>
      <c r="ECQ32"/>
      <c r="ECS32"/>
      <c r="ECU32"/>
      <c r="ECW32"/>
      <c r="ECY32"/>
      <c r="EDA32"/>
      <c r="EDC32"/>
      <c r="EDE32"/>
      <c r="EDG32"/>
      <c r="EDI32"/>
      <c r="EDK32"/>
      <c r="EDM32"/>
      <c r="EDO32"/>
      <c r="EDQ32"/>
      <c r="EDS32"/>
      <c r="EDU32"/>
      <c r="EDW32"/>
      <c r="EDY32"/>
      <c r="EEA32"/>
      <c r="EEC32"/>
      <c r="EEE32"/>
      <c r="EEG32"/>
      <c r="EEI32"/>
      <c r="EEK32"/>
      <c r="EEM32"/>
      <c r="EEO32"/>
      <c r="EEQ32"/>
      <c r="EES32"/>
      <c r="EEU32"/>
      <c r="EEW32"/>
      <c r="EEY32"/>
      <c r="EFA32"/>
      <c r="EFC32"/>
      <c r="EFE32"/>
      <c r="EFG32"/>
      <c r="EFI32"/>
      <c r="EFK32"/>
      <c r="EFM32"/>
      <c r="EFO32"/>
      <c r="EFQ32"/>
      <c r="EFS32"/>
      <c r="EFU32"/>
      <c r="EFW32"/>
      <c r="EFY32"/>
      <c r="EGA32"/>
      <c r="EGC32"/>
      <c r="EGE32"/>
      <c r="EGG32"/>
      <c r="EGI32"/>
      <c r="EGK32"/>
      <c r="EGM32"/>
      <c r="EGO32"/>
      <c r="EGQ32"/>
      <c r="EGS32"/>
      <c r="EGU32"/>
      <c r="EGW32"/>
      <c r="EGY32"/>
      <c r="EHA32"/>
      <c r="EHC32"/>
      <c r="EHE32"/>
      <c r="EHG32"/>
      <c r="EHI32"/>
      <c r="EHK32"/>
      <c r="EHM32"/>
      <c r="EHO32"/>
      <c r="EHQ32"/>
      <c r="EHS32"/>
      <c r="EHU32"/>
      <c r="EHW32"/>
      <c r="EHY32"/>
      <c r="EIA32"/>
      <c r="EIC32"/>
      <c r="EIE32"/>
      <c r="EIG32"/>
      <c r="EII32"/>
      <c r="EIK32"/>
      <c r="EIM32"/>
      <c r="EIO32"/>
      <c r="EIQ32"/>
      <c r="EIS32"/>
      <c r="EIU32"/>
      <c r="EIW32"/>
      <c r="EIY32"/>
      <c r="EJA32"/>
      <c r="EJC32"/>
      <c r="EJE32"/>
      <c r="EJG32"/>
      <c r="EJI32"/>
      <c r="EJK32"/>
      <c r="EJM32"/>
      <c r="EJO32"/>
      <c r="EJQ32"/>
      <c r="EJS32"/>
      <c r="EJU32"/>
      <c r="EJW32"/>
      <c r="EJY32"/>
      <c r="EKA32"/>
      <c r="EKC32"/>
      <c r="EKE32"/>
      <c r="EKG32"/>
      <c r="EKI32"/>
      <c r="EKK32"/>
      <c r="EKM32"/>
      <c r="EKO32"/>
      <c r="EKQ32"/>
      <c r="EKS32"/>
      <c r="EKU32"/>
      <c r="EKW32"/>
      <c r="EKY32"/>
      <c r="ELA32"/>
      <c r="ELC32"/>
      <c r="ELE32"/>
      <c r="ELG32"/>
      <c r="ELI32"/>
      <c r="ELK32"/>
      <c r="ELM32"/>
      <c r="ELO32"/>
      <c r="ELQ32"/>
      <c r="ELS32"/>
      <c r="ELU32"/>
      <c r="ELW32"/>
      <c r="ELY32"/>
      <c r="EMA32"/>
      <c r="EMC32"/>
      <c r="EME32"/>
      <c r="EMG32"/>
      <c r="EMI32"/>
      <c r="EMK32"/>
      <c r="EMM32"/>
      <c r="EMO32"/>
      <c r="EMQ32"/>
      <c r="EMS32"/>
      <c r="EMU32"/>
      <c r="EMW32"/>
      <c r="EMY32"/>
      <c r="ENA32"/>
      <c r="ENC32"/>
      <c r="ENE32"/>
      <c r="ENG32"/>
      <c r="ENI32"/>
      <c r="ENK32"/>
      <c r="ENM32"/>
      <c r="ENO32"/>
      <c r="ENQ32"/>
      <c r="ENS32"/>
      <c r="ENU32"/>
      <c r="ENW32"/>
      <c r="ENY32"/>
      <c r="EOA32"/>
      <c r="EOC32"/>
      <c r="EOE32"/>
      <c r="EOG32"/>
      <c r="EOI32"/>
      <c r="EOK32"/>
      <c r="EOM32"/>
      <c r="EOO32"/>
      <c r="EOQ32"/>
      <c r="EOS32"/>
      <c r="EOU32"/>
      <c r="EOW32"/>
      <c r="EOY32"/>
      <c r="EPA32"/>
      <c r="EPC32"/>
      <c r="EPE32"/>
      <c r="EPG32"/>
      <c r="EPI32"/>
      <c r="EPK32"/>
      <c r="EPM32"/>
      <c r="EPO32"/>
      <c r="EPQ32"/>
      <c r="EPS32"/>
      <c r="EPU32"/>
      <c r="EPW32"/>
      <c r="EPY32"/>
      <c r="EQA32"/>
      <c r="EQC32"/>
      <c r="EQE32"/>
      <c r="EQG32"/>
      <c r="EQI32"/>
      <c r="EQK32"/>
      <c r="EQM32"/>
      <c r="EQO32"/>
      <c r="EQQ32"/>
      <c r="EQS32"/>
      <c r="EQU32"/>
      <c r="EQW32"/>
      <c r="EQY32"/>
      <c r="ERA32"/>
      <c r="ERC32"/>
      <c r="ERE32"/>
      <c r="ERG32"/>
      <c r="ERI32"/>
      <c r="ERK32"/>
      <c r="ERM32"/>
      <c r="ERO32"/>
      <c r="ERQ32"/>
      <c r="ERS32"/>
      <c r="ERU32"/>
      <c r="ERW32"/>
      <c r="ERY32"/>
      <c r="ESA32"/>
      <c r="ESC32"/>
      <c r="ESE32"/>
      <c r="ESG32"/>
      <c r="ESI32"/>
      <c r="ESK32"/>
      <c r="ESM32"/>
      <c r="ESO32"/>
      <c r="ESQ32"/>
      <c r="ESS32"/>
      <c r="ESU32"/>
      <c r="ESW32"/>
      <c r="ESY32"/>
      <c r="ETA32"/>
      <c r="ETC32"/>
      <c r="ETE32"/>
      <c r="ETG32"/>
      <c r="ETI32"/>
      <c r="ETK32"/>
      <c r="ETM32"/>
      <c r="ETO32"/>
      <c r="ETQ32"/>
      <c r="ETS32"/>
      <c r="ETU32"/>
      <c r="ETW32"/>
      <c r="ETY32"/>
      <c r="EUA32"/>
      <c r="EUC32"/>
      <c r="EUE32"/>
      <c r="EUG32"/>
      <c r="EUI32"/>
      <c r="EUK32"/>
      <c r="EUM32"/>
      <c r="EUO32"/>
      <c r="EUQ32"/>
      <c r="EUS32"/>
      <c r="EUU32"/>
      <c r="EUW32"/>
      <c r="EUY32"/>
      <c r="EVA32"/>
      <c r="EVC32"/>
      <c r="EVE32"/>
      <c r="EVG32"/>
      <c r="EVI32"/>
      <c r="EVK32"/>
      <c r="EVM32"/>
      <c r="EVO32"/>
      <c r="EVQ32"/>
      <c r="EVS32"/>
      <c r="EVU32"/>
      <c r="EVW32"/>
      <c r="EVY32"/>
      <c r="EWA32"/>
      <c r="EWC32"/>
      <c r="EWE32"/>
      <c r="EWG32"/>
      <c r="EWI32"/>
      <c r="EWK32"/>
      <c r="EWM32"/>
      <c r="EWO32"/>
      <c r="EWQ32"/>
      <c r="EWS32"/>
      <c r="EWU32"/>
      <c r="EWW32"/>
      <c r="EWY32"/>
      <c r="EXA32"/>
      <c r="EXC32"/>
      <c r="EXE32"/>
      <c r="EXG32"/>
      <c r="EXI32"/>
      <c r="EXK32"/>
      <c r="EXM32"/>
      <c r="EXO32"/>
      <c r="EXQ32"/>
      <c r="EXS32"/>
      <c r="EXU32"/>
      <c r="EXW32"/>
      <c r="EXY32"/>
      <c r="EYA32"/>
      <c r="EYC32"/>
      <c r="EYE32"/>
      <c r="EYG32"/>
      <c r="EYI32"/>
      <c r="EYK32"/>
      <c r="EYM32"/>
      <c r="EYO32"/>
      <c r="EYQ32"/>
      <c r="EYS32"/>
      <c r="EYU32"/>
      <c r="EYW32"/>
      <c r="EYY32"/>
      <c r="EZA32"/>
      <c r="EZC32"/>
      <c r="EZE32"/>
      <c r="EZG32"/>
      <c r="EZI32"/>
      <c r="EZK32"/>
      <c r="EZM32"/>
      <c r="EZO32"/>
      <c r="EZQ32"/>
      <c r="EZS32"/>
      <c r="EZU32"/>
      <c r="EZW32"/>
      <c r="EZY32"/>
      <c r="FAA32"/>
      <c r="FAC32"/>
      <c r="FAE32"/>
      <c r="FAG32"/>
      <c r="FAI32"/>
      <c r="FAK32"/>
      <c r="FAM32"/>
      <c r="FAO32"/>
      <c r="FAQ32"/>
      <c r="FAS32"/>
      <c r="FAU32"/>
      <c r="FAW32"/>
      <c r="FAY32"/>
      <c r="FBA32"/>
      <c r="FBC32"/>
      <c r="FBE32"/>
      <c r="FBG32"/>
      <c r="FBI32"/>
      <c r="FBK32"/>
      <c r="FBM32"/>
      <c r="FBO32"/>
      <c r="FBQ32"/>
      <c r="FBS32"/>
      <c r="FBU32"/>
      <c r="FBW32"/>
      <c r="FBY32"/>
      <c r="FCA32"/>
      <c r="FCC32"/>
      <c r="FCE32"/>
      <c r="FCG32"/>
      <c r="FCI32"/>
      <c r="FCK32"/>
      <c r="FCM32"/>
      <c r="FCO32"/>
      <c r="FCQ32"/>
      <c r="FCS32"/>
      <c r="FCU32"/>
      <c r="FCW32"/>
      <c r="FCY32"/>
      <c r="FDA32"/>
      <c r="FDC32"/>
      <c r="FDE32"/>
      <c r="FDG32"/>
      <c r="FDI32"/>
      <c r="FDK32"/>
      <c r="FDM32"/>
      <c r="FDO32"/>
      <c r="FDQ32"/>
      <c r="FDS32"/>
      <c r="FDU32"/>
      <c r="FDW32"/>
      <c r="FDY32"/>
      <c r="FEA32"/>
      <c r="FEC32"/>
      <c r="FEE32"/>
      <c r="FEG32"/>
      <c r="FEI32"/>
      <c r="FEK32"/>
      <c r="FEM32"/>
      <c r="FEO32"/>
      <c r="FEQ32"/>
      <c r="FES32"/>
      <c r="FEU32"/>
      <c r="FEW32"/>
      <c r="FEY32"/>
      <c r="FFA32"/>
      <c r="FFC32"/>
      <c r="FFE32"/>
      <c r="FFG32"/>
      <c r="FFI32"/>
      <c r="FFK32"/>
      <c r="FFM32"/>
      <c r="FFO32"/>
      <c r="FFQ32"/>
      <c r="FFS32"/>
      <c r="FFU32"/>
      <c r="FFW32"/>
      <c r="FFY32"/>
      <c r="FGA32"/>
      <c r="FGC32"/>
      <c r="FGE32"/>
      <c r="FGG32"/>
      <c r="FGI32"/>
      <c r="FGK32"/>
      <c r="FGM32"/>
      <c r="FGO32"/>
      <c r="FGQ32"/>
      <c r="FGS32"/>
      <c r="FGU32"/>
      <c r="FGW32"/>
      <c r="FGY32"/>
      <c r="FHA32"/>
      <c r="FHC32"/>
      <c r="FHE32"/>
      <c r="FHG32"/>
      <c r="FHI32"/>
      <c r="FHK32"/>
      <c r="FHM32"/>
      <c r="FHO32"/>
      <c r="FHQ32"/>
      <c r="FHS32"/>
      <c r="FHU32"/>
      <c r="FHW32"/>
      <c r="FHY32"/>
      <c r="FIA32"/>
      <c r="FIC32"/>
      <c r="FIE32"/>
      <c r="FIG32"/>
      <c r="FII32"/>
      <c r="FIK32"/>
      <c r="FIM32"/>
      <c r="FIO32"/>
      <c r="FIQ32"/>
      <c r="FIS32"/>
      <c r="FIU32"/>
      <c r="FIW32"/>
      <c r="FIY32"/>
      <c r="FJA32"/>
      <c r="FJC32"/>
      <c r="FJE32"/>
      <c r="FJG32"/>
      <c r="FJI32"/>
      <c r="FJK32"/>
      <c r="FJM32"/>
      <c r="FJO32"/>
      <c r="FJQ32"/>
      <c r="FJS32"/>
      <c r="FJU32"/>
      <c r="FJW32"/>
      <c r="FJY32"/>
      <c r="FKA32"/>
      <c r="FKC32"/>
      <c r="FKE32"/>
      <c r="FKG32"/>
      <c r="FKI32"/>
      <c r="FKK32"/>
      <c r="FKM32"/>
      <c r="FKO32"/>
      <c r="FKQ32"/>
      <c r="FKS32"/>
      <c r="FKU32"/>
      <c r="FKW32"/>
      <c r="FKY32"/>
      <c r="FLA32"/>
      <c r="FLC32"/>
      <c r="FLE32"/>
      <c r="FLG32"/>
      <c r="FLI32"/>
      <c r="FLK32"/>
      <c r="FLM32"/>
      <c r="FLO32"/>
      <c r="FLQ32"/>
      <c r="FLS32"/>
      <c r="FLU32"/>
      <c r="FLW32"/>
      <c r="FLY32"/>
      <c r="FMA32"/>
      <c r="FMC32"/>
      <c r="FME32"/>
      <c r="FMG32"/>
      <c r="FMI32"/>
      <c r="FMK32"/>
      <c r="FMM32"/>
      <c r="FMO32"/>
      <c r="FMQ32"/>
      <c r="FMS32"/>
      <c r="FMU32"/>
      <c r="FMW32"/>
      <c r="FMY32"/>
      <c r="FNA32"/>
      <c r="FNC32"/>
      <c r="FNE32"/>
      <c r="FNG32"/>
      <c r="FNI32"/>
      <c r="FNK32"/>
      <c r="FNM32"/>
      <c r="FNO32"/>
      <c r="FNQ32"/>
      <c r="FNS32"/>
      <c r="FNU32"/>
      <c r="FNW32"/>
      <c r="FNY32"/>
      <c r="FOA32"/>
      <c r="FOC32"/>
      <c r="FOE32"/>
      <c r="FOG32"/>
      <c r="FOI32"/>
      <c r="FOK32"/>
      <c r="FOM32"/>
      <c r="FOO32"/>
      <c r="FOQ32"/>
      <c r="FOS32"/>
      <c r="FOU32"/>
      <c r="FOW32"/>
      <c r="FOY32"/>
      <c r="FPA32"/>
      <c r="FPC32"/>
      <c r="FPE32"/>
      <c r="FPG32"/>
      <c r="FPI32"/>
      <c r="FPK32"/>
      <c r="FPM32"/>
      <c r="FPO32"/>
      <c r="FPQ32"/>
      <c r="FPS32"/>
      <c r="FPU32"/>
      <c r="FPW32"/>
      <c r="FPY32"/>
      <c r="FQA32"/>
      <c r="FQC32"/>
      <c r="FQE32"/>
      <c r="FQG32"/>
      <c r="FQI32"/>
      <c r="FQK32"/>
      <c r="FQM32"/>
      <c r="FQO32"/>
      <c r="FQQ32"/>
      <c r="FQS32"/>
      <c r="FQU32"/>
      <c r="FQW32"/>
      <c r="FQY32"/>
      <c r="FRA32"/>
      <c r="FRC32"/>
      <c r="FRE32"/>
      <c r="FRG32"/>
      <c r="FRI32"/>
      <c r="FRK32"/>
      <c r="FRM32"/>
      <c r="FRO32"/>
      <c r="FRQ32"/>
      <c r="FRS32"/>
      <c r="FRU32"/>
      <c r="FRW32"/>
      <c r="FRY32"/>
      <c r="FSA32"/>
      <c r="FSC32"/>
      <c r="FSE32"/>
      <c r="FSG32"/>
      <c r="FSI32"/>
      <c r="FSK32"/>
      <c r="FSM32"/>
      <c r="FSO32"/>
      <c r="FSQ32"/>
      <c r="FSS32"/>
      <c r="FSU32"/>
      <c r="FSW32"/>
      <c r="FSY32"/>
      <c r="FTA32"/>
      <c r="FTC32"/>
      <c r="FTE32"/>
      <c r="FTG32"/>
      <c r="FTI32"/>
      <c r="FTK32"/>
      <c r="FTM32"/>
      <c r="FTO32"/>
      <c r="FTQ32"/>
      <c r="FTS32"/>
      <c r="FTU32"/>
      <c r="FTW32"/>
      <c r="FTY32"/>
      <c r="FUA32"/>
      <c r="FUC32"/>
      <c r="FUE32"/>
      <c r="FUG32"/>
      <c r="FUI32"/>
      <c r="FUK32"/>
      <c r="FUM32"/>
      <c r="FUO32"/>
      <c r="FUQ32"/>
      <c r="FUS32"/>
      <c r="FUU32"/>
      <c r="FUW32"/>
      <c r="FUY32"/>
      <c r="FVA32"/>
      <c r="FVC32"/>
      <c r="FVE32"/>
      <c r="FVG32"/>
      <c r="FVI32"/>
      <c r="FVK32"/>
      <c r="FVM32"/>
      <c r="FVO32"/>
      <c r="FVQ32"/>
      <c r="FVS32"/>
      <c r="FVU32"/>
      <c r="FVW32"/>
      <c r="FVY32"/>
      <c r="FWA32"/>
      <c r="FWC32"/>
      <c r="FWE32"/>
      <c r="FWG32"/>
      <c r="FWI32"/>
      <c r="FWK32"/>
      <c r="FWM32"/>
      <c r="FWO32"/>
      <c r="FWQ32"/>
      <c r="FWS32"/>
      <c r="FWU32"/>
      <c r="FWW32"/>
      <c r="FWY32"/>
      <c r="FXA32"/>
      <c r="FXC32"/>
      <c r="FXE32"/>
      <c r="FXG32"/>
      <c r="FXI32"/>
      <c r="FXK32"/>
      <c r="FXM32"/>
      <c r="FXO32"/>
      <c r="FXQ32"/>
      <c r="FXS32"/>
      <c r="FXU32"/>
      <c r="FXW32"/>
      <c r="FXY32"/>
      <c r="FYA32"/>
      <c r="FYC32"/>
      <c r="FYE32"/>
      <c r="FYG32"/>
      <c r="FYI32"/>
      <c r="FYK32"/>
      <c r="FYM32"/>
      <c r="FYO32"/>
      <c r="FYQ32"/>
      <c r="FYS32"/>
      <c r="FYU32"/>
      <c r="FYW32"/>
      <c r="FYY32"/>
      <c r="FZA32"/>
      <c r="FZC32"/>
      <c r="FZE32"/>
      <c r="FZG32"/>
      <c r="FZI32"/>
      <c r="FZK32"/>
      <c r="FZM32"/>
      <c r="FZO32"/>
      <c r="FZQ32"/>
      <c r="FZS32"/>
      <c r="FZU32"/>
      <c r="FZW32"/>
      <c r="FZY32"/>
      <c r="GAA32"/>
      <c r="GAC32"/>
      <c r="GAE32"/>
      <c r="GAG32"/>
      <c r="GAI32"/>
      <c r="GAK32"/>
      <c r="GAM32"/>
      <c r="GAO32"/>
      <c r="GAQ32"/>
      <c r="GAS32"/>
      <c r="GAU32"/>
      <c r="GAW32"/>
      <c r="GAY32"/>
      <c r="GBA32"/>
      <c r="GBC32"/>
      <c r="GBE32"/>
      <c r="GBG32"/>
      <c r="GBI32"/>
      <c r="GBK32"/>
      <c r="GBM32"/>
      <c r="GBO32"/>
      <c r="GBQ32"/>
      <c r="GBS32"/>
      <c r="GBU32"/>
      <c r="GBW32"/>
      <c r="GBY32"/>
      <c r="GCA32"/>
      <c r="GCC32"/>
      <c r="GCE32"/>
      <c r="GCG32"/>
      <c r="GCI32"/>
      <c r="GCK32"/>
      <c r="GCM32"/>
      <c r="GCO32"/>
      <c r="GCQ32"/>
      <c r="GCS32"/>
      <c r="GCU32"/>
      <c r="GCW32"/>
      <c r="GCY32"/>
      <c r="GDA32"/>
      <c r="GDC32"/>
      <c r="GDE32"/>
      <c r="GDG32"/>
      <c r="GDI32"/>
      <c r="GDK32"/>
      <c r="GDM32"/>
      <c r="GDO32"/>
      <c r="GDQ32"/>
      <c r="GDS32"/>
      <c r="GDU32"/>
      <c r="GDW32"/>
      <c r="GDY32"/>
      <c r="GEA32"/>
      <c r="GEC32"/>
      <c r="GEE32"/>
      <c r="GEG32"/>
      <c r="GEI32"/>
      <c r="GEK32"/>
      <c r="GEM32"/>
      <c r="GEO32"/>
      <c r="GEQ32"/>
      <c r="GES32"/>
      <c r="GEU32"/>
      <c r="GEW32"/>
      <c r="GEY32"/>
      <c r="GFA32"/>
      <c r="GFC32"/>
      <c r="GFE32"/>
      <c r="GFG32"/>
      <c r="GFI32"/>
      <c r="GFK32"/>
      <c r="GFM32"/>
      <c r="GFO32"/>
      <c r="GFQ32"/>
      <c r="GFS32"/>
      <c r="GFU32"/>
      <c r="GFW32"/>
      <c r="GFY32"/>
      <c r="GGA32"/>
      <c r="GGC32"/>
      <c r="GGE32"/>
      <c r="GGG32"/>
      <c r="GGI32"/>
      <c r="GGK32"/>
      <c r="GGM32"/>
      <c r="GGO32"/>
      <c r="GGQ32"/>
      <c r="GGS32"/>
      <c r="GGU32"/>
      <c r="GGW32"/>
      <c r="GGY32"/>
      <c r="GHA32"/>
      <c r="GHC32"/>
      <c r="GHE32"/>
      <c r="GHG32"/>
      <c r="GHI32"/>
      <c r="GHK32"/>
      <c r="GHM32"/>
      <c r="GHO32"/>
      <c r="GHQ32"/>
      <c r="GHS32"/>
      <c r="GHU32"/>
      <c r="GHW32"/>
      <c r="GHY32"/>
      <c r="GIA32"/>
      <c r="GIC32"/>
      <c r="GIE32"/>
      <c r="GIG32"/>
      <c r="GII32"/>
      <c r="GIK32"/>
      <c r="GIM32"/>
      <c r="GIO32"/>
      <c r="GIQ32"/>
      <c r="GIS32"/>
      <c r="GIU32"/>
      <c r="GIW32"/>
      <c r="GIY32"/>
      <c r="GJA32"/>
      <c r="GJC32"/>
      <c r="GJE32"/>
      <c r="GJG32"/>
      <c r="GJI32"/>
      <c r="GJK32"/>
      <c r="GJM32"/>
      <c r="GJO32"/>
      <c r="GJQ32"/>
      <c r="GJS32"/>
      <c r="GJU32"/>
      <c r="GJW32"/>
      <c r="GJY32"/>
      <c r="GKA32"/>
      <c r="GKC32"/>
      <c r="GKE32"/>
      <c r="GKG32"/>
      <c r="GKI32"/>
      <c r="GKK32"/>
      <c r="GKM32"/>
      <c r="GKO32"/>
      <c r="GKQ32"/>
      <c r="GKS32"/>
      <c r="GKU32"/>
      <c r="GKW32"/>
      <c r="GKY32"/>
      <c r="GLA32"/>
      <c r="GLC32"/>
      <c r="GLE32"/>
      <c r="GLG32"/>
      <c r="GLI32"/>
      <c r="GLK32"/>
      <c r="GLM32"/>
      <c r="GLO32"/>
      <c r="GLQ32"/>
      <c r="GLS32"/>
      <c r="GLU32"/>
      <c r="GLW32"/>
      <c r="GLY32"/>
      <c r="GMA32"/>
      <c r="GMC32"/>
      <c r="GME32"/>
      <c r="GMG32"/>
      <c r="GMI32"/>
      <c r="GMK32"/>
      <c r="GMM32"/>
      <c r="GMO32"/>
      <c r="GMQ32"/>
      <c r="GMS32"/>
      <c r="GMU32"/>
      <c r="GMW32"/>
      <c r="GMY32"/>
      <c r="GNA32"/>
      <c r="GNC32"/>
      <c r="GNE32"/>
      <c r="GNG32"/>
      <c r="GNI32"/>
      <c r="GNK32"/>
      <c r="GNM32"/>
      <c r="GNO32"/>
      <c r="GNQ32"/>
      <c r="GNS32"/>
      <c r="GNU32"/>
      <c r="GNW32"/>
      <c r="GNY32"/>
      <c r="GOA32"/>
      <c r="GOC32"/>
      <c r="GOE32"/>
      <c r="GOG32"/>
      <c r="GOI32"/>
      <c r="GOK32"/>
      <c r="GOM32"/>
      <c r="GOO32"/>
      <c r="GOQ32"/>
      <c r="GOS32"/>
      <c r="GOU32"/>
      <c r="GOW32"/>
      <c r="GOY32"/>
      <c r="GPA32"/>
      <c r="GPC32"/>
      <c r="GPE32"/>
      <c r="GPG32"/>
      <c r="GPI32"/>
      <c r="GPK32"/>
      <c r="GPM32"/>
      <c r="GPO32"/>
      <c r="GPQ32"/>
      <c r="GPS32"/>
      <c r="GPU32"/>
      <c r="GPW32"/>
      <c r="GPY32"/>
      <c r="GQA32"/>
      <c r="GQC32"/>
      <c r="GQE32"/>
      <c r="GQG32"/>
      <c r="GQI32"/>
      <c r="GQK32"/>
      <c r="GQM32"/>
      <c r="GQO32"/>
      <c r="GQQ32"/>
      <c r="GQS32"/>
      <c r="GQU32"/>
      <c r="GQW32"/>
      <c r="GQY32"/>
      <c r="GRA32"/>
      <c r="GRC32"/>
      <c r="GRE32"/>
      <c r="GRG32"/>
      <c r="GRI32"/>
      <c r="GRK32"/>
      <c r="GRM32"/>
      <c r="GRO32"/>
      <c r="GRQ32"/>
      <c r="GRS32"/>
      <c r="GRU32"/>
      <c r="GRW32"/>
      <c r="GRY32"/>
      <c r="GSA32"/>
      <c r="GSC32"/>
      <c r="GSE32"/>
      <c r="GSG32"/>
      <c r="GSI32"/>
      <c r="GSK32"/>
      <c r="GSM32"/>
      <c r="GSO32"/>
      <c r="GSQ32"/>
      <c r="GSS32"/>
      <c r="GSU32"/>
      <c r="GSW32"/>
      <c r="GSY32"/>
      <c r="GTA32"/>
      <c r="GTC32"/>
      <c r="GTE32"/>
      <c r="GTG32"/>
      <c r="GTI32"/>
      <c r="GTK32"/>
      <c r="GTM32"/>
      <c r="GTO32"/>
      <c r="GTQ32"/>
      <c r="GTS32"/>
      <c r="GTU32"/>
      <c r="GTW32"/>
      <c r="GTY32"/>
      <c r="GUA32"/>
      <c r="GUC32"/>
      <c r="GUE32"/>
      <c r="GUG32"/>
      <c r="GUI32"/>
      <c r="GUK32"/>
      <c r="GUM32"/>
      <c r="GUO32"/>
      <c r="GUQ32"/>
      <c r="GUS32"/>
      <c r="GUU32"/>
      <c r="GUW32"/>
      <c r="GUY32"/>
      <c r="GVA32"/>
      <c r="GVC32"/>
      <c r="GVE32"/>
      <c r="GVG32"/>
      <c r="GVI32"/>
      <c r="GVK32"/>
      <c r="GVM32"/>
      <c r="GVO32"/>
      <c r="GVQ32"/>
      <c r="GVS32"/>
      <c r="GVU32"/>
      <c r="GVW32"/>
      <c r="GVY32"/>
      <c r="GWA32"/>
      <c r="GWC32"/>
      <c r="GWE32"/>
      <c r="GWG32"/>
      <c r="GWI32"/>
      <c r="GWK32"/>
      <c r="GWM32"/>
      <c r="GWO32"/>
      <c r="GWQ32"/>
      <c r="GWS32"/>
      <c r="GWU32"/>
      <c r="GWW32"/>
      <c r="GWY32"/>
      <c r="GXA32"/>
      <c r="GXC32"/>
      <c r="GXE32"/>
      <c r="GXG32"/>
      <c r="GXI32"/>
      <c r="GXK32"/>
      <c r="GXM32"/>
      <c r="GXO32"/>
      <c r="GXQ32"/>
      <c r="GXS32"/>
      <c r="GXU32"/>
      <c r="GXW32"/>
      <c r="GXY32"/>
      <c r="GYA32"/>
      <c r="GYC32"/>
      <c r="GYE32"/>
      <c r="GYG32"/>
      <c r="GYI32"/>
      <c r="GYK32"/>
      <c r="GYM32"/>
      <c r="GYO32"/>
      <c r="GYQ32"/>
      <c r="GYS32"/>
      <c r="GYU32"/>
      <c r="GYW32"/>
      <c r="GYY32"/>
      <c r="GZA32"/>
      <c r="GZC32"/>
      <c r="GZE32"/>
      <c r="GZG32"/>
      <c r="GZI32"/>
      <c r="GZK32"/>
      <c r="GZM32"/>
      <c r="GZO32"/>
      <c r="GZQ32"/>
      <c r="GZS32"/>
      <c r="GZU32"/>
      <c r="GZW32"/>
      <c r="GZY32"/>
      <c r="HAA32"/>
      <c r="HAC32"/>
      <c r="HAE32"/>
      <c r="HAG32"/>
      <c r="HAI32"/>
      <c r="HAK32"/>
      <c r="HAM32"/>
      <c r="HAO32"/>
      <c r="HAQ32"/>
      <c r="HAS32"/>
      <c r="HAU32"/>
      <c r="HAW32"/>
      <c r="HAY32"/>
      <c r="HBA32"/>
      <c r="HBC32"/>
      <c r="HBE32"/>
      <c r="HBG32"/>
      <c r="HBI32"/>
      <c r="HBK32"/>
      <c r="HBM32"/>
      <c r="HBO32"/>
      <c r="HBQ32"/>
      <c r="HBS32"/>
      <c r="HBU32"/>
      <c r="HBW32"/>
      <c r="HBY32"/>
      <c r="HCA32"/>
      <c r="HCC32"/>
      <c r="HCE32"/>
      <c r="HCG32"/>
      <c r="HCI32"/>
      <c r="HCK32"/>
      <c r="HCM32"/>
      <c r="HCO32"/>
      <c r="HCQ32"/>
      <c r="HCS32"/>
      <c r="HCU32"/>
      <c r="HCW32"/>
      <c r="HCY32"/>
      <c r="HDA32"/>
      <c r="HDC32"/>
      <c r="HDE32"/>
      <c r="HDG32"/>
      <c r="HDI32"/>
      <c r="HDK32"/>
      <c r="HDM32"/>
      <c r="HDO32"/>
      <c r="HDQ32"/>
      <c r="HDS32"/>
      <c r="HDU32"/>
      <c r="HDW32"/>
      <c r="HDY32"/>
      <c r="HEA32"/>
      <c r="HEC32"/>
      <c r="HEE32"/>
      <c r="HEG32"/>
      <c r="HEI32"/>
      <c r="HEK32"/>
      <c r="HEM32"/>
      <c r="HEO32"/>
      <c r="HEQ32"/>
      <c r="HES32"/>
      <c r="HEU32"/>
      <c r="HEW32"/>
      <c r="HEY32"/>
      <c r="HFA32"/>
      <c r="HFC32"/>
      <c r="HFE32"/>
      <c r="HFG32"/>
      <c r="HFI32"/>
      <c r="HFK32"/>
      <c r="HFM32"/>
      <c r="HFO32"/>
      <c r="HFQ32"/>
      <c r="HFS32"/>
      <c r="HFU32"/>
      <c r="HFW32"/>
      <c r="HFY32"/>
      <c r="HGA32"/>
      <c r="HGC32"/>
      <c r="HGE32"/>
      <c r="HGG32"/>
      <c r="HGI32"/>
      <c r="HGK32"/>
      <c r="HGM32"/>
      <c r="HGO32"/>
      <c r="HGQ32"/>
      <c r="HGS32"/>
      <c r="HGU32"/>
      <c r="HGW32"/>
      <c r="HGY32"/>
      <c r="HHA32"/>
      <c r="HHC32"/>
      <c r="HHE32"/>
      <c r="HHG32"/>
      <c r="HHI32"/>
      <c r="HHK32"/>
      <c r="HHM32"/>
      <c r="HHO32"/>
      <c r="HHQ32"/>
      <c r="HHS32"/>
      <c r="HHU32"/>
      <c r="HHW32"/>
      <c r="HHY32"/>
      <c r="HIA32"/>
      <c r="HIC32"/>
      <c r="HIE32"/>
      <c r="HIG32"/>
      <c r="HII32"/>
      <c r="HIK32"/>
      <c r="HIM32"/>
      <c r="HIO32"/>
      <c r="HIQ32"/>
      <c r="HIS32"/>
      <c r="HIU32"/>
      <c r="HIW32"/>
      <c r="HIY32"/>
      <c r="HJA32"/>
      <c r="HJC32"/>
      <c r="HJE32"/>
      <c r="HJG32"/>
      <c r="HJI32"/>
      <c r="HJK32"/>
      <c r="HJM32"/>
      <c r="HJO32"/>
      <c r="HJQ32"/>
      <c r="HJS32"/>
      <c r="HJU32"/>
      <c r="HJW32"/>
      <c r="HJY32"/>
      <c r="HKA32"/>
      <c r="HKC32"/>
      <c r="HKE32"/>
      <c r="HKG32"/>
      <c r="HKI32"/>
      <c r="HKK32"/>
      <c r="HKM32"/>
      <c r="HKO32"/>
      <c r="HKQ32"/>
      <c r="HKS32"/>
      <c r="HKU32"/>
      <c r="HKW32"/>
      <c r="HKY32"/>
      <c r="HLA32"/>
      <c r="HLC32"/>
      <c r="HLE32"/>
      <c r="HLG32"/>
      <c r="HLI32"/>
      <c r="HLK32"/>
      <c r="HLM32"/>
      <c r="HLO32"/>
      <c r="HLQ32"/>
      <c r="HLS32"/>
      <c r="HLU32"/>
      <c r="HLW32"/>
      <c r="HLY32"/>
      <c r="HMA32"/>
      <c r="HMC32"/>
      <c r="HME32"/>
      <c r="HMG32"/>
      <c r="HMI32"/>
      <c r="HMK32"/>
      <c r="HMM32"/>
      <c r="HMO32"/>
      <c r="HMQ32"/>
      <c r="HMS32"/>
      <c r="HMU32"/>
      <c r="HMW32"/>
      <c r="HMY32"/>
      <c r="HNA32"/>
      <c r="HNC32"/>
      <c r="HNE32"/>
      <c r="HNG32"/>
      <c r="HNI32"/>
      <c r="HNK32"/>
      <c r="HNM32"/>
      <c r="HNO32"/>
      <c r="HNQ32"/>
      <c r="HNS32"/>
      <c r="HNU32"/>
      <c r="HNW32"/>
      <c r="HNY32"/>
      <c r="HOA32"/>
      <c r="HOC32"/>
      <c r="HOE32"/>
      <c r="HOG32"/>
      <c r="HOI32"/>
      <c r="HOK32"/>
      <c r="HOM32"/>
      <c r="HOO32"/>
      <c r="HOQ32"/>
      <c r="HOS32"/>
      <c r="HOU32"/>
      <c r="HOW32"/>
      <c r="HOY32"/>
      <c r="HPA32"/>
      <c r="HPC32"/>
      <c r="HPE32"/>
      <c r="HPG32"/>
      <c r="HPI32"/>
      <c r="HPK32"/>
      <c r="HPM32"/>
      <c r="HPO32"/>
      <c r="HPQ32"/>
      <c r="HPS32"/>
      <c r="HPU32"/>
      <c r="HPW32"/>
      <c r="HPY32"/>
      <c r="HQA32"/>
      <c r="HQC32"/>
      <c r="HQE32"/>
      <c r="HQG32"/>
      <c r="HQI32"/>
      <c r="HQK32"/>
      <c r="HQM32"/>
      <c r="HQO32"/>
      <c r="HQQ32"/>
      <c r="HQS32"/>
      <c r="HQU32"/>
      <c r="HQW32"/>
      <c r="HQY32"/>
      <c r="HRA32"/>
      <c r="HRC32"/>
      <c r="HRE32"/>
      <c r="HRG32"/>
      <c r="HRI32"/>
      <c r="HRK32"/>
      <c r="HRM32"/>
      <c r="HRO32"/>
      <c r="HRQ32"/>
      <c r="HRS32"/>
      <c r="HRU32"/>
      <c r="HRW32"/>
      <c r="HRY32"/>
      <c r="HSA32"/>
      <c r="HSC32"/>
      <c r="HSE32"/>
      <c r="HSG32"/>
      <c r="HSI32"/>
      <c r="HSK32"/>
      <c r="HSM32"/>
      <c r="HSO32"/>
      <c r="HSQ32"/>
      <c r="HSS32"/>
      <c r="HSU32"/>
      <c r="HSW32"/>
      <c r="HSY32"/>
      <c r="HTA32"/>
      <c r="HTC32"/>
      <c r="HTE32"/>
      <c r="HTG32"/>
      <c r="HTI32"/>
      <c r="HTK32"/>
      <c r="HTM32"/>
      <c r="HTO32"/>
      <c r="HTQ32"/>
      <c r="HTS32"/>
      <c r="HTU32"/>
      <c r="HTW32"/>
      <c r="HTY32"/>
      <c r="HUA32"/>
      <c r="HUC32"/>
      <c r="HUE32"/>
      <c r="HUG32"/>
      <c r="HUI32"/>
      <c r="HUK32"/>
      <c r="HUM32"/>
      <c r="HUO32"/>
      <c r="HUQ32"/>
      <c r="HUS32"/>
      <c r="HUU32"/>
      <c r="HUW32"/>
      <c r="HUY32"/>
      <c r="HVA32"/>
      <c r="HVC32"/>
      <c r="HVE32"/>
      <c r="HVG32"/>
      <c r="HVI32"/>
      <c r="HVK32"/>
      <c r="HVM32"/>
      <c r="HVO32"/>
      <c r="HVQ32"/>
      <c r="HVS32"/>
      <c r="HVU32"/>
      <c r="HVW32"/>
      <c r="HVY32"/>
      <c r="HWA32"/>
      <c r="HWC32"/>
      <c r="HWE32"/>
      <c r="HWG32"/>
      <c r="HWI32"/>
      <c r="HWK32"/>
      <c r="HWM32"/>
      <c r="HWO32"/>
      <c r="HWQ32"/>
      <c r="HWS32"/>
      <c r="HWU32"/>
      <c r="HWW32"/>
      <c r="HWY32"/>
      <c r="HXA32"/>
      <c r="HXC32"/>
      <c r="HXE32"/>
      <c r="HXG32"/>
      <c r="HXI32"/>
      <c r="HXK32"/>
      <c r="HXM32"/>
      <c r="HXO32"/>
      <c r="HXQ32"/>
      <c r="HXS32"/>
      <c r="HXU32"/>
      <c r="HXW32"/>
      <c r="HXY32"/>
      <c r="HYA32"/>
      <c r="HYC32"/>
      <c r="HYE32"/>
      <c r="HYG32"/>
      <c r="HYI32"/>
      <c r="HYK32"/>
      <c r="HYM32"/>
      <c r="HYO32"/>
      <c r="HYQ32"/>
      <c r="HYS32"/>
      <c r="HYU32"/>
      <c r="HYW32"/>
      <c r="HYY32"/>
      <c r="HZA32"/>
      <c r="HZC32"/>
      <c r="HZE32"/>
      <c r="HZG32"/>
      <c r="HZI32"/>
      <c r="HZK32"/>
      <c r="HZM32"/>
      <c r="HZO32"/>
      <c r="HZQ32"/>
      <c r="HZS32"/>
      <c r="HZU32"/>
      <c r="HZW32"/>
      <c r="HZY32"/>
      <c r="IAA32"/>
      <c r="IAC32"/>
      <c r="IAE32"/>
      <c r="IAG32"/>
      <c r="IAI32"/>
      <c r="IAK32"/>
      <c r="IAM32"/>
      <c r="IAO32"/>
      <c r="IAQ32"/>
      <c r="IAS32"/>
      <c r="IAU32"/>
      <c r="IAW32"/>
      <c r="IAY32"/>
      <c r="IBA32"/>
      <c r="IBC32"/>
      <c r="IBE32"/>
      <c r="IBG32"/>
      <c r="IBI32"/>
      <c r="IBK32"/>
      <c r="IBM32"/>
      <c r="IBO32"/>
      <c r="IBQ32"/>
      <c r="IBS32"/>
      <c r="IBU32"/>
      <c r="IBW32"/>
      <c r="IBY32"/>
      <c r="ICA32"/>
      <c r="ICC32"/>
      <c r="ICE32"/>
      <c r="ICG32"/>
      <c r="ICI32"/>
      <c r="ICK32"/>
      <c r="ICM32"/>
      <c r="ICO32"/>
      <c r="ICQ32"/>
      <c r="ICS32"/>
      <c r="ICU32"/>
      <c r="ICW32"/>
      <c r="ICY32"/>
      <c r="IDA32"/>
      <c r="IDC32"/>
      <c r="IDE32"/>
      <c r="IDG32"/>
      <c r="IDI32"/>
      <c r="IDK32"/>
      <c r="IDM32"/>
      <c r="IDO32"/>
      <c r="IDQ32"/>
      <c r="IDS32"/>
      <c r="IDU32"/>
      <c r="IDW32"/>
      <c r="IDY32"/>
      <c r="IEA32"/>
      <c r="IEC32"/>
      <c r="IEE32"/>
      <c r="IEG32"/>
      <c r="IEI32"/>
      <c r="IEK32"/>
      <c r="IEM32"/>
      <c r="IEO32"/>
      <c r="IEQ32"/>
      <c r="IES32"/>
      <c r="IEU32"/>
      <c r="IEW32"/>
      <c r="IEY32"/>
      <c r="IFA32"/>
      <c r="IFC32"/>
      <c r="IFE32"/>
      <c r="IFG32"/>
      <c r="IFI32"/>
      <c r="IFK32"/>
      <c r="IFM32"/>
      <c r="IFO32"/>
      <c r="IFQ32"/>
      <c r="IFS32"/>
      <c r="IFU32"/>
      <c r="IFW32"/>
      <c r="IFY32"/>
      <c r="IGA32"/>
      <c r="IGC32"/>
      <c r="IGE32"/>
      <c r="IGG32"/>
      <c r="IGI32"/>
      <c r="IGK32"/>
      <c r="IGM32"/>
      <c r="IGO32"/>
      <c r="IGQ32"/>
      <c r="IGS32"/>
      <c r="IGU32"/>
      <c r="IGW32"/>
      <c r="IGY32"/>
      <c r="IHA32"/>
      <c r="IHC32"/>
      <c r="IHE32"/>
      <c r="IHG32"/>
      <c r="IHI32"/>
      <c r="IHK32"/>
      <c r="IHM32"/>
      <c r="IHO32"/>
      <c r="IHQ32"/>
      <c r="IHS32"/>
      <c r="IHU32"/>
      <c r="IHW32"/>
      <c r="IHY32"/>
      <c r="IIA32"/>
      <c r="IIC32"/>
      <c r="IIE32"/>
      <c r="IIG32"/>
      <c r="III32"/>
      <c r="IIK32"/>
      <c r="IIM32"/>
      <c r="IIO32"/>
      <c r="IIQ32"/>
      <c r="IIS32"/>
      <c r="IIU32"/>
      <c r="IIW32"/>
      <c r="IIY32"/>
      <c r="IJA32"/>
      <c r="IJC32"/>
      <c r="IJE32"/>
      <c r="IJG32"/>
      <c r="IJI32"/>
      <c r="IJK32"/>
      <c r="IJM32"/>
      <c r="IJO32"/>
      <c r="IJQ32"/>
      <c r="IJS32"/>
      <c r="IJU32"/>
      <c r="IJW32"/>
      <c r="IJY32"/>
      <c r="IKA32"/>
      <c r="IKC32"/>
      <c r="IKE32"/>
      <c r="IKG32"/>
      <c r="IKI32"/>
      <c r="IKK32"/>
      <c r="IKM32"/>
      <c r="IKO32"/>
      <c r="IKQ32"/>
      <c r="IKS32"/>
      <c r="IKU32"/>
      <c r="IKW32"/>
      <c r="IKY32"/>
      <c r="ILA32"/>
      <c r="ILC32"/>
      <c r="ILE32"/>
      <c r="ILG32"/>
      <c r="ILI32"/>
      <c r="ILK32"/>
      <c r="ILM32"/>
      <c r="ILO32"/>
      <c r="ILQ32"/>
      <c r="ILS32"/>
      <c r="ILU32"/>
      <c r="ILW32"/>
      <c r="ILY32"/>
      <c r="IMA32"/>
      <c r="IMC32"/>
      <c r="IME32"/>
      <c r="IMG32"/>
      <c r="IMI32"/>
      <c r="IMK32"/>
      <c r="IMM32"/>
      <c r="IMO32"/>
      <c r="IMQ32"/>
      <c r="IMS32"/>
      <c r="IMU32"/>
      <c r="IMW32"/>
      <c r="IMY32"/>
      <c r="INA32"/>
      <c r="INC32"/>
      <c r="INE32"/>
      <c r="ING32"/>
      <c r="INI32"/>
      <c r="INK32"/>
      <c r="INM32"/>
      <c r="INO32"/>
      <c r="INQ32"/>
      <c r="INS32"/>
      <c r="INU32"/>
      <c r="INW32"/>
      <c r="INY32"/>
      <c r="IOA32"/>
      <c r="IOC32"/>
      <c r="IOE32"/>
      <c r="IOG32"/>
      <c r="IOI32"/>
      <c r="IOK32"/>
      <c r="IOM32"/>
      <c r="IOO32"/>
      <c r="IOQ32"/>
      <c r="IOS32"/>
      <c r="IOU32"/>
      <c r="IOW32"/>
      <c r="IOY32"/>
      <c r="IPA32"/>
      <c r="IPC32"/>
      <c r="IPE32"/>
      <c r="IPG32"/>
      <c r="IPI32"/>
      <c r="IPK32"/>
      <c r="IPM32"/>
      <c r="IPO32"/>
      <c r="IPQ32"/>
      <c r="IPS32"/>
      <c r="IPU32"/>
      <c r="IPW32"/>
      <c r="IPY32"/>
      <c r="IQA32"/>
      <c r="IQC32"/>
      <c r="IQE32"/>
      <c r="IQG32"/>
      <c r="IQI32"/>
      <c r="IQK32"/>
      <c r="IQM32"/>
      <c r="IQO32"/>
      <c r="IQQ32"/>
      <c r="IQS32"/>
      <c r="IQU32"/>
      <c r="IQW32"/>
      <c r="IQY32"/>
      <c r="IRA32"/>
      <c r="IRC32"/>
      <c r="IRE32"/>
      <c r="IRG32"/>
      <c r="IRI32"/>
      <c r="IRK32"/>
      <c r="IRM32"/>
      <c r="IRO32"/>
      <c r="IRQ32"/>
      <c r="IRS32"/>
      <c r="IRU32"/>
      <c r="IRW32"/>
      <c r="IRY32"/>
      <c r="ISA32"/>
      <c r="ISC32"/>
      <c r="ISE32"/>
      <c r="ISG32"/>
      <c r="ISI32"/>
      <c r="ISK32"/>
      <c r="ISM32"/>
      <c r="ISO32"/>
      <c r="ISQ32"/>
      <c r="ISS32"/>
      <c r="ISU32"/>
      <c r="ISW32"/>
      <c r="ISY32"/>
      <c r="ITA32"/>
      <c r="ITC32"/>
      <c r="ITE32"/>
      <c r="ITG32"/>
      <c r="ITI32"/>
      <c r="ITK32"/>
      <c r="ITM32"/>
      <c r="ITO32"/>
      <c r="ITQ32"/>
      <c r="ITS32"/>
      <c r="ITU32"/>
      <c r="ITW32"/>
      <c r="ITY32"/>
      <c r="IUA32"/>
      <c r="IUC32"/>
      <c r="IUE32"/>
      <c r="IUG32"/>
      <c r="IUI32"/>
      <c r="IUK32"/>
      <c r="IUM32"/>
      <c r="IUO32"/>
      <c r="IUQ32"/>
      <c r="IUS32"/>
      <c r="IUU32"/>
      <c r="IUW32"/>
      <c r="IUY32"/>
      <c r="IVA32"/>
      <c r="IVC32"/>
      <c r="IVE32"/>
      <c r="IVG32"/>
      <c r="IVI32"/>
      <c r="IVK32"/>
      <c r="IVM32"/>
      <c r="IVO32"/>
      <c r="IVQ32"/>
      <c r="IVS32"/>
      <c r="IVU32"/>
      <c r="IVW32"/>
      <c r="IVY32"/>
      <c r="IWA32"/>
      <c r="IWC32"/>
      <c r="IWE32"/>
      <c r="IWG32"/>
      <c r="IWI32"/>
      <c r="IWK32"/>
      <c r="IWM32"/>
      <c r="IWO32"/>
      <c r="IWQ32"/>
      <c r="IWS32"/>
      <c r="IWU32"/>
      <c r="IWW32"/>
      <c r="IWY32"/>
      <c r="IXA32"/>
      <c r="IXC32"/>
      <c r="IXE32"/>
      <c r="IXG32"/>
      <c r="IXI32"/>
      <c r="IXK32"/>
      <c r="IXM32"/>
      <c r="IXO32"/>
      <c r="IXQ32"/>
      <c r="IXS32"/>
      <c r="IXU32"/>
      <c r="IXW32"/>
      <c r="IXY32"/>
      <c r="IYA32"/>
      <c r="IYC32"/>
      <c r="IYE32"/>
      <c r="IYG32"/>
      <c r="IYI32"/>
      <c r="IYK32"/>
      <c r="IYM32"/>
      <c r="IYO32"/>
      <c r="IYQ32"/>
      <c r="IYS32"/>
      <c r="IYU32"/>
      <c r="IYW32"/>
      <c r="IYY32"/>
      <c r="IZA32"/>
      <c r="IZC32"/>
      <c r="IZE32"/>
      <c r="IZG32"/>
      <c r="IZI32"/>
      <c r="IZK32"/>
      <c r="IZM32"/>
      <c r="IZO32"/>
      <c r="IZQ32"/>
      <c r="IZS32"/>
      <c r="IZU32"/>
      <c r="IZW32"/>
      <c r="IZY32"/>
      <c r="JAA32"/>
      <c r="JAC32"/>
      <c r="JAE32"/>
      <c r="JAG32"/>
      <c r="JAI32"/>
      <c r="JAK32"/>
      <c r="JAM32"/>
      <c r="JAO32"/>
      <c r="JAQ32"/>
      <c r="JAS32"/>
      <c r="JAU32"/>
      <c r="JAW32"/>
      <c r="JAY32"/>
      <c r="JBA32"/>
      <c r="JBC32"/>
      <c r="JBE32"/>
      <c r="JBG32"/>
      <c r="JBI32"/>
      <c r="JBK32"/>
      <c r="JBM32"/>
      <c r="JBO32"/>
      <c r="JBQ32"/>
      <c r="JBS32"/>
      <c r="JBU32"/>
      <c r="JBW32"/>
      <c r="JBY32"/>
      <c r="JCA32"/>
      <c r="JCC32"/>
      <c r="JCE32"/>
      <c r="JCG32"/>
      <c r="JCI32"/>
      <c r="JCK32"/>
      <c r="JCM32"/>
      <c r="JCO32"/>
      <c r="JCQ32"/>
      <c r="JCS32"/>
      <c r="JCU32"/>
      <c r="JCW32"/>
      <c r="JCY32"/>
      <c r="JDA32"/>
      <c r="JDC32"/>
      <c r="JDE32"/>
      <c r="JDG32"/>
      <c r="JDI32"/>
      <c r="JDK32"/>
      <c r="JDM32"/>
      <c r="JDO32"/>
      <c r="JDQ32"/>
      <c r="JDS32"/>
      <c r="JDU32"/>
      <c r="JDW32"/>
      <c r="JDY32"/>
      <c r="JEA32"/>
      <c r="JEC32"/>
      <c r="JEE32"/>
      <c r="JEG32"/>
      <c r="JEI32"/>
      <c r="JEK32"/>
      <c r="JEM32"/>
      <c r="JEO32"/>
      <c r="JEQ32"/>
      <c r="JES32"/>
      <c r="JEU32"/>
      <c r="JEW32"/>
      <c r="JEY32"/>
      <c r="JFA32"/>
      <c r="JFC32"/>
      <c r="JFE32"/>
      <c r="JFG32"/>
      <c r="JFI32"/>
      <c r="JFK32"/>
      <c r="JFM32"/>
      <c r="JFO32"/>
      <c r="JFQ32"/>
      <c r="JFS32"/>
      <c r="JFU32"/>
      <c r="JFW32"/>
      <c r="JFY32"/>
      <c r="JGA32"/>
      <c r="JGC32"/>
      <c r="JGE32"/>
      <c r="JGG32"/>
      <c r="JGI32"/>
      <c r="JGK32"/>
      <c r="JGM32"/>
      <c r="JGO32"/>
      <c r="JGQ32"/>
      <c r="JGS32"/>
      <c r="JGU32"/>
      <c r="JGW32"/>
      <c r="JGY32"/>
      <c r="JHA32"/>
      <c r="JHC32"/>
      <c r="JHE32"/>
      <c r="JHG32"/>
      <c r="JHI32"/>
      <c r="JHK32"/>
      <c r="JHM32"/>
      <c r="JHO32"/>
      <c r="JHQ32"/>
      <c r="JHS32"/>
      <c r="JHU32"/>
      <c r="JHW32"/>
      <c r="JHY32"/>
      <c r="JIA32"/>
      <c r="JIC32"/>
      <c r="JIE32"/>
      <c r="JIG32"/>
      <c r="JII32"/>
      <c r="JIK32"/>
      <c r="JIM32"/>
      <c r="JIO32"/>
      <c r="JIQ32"/>
      <c r="JIS32"/>
      <c r="JIU32"/>
      <c r="JIW32"/>
      <c r="JIY32"/>
      <c r="JJA32"/>
      <c r="JJC32"/>
      <c r="JJE32"/>
      <c r="JJG32"/>
      <c r="JJI32"/>
      <c r="JJK32"/>
      <c r="JJM32"/>
      <c r="JJO32"/>
      <c r="JJQ32"/>
      <c r="JJS32"/>
      <c r="JJU32"/>
      <c r="JJW32"/>
      <c r="JJY32"/>
      <c r="JKA32"/>
      <c r="JKC32"/>
      <c r="JKE32"/>
      <c r="JKG32"/>
      <c r="JKI32"/>
      <c r="JKK32"/>
      <c r="JKM32"/>
      <c r="JKO32"/>
      <c r="JKQ32"/>
      <c r="JKS32"/>
      <c r="JKU32"/>
      <c r="JKW32"/>
      <c r="JKY32"/>
      <c r="JLA32"/>
      <c r="JLC32"/>
      <c r="JLE32"/>
      <c r="JLG32"/>
      <c r="JLI32"/>
      <c r="JLK32"/>
      <c r="JLM32"/>
      <c r="JLO32"/>
      <c r="JLQ32"/>
      <c r="JLS32"/>
      <c r="JLU32"/>
      <c r="JLW32"/>
      <c r="JLY32"/>
      <c r="JMA32"/>
      <c r="JMC32"/>
      <c r="JME32"/>
      <c r="JMG32"/>
      <c r="JMI32"/>
      <c r="JMK32"/>
      <c r="JMM32"/>
      <c r="JMO32"/>
      <c r="JMQ32"/>
      <c r="JMS32"/>
      <c r="JMU32"/>
      <c r="JMW32"/>
      <c r="JMY32"/>
      <c r="JNA32"/>
      <c r="JNC32"/>
      <c r="JNE32"/>
      <c r="JNG32"/>
      <c r="JNI32"/>
      <c r="JNK32"/>
      <c r="JNM32"/>
      <c r="JNO32"/>
      <c r="JNQ32"/>
      <c r="JNS32"/>
      <c r="JNU32"/>
      <c r="JNW32"/>
      <c r="JNY32"/>
      <c r="JOA32"/>
      <c r="JOC32"/>
      <c r="JOE32"/>
      <c r="JOG32"/>
      <c r="JOI32"/>
      <c r="JOK32"/>
      <c r="JOM32"/>
      <c r="JOO32"/>
      <c r="JOQ32"/>
      <c r="JOS32"/>
      <c r="JOU32"/>
      <c r="JOW32"/>
      <c r="JOY32"/>
      <c r="JPA32"/>
      <c r="JPC32"/>
      <c r="JPE32"/>
      <c r="JPG32"/>
      <c r="JPI32"/>
      <c r="JPK32"/>
      <c r="JPM32"/>
      <c r="JPO32"/>
      <c r="JPQ32"/>
      <c r="JPS32"/>
      <c r="JPU32"/>
      <c r="JPW32"/>
      <c r="JPY32"/>
      <c r="JQA32"/>
      <c r="JQC32"/>
      <c r="JQE32"/>
      <c r="JQG32"/>
      <c r="JQI32"/>
      <c r="JQK32"/>
      <c r="JQM32"/>
      <c r="JQO32"/>
      <c r="JQQ32"/>
      <c r="JQS32"/>
      <c r="JQU32"/>
      <c r="JQW32"/>
      <c r="JQY32"/>
      <c r="JRA32"/>
      <c r="JRC32"/>
      <c r="JRE32"/>
      <c r="JRG32"/>
      <c r="JRI32"/>
      <c r="JRK32"/>
      <c r="JRM32"/>
      <c r="JRO32"/>
      <c r="JRQ32"/>
      <c r="JRS32"/>
      <c r="JRU32"/>
      <c r="JRW32"/>
      <c r="JRY32"/>
      <c r="JSA32"/>
      <c r="JSC32"/>
      <c r="JSE32"/>
      <c r="JSG32"/>
      <c r="JSI32"/>
      <c r="JSK32"/>
      <c r="JSM32"/>
      <c r="JSO32"/>
      <c r="JSQ32"/>
      <c r="JSS32"/>
      <c r="JSU32"/>
      <c r="JSW32"/>
      <c r="JSY32"/>
      <c r="JTA32"/>
      <c r="JTC32"/>
      <c r="JTE32"/>
      <c r="JTG32"/>
      <c r="JTI32"/>
      <c r="JTK32"/>
      <c r="JTM32"/>
      <c r="JTO32"/>
      <c r="JTQ32"/>
      <c r="JTS32"/>
      <c r="JTU32"/>
      <c r="JTW32"/>
      <c r="JTY32"/>
      <c r="JUA32"/>
      <c r="JUC32"/>
      <c r="JUE32"/>
      <c r="JUG32"/>
      <c r="JUI32"/>
      <c r="JUK32"/>
      <c r="JUM32"/>
      <c r="JUO32"/>
      <c r="JUQ32"/>
      <c r="JUS32"/>
      <c r="JUU32"/>
      <c r="JUW32"/>
      <c r="JUY32"/>
      <c r="JVA32"/>
      <c r="JVC32"/>
      <c r="JVE32"/>
      <c r="JVG32"/>
      <c r="JVI32"/>
      <c r="JVK32"/>
      <c r="JVM32"/>
      <c r="JVO32"/>
      <c r="JVQ32"/>
      <c r="JVS32"/>
      <c r="JVU32"/>
      <c r="JVW32"/>
      <c r="JVY32"/>
      <c r="JWA32"/>
      <c r="JWC32"/>
      <c r="JWE32"/>
      <c r="JWG32"/>
      <c r="JWI32"/>
      <c r="JWK32"/>
      <c r="JWM32"/>
      <c r="JWO32"/>
      <c r="JWQ32"/>
      <c r="JWS32"/>
      <c r="JWU32"/>
      <c r="JWW32"/>
      <c r="JWY32"/>
      <c r="JXA32"/>
      <c r="JXC32"/>
      <c r="JXE32"/>
      <c r="JXG32"/>
      <c r="JXI32"/>
      <c r="JXK32"/>
      <c r="JXM32"/>
      <c r="JXO32"/>
      <c r="JXQ32"/>
      <c r="JXS32"/>
      <c r="JXU32"/>
      <c r="JXW32"/>
      <c r="JXY32"/>
      <c r="JYA32"/>
      <c r="JYC32"/>
      <c r="JYE32"/>
      <c r="JYG32"/>
      <c r="JYI32"/>
      <c r="JYK32"/>
      <c r="JYM32"/>
      <c r="JYO32"/>
      <c r="JYQ32"/>
      <c r="JYS32"/>
      <c r="JYU32"/>
      <c r="JYW32"/>
      <c r="JYY32"/>
      <c r="JZA32"/>
      <c r="JZC32"/>
      <c r="JZE32"/>
      <c r="JZG32"/>
      <c r="JZI32"/>
      <c r="JZK32"/>
      <c r="JZM32"/>
      <c r="JZO32"/>
      <c r="JZQ32"/>
      <c r="JZS32"/>
      <c r="JZU32"/>
      <c r="JZW32"/>
      <c r="JZY32"/>
      <c r="KAA32"/>
      <c r="KAC32"/>
      <c r="KAE32"/>
      <c r="KAG32"/>
      <c r="KAI32"/>
      <c r="KAK32"/>
      <c r="KAM32"/>
      <c r="KAO32"/>
      <c r="KAQ32"/>
      <c r="KAS32"/>
      <c r="KAU32"/>
      <c r="KAW32"/>
      <c r="KAY32"/>
      <c r="KBA32"/>
      <c r="KBC32"/>
      <c r="KBE32"/>
      <c r="KBG32"/>
      <c r="KBI32"/>
      <c r="KBK32"/>
      <c r="KBM32"/>
      <c r="KBO32"/>
      <c r="KBQ32"/>
      <c r="KBS32"/>
      <c r="KBU32"/>
      <c r="KBW32"/>
      <c r="KBY32"/>
      <c r="KCA32"/>
      <c r="KCC32"/>
      <c r="KCE32"/>
      <c r="KCG32"/>
      <c r="KCI32"/>
      <c r="KCK32"/>
      <c r="KCM32"/>
      <c r="KCO32"/>
      <c r="KCQ32"/>
      <c r="KCS32"/>
      <c r="KCU32"/>
      <c r="KCW32"/>
      <c r="KCY32"/>
      <c r="KDA32"/>
      <c r="KDC32"/>
      <c r="KDE32"/>
      <c r="KDG32"/>
      <c r="KDI32"/>
      <c r="KDK32"/>
      <c r="KDM32"/>
      <c r="KDO32"/>
      <c r="KDQ32"/>
      <c r="KDS32"/>
      <c r="KDU32"/>
      <c r="KDW32"/>
      <c r="KDY32"/>
      <c r="KEA32"/>
      <c r="KEC32"/>
      <c r="KEE32"/>
      <c r="KEG32"/>
      <c r="KEI32"/>
      <c r="KEK32"/>
      <c r="KEM32"/>
      <c r="KEO32"/>
      <c r="KEQ32"/>
      <c r="KES32"/>
      <c r="KEU32"/>
      <c r="KEW32"/>
      <c r="KEY32"/>
      <c r="KFA32"/>
      <c r="KFC32"/>
      <c r="KFE32"/>
      <c r="KFG32"/>
      <c r="KFI32"/>
      <c r="KFK32"/>
      <c r="KFM32"/>
      <c r="KFO32"/>
      <c r="KFQ32"/>
      <c r="KFS32"/>
      <c r="KFU32"/>
      <c r="KFW32"/>
      <c r="KFY32"/>
      <c r="KGA32"/>
      <c r="KGC32"/>
      <c r="KGE32"/>
      <c r="KGG32"/>
      <c r="KGI32"/>
      <c r="KGK32"/>
      <c r="KGM32"/>
      <c r="KGO32"/>
      <c r="KGQ32"/>
      <c r="KGS32"/>
      <c r="KGU32"/>
      <c r="KGW32"/>
      <c r="KGY32"/>
      <c r="KHA32"/>
      <c r="KHC32"/>
      <c r="KHE32"/>
      <c r="KHG32"/>
      <c r="KHI32"/>
      <c r="KHK32"/>
      <c r="KHM32"/>
      <c r="KHO32"/>
      <c r="KHQ32"/>
      <c r="KHS32"/>
      <c r="KHU32"/>
      <c r="KHW32"/>
      <c r="KHY32"/>
      <c r="KIA32"/>
      <c r="KIC32"/>
      <c r="KIE32"/>
      <c r="KIG32"/>
      <c r="KII32"/>
      <c r="KIK32"/>
      <c r="KIM32"/>
      <c r="KIO32"/>
      <c r="KIQ32"/>
      <c r="KIS32"/>
      <c r="KIU32"/>
      <c r="KIW32"/>
      <c r="KIY32"/>
      <c r="KJA32"/>
      <c r="KJC32"/>
      <c r="KJE32"/>
      <c r="KJG32"/>
      <c r="KJI32"/>
      <c r="KJK32"/>
      <c r="KJM32"/>
      <c r="KJO32"/>
      <c r="KJQ32"/>
      <c r="KJS32"/>
      <c r="KJU32"/>
      <c r="KJW32"/>
      <c r="KJY32"/>
      <c r="KKA32"/>
      <c r="KKC32"/>
      <c r="KKE32"/>
      <c r="KKG32"/>
      <c r="KKI32"/>
      <c r="KKK32"/>
      <c r="KKM32"/>
      <c r="KKO32"/>
      <c r="KKQ32"/>
      <c r="KKS32"/>
      <c r="KKU32"/>
      <c r="KKW32"/>
      <c r="KKY32"/>
      <c r="KLA32"/>
      <c r="KLC32"/>
      <c r="KLE32"/>
      <c r="KLG32"/>
      <c r="KLI32"/>
      <c r="KLK32"/>
      <c r="KLM32"/>
      <c r="KLO32"/>
      <c r="KLQ32"/>
      <c r="KLS32"/>
      <c r="KLU32"/>
      <c r="KLW32"/>
      <c r="KLY32"/>
      <c r="KMA32"/>
      <c r="KMC32"/>
      <c r="KME32"/>
      <c r="KMG32"/>
      <c r="KMI32"/>
      <c r="KMK32"/>
      <c r="KMM32"/>
      <c r="KMO32"/>
      <c r="KMQ32"/>
      <c r="KMS32"/>
      <c r="KMU32"/>
      <c r="KMW32"/>
      <c r="KMY32"/>
      <c r="KNA32"/>
      <c r="KNC32"/>
      <c r="KNE32"/>
      <c r="KNG32"/>
      <c r="KNI32"/>
      <c r="KNK32"/>
      <c r="KNM32"/>
      <c r="KNO32"/>
      <c r="KNQ32"/>
      <c r="KNS32"/>
      <c r="KNU32"/>
      <c r="KNW32"/>
      <c r="KNY32"/>
      <c r="KOA32"/>
      <c r="KOC32"/>
      <c r="KOE32"/>
      <c r="KOG32"/>
      <c r="KOI32"/>
      <c r="KOK32"/>
      <c r="KOM32"/>
      <c r="KOO32"/>
      <c r="KOQ32"/>
      <c r="KOS32"/>
      <c r="KOU32"/>
      <c r="KOW32"/>
      <c r="KOY32"/>
      <c r="KPA32"/>
      <c r="KPC32"/>
      <c r="KPE32"/>
      <c r="KPG32"/>
      <c r="KPI32"/>
      <c r="KPK32"/>
      <c r="KPM32"/>
      <c r="KPO32"/>
      <c r="KPQ32"/>
      <c r="KPS32"/>
      <c r="KPU32"/>
      <c r="KPW32"/>
      <c r="KPY32"/>
      <c r="KQA32"/>
      <c r="KQC32"/>
      <c r="KQE32"/>
      <c r="KQG32"/>
      <c r="KQI32"/>
      <c r="KQK32"/>
      <c r="KQM32"/>
      <c r="KQO32"/>
      <c r="KQQ32"/>
      <c r="KQS32"/>
      <c r="KQU32"/>
      <c r="KQW32"/>
      <c r="KQY32"/>
      <c r="KRA32"/>
      <c r="KRC32"/>
      <c r="KRE32"/>
      <c r="KRG32"/>
      <c r="KRI32"/>
      <c r="KRK32"/>
      <c r="KRM32"/>
      <c r="KRO32"/>
      <c r="KRQ32"/>
      <c r="KRS32"/>
      <c r="KRU32"/>
      <c r="KRW32"/>
      <c r="KRY32"/>
      <c r="KSA32"/>
      <c r="KSC32"/>
      <c r="KSE32"/>
      <c r="KSG32"/>
      <c r="KSI32"/>
      <c r="KSK32"/>
      <c r="KSM32"/>
      <c r="KSO32"/>
      <c r="KSQ32"/>
      <c r="KSS32"/>
      <c r="KSU32"/>
      <c r="KSW32"/>
      <c r="KSY32"/>
      <c r="KTA32"/>
      <c r="KTC32"/>
      <c r="KTE32"/>
      <c r="KTG32"/>
      <c r="KTI32"/>
      <c r="KTK32"/>
      <c r="KTM32"/>
      <c r="KTO32"/>
      <c r="KTQ32"/>
      <c r="KTS32"/>
      <c r="KTU32"/>
      <c r="KTW32"/>
      <c r="KTY32"/>
      <c r="KUA32"/>
      <c r="KUC32"/>
      <c r="KUE32"/>
      <c r="KUG32"/>
      <c r="KUI32"/>
      <c r="KUK32"/>
      <c r="KUM32"/>
      <c r="KUO32"/>
      <c r="KUQ32"/>
      <c r="KUS32"/>
      <c r="KUU32"/>
      <c r="KUW32"/>
      <c r="KUY32"/>
      <c r="KVA32"/>
      <c r="KVC32"/>
      <c r="KVE32"/>
      <c r="KVG32"/>
      <c r="KVI32"/>
      <c r="KVK32"/>
      <c r="KVM32"/>
      <c r="KVO32"/>
      <c r="KVQ32"/>
      <c r="KVS32"/>
      <c r="KVU32"/>
      <c r="KVW32"/>
      <c r="KVY32"/>
      <c r="KWA32"/>
      <c r="KWC32"/>
      <c r="KWE32"/>
      <c r="KWG32"/>
      <c r="KWI32"/>
      <c r="KWK32"/>
      <c r="KWM32"/>
      <c r="KWO32"/>
      <c r="KWQ32"/>
      <c r="KWS32"/>
      <c r="KWU32"/>
      <c r="KWW32"/>
      <c r="KWY32"/>
      <c r="KXA32"/>
      <c r="KXC32"/>
      <c r="KXE32"/>
      <c r="KXG32"/>
      <c r="KXI32"/>
      <c r="KXK32"/>
      <c r="KXM32"/>
      <c r="KXO32"/>
      <c r="KXQ32"/>
      <c r="KXS32"/>
      <c r="KXU32"/>
      <c r="KXW32"/>
      <c r="KXY32"/>
      <c r="KYA32"/>
      <c r="KYC32"/>
      <c r="KYE32"/>
      <c r="KYG32"/>
      <c r="KYI32"/>
      <c r="KYK32"/>
      <c r="KYM32"/>
      <c r="KYO32"/>
      <c r="KYQ32"/>
      <c r="KYS32"/>
      <c r="KYU32"/>
      <c r="KYW32"/>
      <c r="KYY32"/>
      <c r="KZA32"/>
      <c r="KZC32"/>
      <c r="KZE32"/>
      <c r="KZG32"/>
      <c r="KZI32"/>
      <c r="KZK32"/>
      <c r="KZM32"/>
      <c r="KZO32"/>
      <c r="KZQ32"/>
      <c r="KZS32"/>
      <c r="KZU32"/>
      <c r="KZW32"/>
      <c r="KZY32"/>
      <c r="LAA32"/>
      <c r="LAC32"/>
      <c r="LAE32"/>
      <c r="LAG32"/>
      <c r="LAI32"/>
      <c r="LAK32"/>
      <c r="LAM32"/>
      <c r="LAO32"/>
      <c r="LAQ32"/>
      <c r="LAS32"/>
      <c r="LAU32"/>
      <c r="LAW32"/>
      <c r="LAY32"/>
      <c r="LBA32"/>
      <c r="LBC32"/>
      <c r="LBE32"/>
      <c r="LBG32"/>
      <c r="LBI32"/>
      <c r="LBK32"/>
      <c r="LBM32"/>
      <c r="LBO32"/>
      <c r="LBQ32"/>
      <c r="LBS32"/>
      <c r="LBU32"/>
      <c r="LBW32"/>
      <c r="LBY32"/>
      <c r="LCA32"/>
      <c r="LCC32"/>
      <c r="LCE32"/>
      <c r="LCG32"/>
      <c r="LCI32"/>
      <c r="LCK32"/>
      <c r="LCM32"/>
      <c r="LCO32"/>
      <c r="LCQ32"/>
      <c r="LCS32"/>
      <c r="LCU32"/>
      <c r="LCW32"/>
      <c r="LCY32"/>
      <c r="LDA32"/>
      <c r="LDC32"/>
      <c r="LDE32"/>
      <c r="LDG32"/>
      <c r="LDI32"/>
      <c r="LDK32"/>
      <c r="LDM32"/>
      <c r="LDO32"/>
      <c r="LDQ32"/>
      <c r="LDS32"/>
      <c r="LDU32"/>
      <c r="LDW32"/>
      <c r="LDY32"/>
      <c r="LEA32"/>
      <c r="LEC32"/>
      <c r="LEE32"/>
      <c r="LEG32"/>
      <c r="LEI32"/>
      <c r="LEK32"/>
      <c r="LEM32"/>
      <c r="LEO32"/>
      <c r="LEQ32"/>
      <c r="LES32"/>
      <c r="LEU32"/>
      <c r="LEW32"/>
      <c r="LEY32"/>
      <c r="LFA32"/>
      <c r="LFC32"/>
      <c r="LFE32"/>
      <c r="LFG32"/>
      <c r="LFI32"/>
      <c r="LFK32"/>
      <c r="LFM32"/>
      <c r="LFO32"/>
      <c r="LFQ32"/>
      <c r="LFS32"/>
      <c r="LFU32"/>
      <c r="LFW32"/>
      <c r="LFY32"/>
      <c r="LGA32"/>
      <c r="LGC32"/>
      <c r="LGE32"/>
      <c r="LGG32"/>
      <c r="LGI32"/>
      <c r="LGK32"/>
      <c r="LGM32"/>
      <c r="LGO32"/>
      <c r="LGQ32"/>
      <c r="LGS32"/>
      <c r="LGU32"/>
      <c r="LGW32"/>
      <c r="LGY32"/>
      <c r="LHA32"/>
      <c r="LHC32"/>
      <c r="LHE32"/>
      <c r="LHG32"/>
      <c r="LHI32"/>
      <c r="LHK32"/>
      <c r="LHM32"/>
      <c r="LHO32"/>
      <c r="LHQ32"/>
      <c r="LHS32"/>
      <c r="LHU32"/>
      <c r="LHW32"/>
      <c r="LHY32"/>
      <c r="LIA32"/>
      <c r="LIC32"/>
      <c r="LIE32"/>
      <c r="LIG32"/>
      <c r="LII32"/>
      <c r="LIK32"/>
      <c r="LIM32"/>
      <c r="LIO32"/>
      <c r="LIQ32"/>
      <c r="LIS32"/>
      <c r="LIU32"/>
      <c r="LIW32"/>
      <c r="LIY32"/>
      <c r="LJA32"/>
      <c r="LJC32"/>
      <c r="LJE32"/>
      <c r="LJG32"/>
      <c r="LJI32"/>
      <c r="LJK32"/>
      <c r="LJM32"/>
      <c r="LJO32"/>
      <c r="LJQ32"/>
      <c r="LJS32"/>
      <c r="LJU32"/>
      <c r="LJW32"/>
      <c r="LJY32"/>
      <c r="LKA32"/>
      <c r="LKC32"/>
      <c r="LKE32"/>
      <c r="LKG32"/>
      <c r="LKI32"/>
      <c r="LKK32"/>
      <c r="LKM32"/>
      <c r="LKO32"/>
      <c r="LKQ32"/>
      <c r="LKS32"/>
      <c r="LKU32"/>
      <c r="LKW32"/>
      <c r="LKY32"/>
      <c r="LLA32"/>
      <c r="LLC32"/>
      <c r="LLE32"/>
      <c r="LLG32"/>
      <c r="LLI32"/>
      <c r="LLK32"/>
      <c r="LLM32"/>
      <c r="LLO32"/>
      <c r="LLQ32"/>
      <c r="LLS32"/>
      <c r="LLU32"/>
      <c r="LLW32"/>
      <c r="LLY32"/>
      <c r="LMA32"/>
      <c r="LMC32"/>
      <c r="LME32"/>
      <c r="LMG32"/>
      <c r="LMI32"/>
      <c r="LMK32"/>
      <c r="LMM32"/>
      <c r="LMO32"/>
      <c r="LMQ32"/>
      <c r="LMS32"/>
      <c r="LMU32"/>
      <c r="LMW32"/>
      <c r="LMY32"/>
      <c r="LNA32"/>
      <c r="LNC32"/>
      <c r="LNE32"/>
      <c r="LNG32"/>
      <c r="LNI32"/>
      <c r="LNK32"/>
      <c r="LNM32"/>
      <c r="LNO32"/>
      <c r="LNQ32"/>
      <c r="LNS32"/>
      <c r="LNU32"/>
      <c r="LNW32"/>
      <c r="LNY32"/>
      <c r="LOA32"/>
      <c r="LOC32"/>
      <c r="LOE32"/>
      <c r="LOG32"/>
      <c r="LOI32"/>
      <c r="LOK32"/>
      <c r="LOM32"/>
      <c r="LOO32"/>
      <c r="LOQ32"/>
      <c r="LOS32"/>
      <c r="LOU32"/>
      <c r="LOW32"/>
      <c r="LOY32"/>
      <c r="LPA32"/>
      <c r="LPC32"/>
      <c r="LPE32"/>
      <c r="LPG32"/>
      <c r="LPI32"/>
      <c r="LPK32"/>
      <c r="LPM32"/>
      <c r="LPO32"/>
      <c r="LPQ32"/>
      <c r="LPS32"/>
      <c r="LPU32"/>
      <c r="LPW32"/>
      <c r="LPY32"/>
      <c r="LQA32"/>
      <c r="LQC32"/>
      <c r="LQE32"/>
      <c r="LQG32"/>
      <c r="LQI32"/>
      <c r="LQK32"/>
      <c r="LQM32"/>
      <c r="LQO32"/>
      <c r="LQQ32"/>
      <c r="LQS32"/>
      <c r="LQU32"/>
      <c r="LQW32"/>
      <c r="LQY32"/>
      <c r="LRA32"/>
      <c r="LRC32"/>
      <c r="LRE32"/>
      <c r="LRG32"/>
      <c r="LRI32"/>
      <c r="LRK32"/>
      <c r="LRM32"/>
      <c r="LRO32"/>
      <c r="LRQ32"/>
      <c r="LRS32"/>
      <c r="LRU32"/>
      <c r="LRW32"/>
      <c r="LRY32"/>
      <c r="LSA32"/>
      <c r="LSC32"/>
      <c r="LSE32"/>
      <c r="LSG32"/>
      <c r="LSI32"/>
      <c r="LSK32"/>
      <c r="LSM32"/>
      <c r="LSO32"/>
      <c r="LSQ32"/>
      <c r="LSS32"/>
      <c r="LSU32"/>
      <c r="LSW32"/>
      <c r="LSY32"/>
      <c r="LTA32"/>
      <c r="LTC32"/>
      <c r="LTE32"/>
      <c r="LTG32"/>
      <c r="LTI32"/>
      <c r="LTK32"/>
      <c r="LTM32"/>
      <c r="LTO32"/>
      <c r="LTQ32"/>
      <c r="LTS32"/>
      <c r="LTU32"/>
      <c r="LTW32"/>
      <c r="LTY32"/>
      <c r="LUA32"/>
      <c r="LUC32"/>
      <c r="LUE32"/>
      <c r="LUG32"/>
      <c r="LUI32"/>
      <c r="LUK32"/>
      <c r="LUM32"/>
      <c r="LUO32"/>
      <c r="LUQ32"/>
      <c r="LUS32"/>
      <c r="LUU32"/>
      <c r="LUW32"/>
      <c r="LUY32"/>
      <c r="LVA32"/>
      <c r="LVC32"/>
      <c r="LVE32"/>
      <c r="LVG32"/>
      <c r="LVI32"/>
      <c r="LVK32"/>
      <c r="LVM32"/>
      <c r="LVO32"/>
      <c r="LVQ32"/>
      <c r="LVS32"/>
      <c r="LVU32"/>
      <c r="LVW32"/>
      <c r="LVY32"/>
      <c r="LWA32"/>
      <c r="LWC32"/>
      <c r="LWE32"/>
      <c r="LWG32"/>
      <c r="LWI32"/>
      <c r="LWK32"/>
      <c r="LWM32"/>
      <c r="LWO32"/>
      <c r="LWQ32"/>
      <c r="LWS32"/>
      <c r="LWU32"/>
      <c r="LWW32"/>
      <c r="LWY32"/>
      <c r="LXA32"/>
      <c r="LXC32"/>
      <c r="LXE32"/>
      <c r="LXG32"/>
      <c r="LXI32"/>
      <c r="LXK32"/>
      <c r="LXM32"/>
      <c r="LXO32"/>
      <c r="LXQ32"/>
      <c r="LXS32"/>
      <c r="LXU32"/>
      <c r="LXW32"/>
      <c r="LXY32"/>
      <c r="LYA32"/>
      <c r="LYC32"/>
      <c r="LYE32"/>
      <c r="LYG32"/>
      <c r="LYI32"/>
      <c r="LYK32"/>
      <c r="LYM32"/>
      <c r="LYO32"/>
      <c r="LYQ32"/>
      <c r="LYS32"/>
      <c r="LYU32"/>
      <c r="LYW32"/>
      <c r="LYY32"/>
      <c r="LZA32"/>
      <c r="LZC32"/>
      <c r="LZE32"/>
      <c r="LZG32"/>
      <c r="LZI32"/>
      <c r="LZK32"/>
      <c r="LZM32"/>
      <c r="LZO32"/>
      <c r="LZQ32"/>
      <c r="LZS32"/>
      <c r="LZU32"/>
      <c r="LZW32"/>
      <c r="LZY32"/>
      <c r="MAA32"/>
      <c r="MAC32"/>
      <c r="MAE32"/>
      <c r="MAG32"/>
      <c r="MAI32"/>
      <c r="MAK32"/>
      <c r="MAM32"/>
      <c r="MAO32"/>
      <c r="MAQ32"/>
      <c r="MAS32"/>
      <c r="MAU32"/>
      <c r="MAW32"/>
      <c r="MAY32"/>
      <c r="MBA32"/>
      <c r="MBC32"/>
      <c r="MBE32"/>
      <c r="MBG32"/>
      <c r="MBI32"/>
      <c r="MBK32"/>
      <c r="MBM32"/>
      <c r="MBO32"/>
      <c r="MBQ32"/>
      <c r="MBS32"/>
      <c r="MBU32"/>
      <c r="MBW32"/>
      <c r="MBY32"/>
      <c r="MCA32"/>
      <c r="MCC32"/>
      <c r="MCE32"/>
      <c r="MCG32"/>
      <c r="MCI32"/>
      <c r="MCK32"/>
      <c r="MCM32"/>
      <c r="MCO32"/>
      <c r="MCQ32"/>
      <c r="MCS32"/>
      <c r="MCU32"/>
      <c r="MCW32"/>
      <c r="MCY32"/>
      <c r="MDA32"/>
      <c r="MDC32"/>
      <c r="MDE32"/>
      <c r="MDG32"/>
      <c r="MDI32"/>
      <c r="MDK32"/>
      <c r="MDM32"/>
      <c r="MDO32"/>
      <c r="MDQ32"/>
      <c r="MDS32"/>
      <c r="MDU32"/>
      <c r="MDW32"/>
      <c r="MDY32"/>
      <c r="MEA32"/>
      <c r="MEC32"/>
      <c r="MEE32"/>
      <c r="MEG32"/>
      <c r="MEI32"/>
      <c r="MEK32"/>
      <c r="MEM32"/>
      <c r="MEO32"/>
      <c r="MEQ32"/>
      <c r="MES32"/>
      <c r="MEU32"/>
      <c r="MEW32"/>
      <c r="MEY32"/>
      <c r="MFA32"/>
      <c r="MFC32"/>
      <c r="MFE32"/>
      <c r="MFG32"/>
      <c r="MFI32"/>
      <c r="MFK32"/>
      <c r="MFM32"/>
      <c r="MFO32"/>
      <c r="MFQ32"/>
      <c r="MFS32"/>
      <c r="MFU32"/>
      <c r="MFW32"/>
      <c r="MFY32"/>
      <c r="MGA32"/>
      <c r="MGC32"/>
      <c r="MGE32"/>
      <c r="MGG32"/>
      <c r="MGI32"/>
      <c r="MGK32"/>
      <c r="MGM32"/>
      <c r="MGO32"/>
      <c r="MGQ32"/>
      <c r="MGS32"/>
      <c r="MGU32"/>
      <c r="MGW32"/>
      <c r="MGY32"/>
      <c r="MHA32"/>
      <c r="MHC32"/>
      <c r="MHE32"/>
      <c r="MHG32"/>
      <c r="MHI32"/>
      <c r="MHK32"/>
      <c r="MHM32"/>
      <c r="MHO32"/>
      <c r="MHQ32"/>
      <c r="MHS32"/>
      <c r="MHU32"/>
      <c r="MHW32"/>
      <c r="MHY32"/>
      <c r="MIA32"/>
      <c r="MIC32"/>
      <c r="MIE32"/>
      <c r="MIG32"/>
      <c r="MII32"/>
      <c r="MIK32"/>
      <c r="MIM32"/>
      <c r="MIO32"/>
      <c r="MIQ32"/>
      <c r="MIS32"/>
      <c r="MIU32"/>
      <c r="MIW32"/>
      <c r="MIY32"/>
      <c r="MJA32"/>
      <c r="MJC32"/>
      <c r="MJE32"/>
      <c r="MJG32"/>
      <c r="MJI32"/>
      <c r="MJK32"/>
      <c r="MJM32"/>
      <c r="MJO32"/>
      <c r="MJQ32"/>
      <c r="MJS32"/>
      <c r="MJU32"/>
      <c r="MJW32"/>
      <c r="MJY32"/>
      <c r="MKA32"/>
      <c r="MKC32"/>
      <c r="MKE32"/>
      <c r="MKG32"/>
      <c r="MKI32"/>
      <c r="MKK32"/>
      <c r="MKM32"/>
      <c r="MKO32"/>
      <c r="MKQ32"/>
      <c r="MKS32"/>
      <c r="MKU32"/>
      <c r="MKW32"/>
      <c r="MKY32"/>
      <c r="MLA32"/>
      <c r="MLC32"/>
      <c r="MLE32"/>
      <c r="MLG32"/>
      <c r="MLI32"/>
      <c r="MLK32"/>
      <c r="MLM32"/>
      <c r="MLO32"/>
      <c r="MLQ32"/>
      <c r="MLS32"/>
      <c r="MLU32"/>
      <c r="MLW32"/>
      <c r="MLY32"/>
      <c r="MMA32"/>
      <c r="MMC32"/>
      <c r="MME32"/>
      <c r="MMG32"/>
      <c r="MMI32"/>
      <c r="MMK32"/>
      <c r="MMM32"/>
      <c r="MMO32"/>
      <c r="MMQ32"/>
      <c r="MMS32"/>
      <c r="MMU32"/>
      <c r="MMW32"/>
      <c r="MMY32"/>
      <c r="MNA32"/>
      <c r="MNC32"/>
      <c r="MNE32"/>
      <c r="MNG32"/>
      <c r="MNI32"/>
      <c r="MNK32"/>
      <c r="MNM32"/>
      <c r="MNO32"/>
      <c r="MNQ32"/>
      <c r="MNS32"/>
      <c r="MNU32"/>
      <c r="MNW32"/>
      <c r="MNY32"/>
      <c r="MOA32"/>
      <c r="MOC32"/>
      <c r="MOE32"/>
      <c r="MOG32"/>
      <c r="MOI32"/>
      <c r="MOK32"/>
      <c r="MOM32"/>
      <c r="MOO32"/>
      <c r="MOQ32"/>
      <c r="MOS32"/>
      <c r="MOU32"/>
      <c r="MOW32"/>
      <c r="MOY32"/>
      <c r="MPA32"/>
      <c r="MPC32"/>
      <c r="MPE32"/>
      <c r="MPG32"/>
      <c r="MPI32"/>
      <c r="MPK32"/>
      <c r="MPM32"/>
      <c r="MPO32"/>
      <c r="MPQ32"/>
      <c r="MPS32"/>
      <c r="MPU32"/>
      <c r="MPW32"/>
      <c r="MPY32"/>
      <c r="MQA32"/>
      <c r="MQC32"/>
      <c r="MQE32"/>
      <c r="MQG32"/>
      <c r="MQI32"/>
      <c r="MQK32"/>
      <c r="MQM32"/>
      <c r="MQO32"/>
      <c r="MQQ32"/>
      <c r="MQS32"/>
      <c r="MQU32"/>
      <c r="MQW32"/>
      <c r="MQY32"/>
      <c r="MRA32"/>
      <c r="MRC32"/>
      <c r="MRE32"/>
      <c r="MRG32"/>
      <c r="MRI32"/>
      <c r="MRK32"/>
      <c r="MRM32"/>
      <c r="MRO32"/>
      <c r="MRQ32"/>
      <c r="MRS32"/>
      <c r="MRU32"/>
      <c r="MRW32"/>
      <c r="MRY32"/>
      <c r="MSA32"/>
      <c r="MSC32"/>
      <c r="MSE32"/>
      <c r="MSG32"/>
      <c r="MSI32"/>
      <c r="MSK32"/>
      <c r="MSM32"/>
      <c r="MSO32"/>
      <c r="MSQ32"/>
      <c r="MSS32"/>
      <c r="MSU32"/>
      <c r="MSW32"/>
      <c r="MSY32"/>
      <c r="MTA32"/>
      <c r="MTC32"/>
      <c r="MTE32"/>
      <c r="MTG32"/>
      <c r="MTI32"/>
      <c r="MTK32"/>
      <c r="MTM32"/>
      <c r="MTO32"/>
      <c r="MTQ32"/>
      <c r="MTS32"/>
      <c r="MTU32"/>
      <c r="MTW32"/>
      <c r="MTY32"/>
      <c r="MUA32"/>
      <c r="MUC32"/>
      <c r="MUE32"/>
      <c r="MUG32"/>
      <c r="MUI32"/>
      <c r="MUK32"/>
      <c r="MUM32"/>
      <c r="MUO32"/>
      <c r="MUQ32"/>
      <c r="MUS32"/>
      <c r="MUU32"/>
      <c r="MUW32"/>
      <c r="MUY32"/>
      <c r="MVA32"/>
      <c r="MVC32"/>
      <c r="MVE32"/>
      <c r="MVG32"/>
      <c r="MVI32"/>
      <c r="MVK32"/>
      <c r="MVM32"/>
      <c r="MVO32"/>
      <c r="MVQ32"/>
      <c r="MVS32"/>
      <c r="MVU32"/>
      <c r="MVW32"/>
      <c r="MVY32"/>
      <c r="MWA32"/>
      <c r="MWC32"/>
      <c r="MWE32"/>
      <c r="MWG32"/>
      <c r="MWI32"/>
      <c r="MWK32"/>
      <c r="MWM32"/>
      <c r="MWO32"/>
      <c r="MWQ32"/>
      <c r="MWS32"/>
      <c r="MWU32"/>
      <c r="MWW32"/>
      <c r="MWY32"/>
      <c r="MXA32"/>
      <c r="MXC32"/>
      <c r="MXE32"/>
      <c r="MXG32"/>
      <c r="MXI32"/>
      <c r="MXK32"/>
      <c r="MXM32"/>
      <c r="MXO32"/>
      <c r="MXQ32"/>
      <c r="MXS32"/>
      <c r="MXU32"/>
      <c r="MXW32"/>
      <c r="MXY32"/>
      <c r="MYA32"/>
      <c r="MYC32"/>
      <c r="MYE32"/>
      <c r="MYG32"/>
      <c r="MYI32"/>
      <c r="MYK32"/>
      <c r="MYM32"/>
      <c r="MYO32"/>
      <c r="MYQ32"/>
      <c r="MYS32"/>
      <c r="MYU32"/>
      <c r="MYW32"/>
      <c r="MYY32"/>
      <c r="MZA32"/>
      <c r="MZC32"/>
      <c r="MZE32"/>
      <c r="MZG32"/>
      <c r="MZI32"/>
      <c r="MZK32"/>
      <c r="MZM32"/>
      <c r="MZO32"/>
      <c r="MZQ32"/>
      <c r="MZS32"/>
      <c r="MZU32"/>
      <c r="MZW32"/>
      <c r="MZY32"/>
      <c r="NAA32"/>
      <c r="NAC32"/>
      <c r="NAE32"/>
      <c r="NAG32"/>
      <c r="NAI32"/>
      <c r="NAK32"/>
      <c r="NAM32"/>
      <c r="NAO32"/>
      <c r="NAQ32"/>
      <c r="NAS32"/>
      <c r="NAU32"/>
      <c r="NAW32"/>
      <c r="NAY32"/>
      <c r="NBA32"/>
      <c r="NBC32"/>
      <c r="NBE32"/>
      <c r="NBG32"/>
      <c r="NBI32"/>
      <c r="NBK32"/>
      <c r="NBM32"/>
      <c r="NBO32"/>
      <c r="NBQ32"/>
      <c r="NBS32"/>
      <c r="NBU32"/>
      <c r="NBW32"/>
      <c r="NBY32"/>
      <c r="NCA32"/>
      <c r="NCC32"/>
      <c r="NCE32"/>
      <c r="NCG32"/>
      <c r="NCI32"/>
      <c r="NCK32"/>
      <c r="NCM32"/>
      <c r="NCO32"/>
      <c r="NCQ32"/>
      <c r="NCS32"/>
      <c r="NCU32"/>
      <c r="NCW32"/>
      <c r="NCY32"/>
      <c r="NDA32"/>
      <c r="NDC32"/>
      <c r="NDE32"/>
      <c r="NDG32"/>
      <c r="NDI32"/>
      <c r="NDK32"/>
      <c r="NDM32"/>
      <c r="NDO32"/>
      <c r="NDQ32"/>
      <c r="NDS32"/>
      <c r="NDU32"/>
      <c r="NDW32"/>
      <c r="NDY32"/>
      <c r="NEA32"/>
      <c r="NEC32"/>
      <c r="NEE32"/>
      <c r="NEG32"/>
      <c r="NEI32"/>
      <c r="NEK32"/>
      <c r="NEM32"/>
      <c r="NEO32"/>
      <c r="NEQ32"/>
      <c r="NES32"/>
      <c r="NEU32"/>
      <c r="NEW32"/>
      <c r="NEY32"/>
      <c r="NFA32"/>
      <c r="NFC32"/>
      <c r="NFE32"/>
      <c r="NFG32"/>
      <c r="NFI32"/>
      <c r="NFK32"/>
      <c r="NFM32"/>
      <c r="NFO32"/>
      <c r="NFQ32"/>
      <c r="NFS32"/>
      <c r="NFU32"/>
      <c r="NFW32"/>
      <c r="NFY32"/>
      <c r="NGA32"/>
      <c r="NGC32"/>
      <c r="NGE32"/>
      <c r="NGG32"/>
      <c r="NGI32"/>
      <c r="NGK32"/>
      <c r="NGM32"/>
      <c r="NGO32"/>
      <c r="NGQ32"/>
      <c r="NGS32"/>
      <c r="NGU32"/>
      <c r="NGW32"/>
      <c r="NGY32"/>
      <c r="NHA32"/>
      <c r="NHC32"/>
      <c r="NHE32"/>
      <c r="NHG32"/>
      <c r="NHI32"/>
      <c r="NHK32"/>
      <c r="NHM32"/>
      <c r="NHO32"/>
      <c r="NHQ32"/>
      <c r="NHS32"/>
      <c r="NHU32"/>
      <c r="NHW32"/>
      <c r="NHY32"/>
      <c r="NIA32"/>
      <c r="NIC32"/>
      <c r="NIE32"/>
      <c r="NIG32"/>
      <c r="NII32"/>
      <c r="NIK32"/>
      <c r="NIM32"/>
      <c r="NIO32"/>
      <c r="NIQ32"/>
      <c r="NIS32"/>
      <c r="NIU32"/>
      <c r="NIW32"/>
      <c r="NIY32"/>
      <c r="NJA32"/>
      <c r="NJC32"/>
      <c r="NJE32"/>
      <c r="NJG32"/>
      <c r="NJI32"/>
      <c r="NJK32"/>
      <c r="NJM32"/>
      <c r="NJO32"/>
      <c r="NJQ32"/>
      <c r="NJS32"/>
      <c r="NJU32"/>
      <c r="NJW32"/>
      <c r="NJY32"/>
      <c r="NKA32"/>
      <c r="NKC32"/>
      <c r="NKE32"/>
      <c r="NKG32"/>
      <c r="NKI32"/>
      <c r="NKK32"/>
      <c r="NKM32"/>
      <c r="NKO32"/>
      <c r="NKQ32"/>
      <c r="NKS32"/>
      <c r="NKU32"/>
      <c r="NKW32"/>
      <c r="NKY32"/>
      <c r="NLA32"/>
      <c r="NLC32"/>
      <c r="NLE32"/>
      <c r="NLG32"/>
      <c r="NLI32"/>
      <c r="NLK32"/>
      <c r="NLM32"/>
      <c r="NLO32"/>
      <c r="NLQ32"/>
      <c r="NLS32"/>
      <c r="NLU32"/>
      <c r="NLW32"/>
      <c r="NLY32"/>
      <c r="NMA32"/>
      <c r="NMC32"/>
      <c r="NME32"/>
      <c r="NMG32"/>
      <c r="NMI32"/>
      <c r="NMK32"/>
      <c r="NMM32"/>
      <c r="NMO32"/>
      <c r="NMQ32"/>
      <c r="NMS32"/>
      <c r="NMU32"/>
      <c r="NMW32"/>
      <c r="NMY32"/>
      <c r="NNA32"/>
      <c r="NNC32"/>
      <c r="NNE32"/>
      <c r="NNG32"/>
      <c r="NNI32"/>
      <c r="NNK32"/>
      <c r="NNM32"/>
      <c r="NNO32"/>
      <c r="NNQ32"/>
      <c r="NNS32"/>
      <c r="NNU32"/>
      <c r="NNW32"/>
      <c r="NNY32"/>
      <c r="NOA32"/>
      <c r="NOC32"/>
      <c r="NOE32"/>
      <c r="NOG32"/>
      <c r="NOI32"/>
      <c r="NOK32"/>
      <c r="NOM32"/>
      <c r="NOO32"/>
      <c r="NOQ32"/>
      <c r="NOS32"/>
      <c r="NOU32"/>
      <c r="NOW32"/>
      <c r="NOY32"/>
      <c r="NPA32"/>
      <c r="NPC32"/>
      <c r="NPE32"/>
      <c r="NPG32"/>
      <c r="NPI32"/>
      <c r="NPK32"/>
      <c r="NPM32"/>
      <c r="NPO32"/>
      <c r="NPQ32"/>
      <c r="NPS32"/>
      <c r="NPU32"/>
      <c r="NPW32"/>
      <c r="NPY32"/>
      <c r="NQA32"/>
      <c r="NQC32"/>
      <c r="NQE32"/>
      <c r="NQG32"/>
      <c r="NQI32"/>
      <c r="NQK32"/>
      <c r="NQM32"/>
      <c r="NQO32"/>
      <c r="NQQ32"/>
      <c r="NQS32"/>
      <c r="NQU32"/>
      <c r="NQW32"/>
      <c r="NQY32"/>
      <c r="NRA32"/>
      <c r="NRC32"/>
      <c r="NRE32"/>
      <c r="NRG32"/>
      <c r="NRI32"/>
      <c r="NRK32"/>
      <c r="NRM32"/>
      <c r="NRO32"/>
      <c r="NRQ32"/>
      <c r="NRS32"/>
      <c r="NRU32"/>
      <c r="NRW32"/>
      <c r="NRY32"/>
      <c r="NSA32"/>
      <c r="NSC32"/>
      <c r="NSE32"/>
      <c r="NSG32"/>
      <c r="NSI32"/>
      <c r="NSK32"/>
      <c r="NSM32"/>
      <c r="NSO32"/>
      <c r="NSQ32"/>
      <c r="NSS32"/>
      <c r="NSU32"/>
      <c r="NSW32"/>
      <c r="NSY32"/>
      <c r="NTA32"/>
      <c r="NTC32"/>
      <c r="NTE32"/>
      <c r="NTG32"/>
      <c r="NTI32"/>
      <c r="NTK32"/>
      <c r="NTM32"/>
      <c r="NTO32"/>
      <c r="NTQ32"/>
      <c r="NTS32"/>
      <c r="NTU32"/>
      <c r="NTW32"/>
      <c r="NTY32"/>
      <c r="NUA32"/>
      <c r="NUC32"/>
      <c r="NUE32"/>
      <c r="NUG32"/>
      <c r="NUI32"/>
      <c r="NUK32"/>
      <c r="NUM32"/>
      <c r="NUO32"/>
      <c r="NUQ32"/>
      <c r="NUS32"/>
      <c r="NUU32"/>
      <c r="NUW32"/>
      <c r="NUY32"/>
      <c r="NVA32"/>
      <c r="NVC32"/>
      <c r="NVE32"/>
      <c r="NVG32"/>
      <c r="NVI32"/>
      <c r="NVK32"/>
      <c r="NVM32"/>
      <c r="NVO32"/>
      <c r="NVQ32"/>
      <c r="NVS32"/>
      <c r="NVU32"/>
      <c r="NVW32"/>
      <c r="NVY32"/>
      <c r="NWA32"/>
      <c r="NWC32"/>
      <c r="NWE32"/>
      <c r="NWG32"/>
      <c r="NWI32"/>
      <c r="NWK32"/>
      <c r="NWM32"/>
      <c r="NWO32"/>
      <c r="NWQ32"/>
      <c r="NWS32"/>
      <c r="NWU32"/>
      <c r="NWW32"/>
      <c r="NWY32"/>
      <c r="NXA32"/>
      <c r="NXC32"/>
      <c r="NXE32"/>
      <c r="NXG32"/>
      <c r="NXI32"/>
      <c r="NXK32"/>
      <c r="NXM32"/>
      <c r="NXO32"/>
      <c r="NXQ32"/>
      <c r="NXS32"/>
      <c r="NXU32"/>
      <c r="NXW32"/>
      <c r="NXY32"/>
      <c r="NYA32"/>
      <c r="NYC32"/>
      <c r="NYE32"/>
      <c r="NYG32"/>
      <c r="NYI32"/>
      <c r="NYK32"/>
      <c r="NYM32"/>
      <c r="NYO32"/>
      <c r="NYQ32"/>
      <c r="NYS32"/>
      <c r="NYU32"/>
      <c r="NYW32"/>
      <c r="NYY32"/>
      <c r="NZA32"/>
      <c r="NZC32"/>
      <c r="NZE32"/>
      <c r="NZG32"/>
      <c r="NZI32"/>
      <c r="NZK32"/>
      <c r="NZM32"/>
      <c r="NZO32"/>
      <c r="NZQ32"/>
      <c r="NZS32"/>
      <c r="NZU32"/>
      <c r="NZW32"/>
      <c r="NZY32"/>
      <c r="OAA32"/>
      <c r="OAC32"/>
      <c r="OAE32"/>
      <c r="OAG32"/>
      <c r="OAI32"/>
      <c r="OAK32"/>
      <c r="OAM32"/>
      <c r="OAO32"/>
      <c r="OAQ32"/>
      <c r="OAS32"/>
      <c r="OAU32"/>
      <c r="OAW32"/>
      <c r="OAY32"/>
      <c r="OBA32"/>
      <c r="OBC32"/>
      <c r="OBE32"/>
      <c r="OBG32"/>
      <c r="OBI32"/>
      <c r="OBK32"/>
      <c r="OBM32"/>
      <c r="OBO32"/>
      <c r="OBQ32"/>
      <c r="OBS32"/>
      <c r="OBU32"/>
      <c r="OBW32"/>
      <c r="OBY32"/>
      <c r="OCA32"/>
      <c r="OCC32"/>
      <c r="OCE32"/>
      <c r="OCG32"/>
      <c r="OCI32"/>
      <c r="OCK32"/>
      <c r="OCM32"/>
      <c r="OCO32"/>
      <c r="OCQ32"/>
      <c r="OCS32"/>
      <c r="OCU32"/>
      <c r="OCW32"/>
      <c r="OCY32"/>
      <c r="ODA32"/>
      <c r="ODC32"/>
      <c r="ODE32"/>
      <c r="ODG32"/>
      <c r="ODI32"/>
      <c r="ODK32"/>
      <c r="ODM32"/>
      <c r="ODO32"/>
      <c r="ODQ32"/>
      <c r="ODS32"/>
      <c r="ODU32"/>
      <c r="ODW32"/>
      <c r="ODY32"/>
      <c r="OEA32"/>
      <c r="OEC32"/>
      <c r="OEE32"/>
      <c r="OEG32"/>
      <c r="OEI32"/>
      <c r="OEK32"/>
      <c r="OEM32"/>
      <c r="OEO32"/>
      <c r="OEQ32"/>
      <c r="OES32"/>
      <c r="OEU32"/>
      <c r="OEW32"/>
      <c r="OEY32"/>
      <c r="OFA32"/>
      <c r="OFC32"/>
      <c r="OFE32"/>
      <c r="OFG32"/>
      <c r="OFI32"/>
      <c r="OFK32"/>
      <c r="OFM32"/>
      <c r="OFO32"/>
      <c r="OFQ32"/>
      <c r="OFS32"/>
      <c r="OFU32"/>
      <c r="OFW32"/>
      <c r="OFY32"/>
      <c r="OGA32"/>
      <c r="OGC32"/>
      <c r="OGE32"/>
      <c r="OGG32"/>
      <c r="OGI32"/>
      <c r="OGK32"/>
      <c r="OGM32"/>
      <c r="OGO32"/>
      <c r="OGQ32"/>
      <c r="OGS32"/>
      <c r="OGU32"/>
      <c r="OGW32"/>
      <c r="OGY32"/>
      <c r="OHA32"/>
      <c r="OHC32"/>
      <c r="OHE32"/>
      <c r="OHG32"/>
      <c r="OHI32"/>
      <c r="OHK32"/>
      <c r="OHM32"/>
      <c r="OHO32"/>
      <c r="OHQ32"/>
      <c r="OHS32"/>
      <c r="OHU32"/>
      <c r="OHW32"/>
      <c r="OHY32"/>
      <c r="OIA32"/>
      <c r="OIC32"/>
      <c r="OIE32"/>
      <c r="OIG32"/>
      <c r="OII32"/>
      <c r="OIK32"/>
      <c r="OIM32"/>
      <c r="OIO32"/>
      <c r="OIQ32"/>
      <c r="OIS32"/>
      <c r="OIU32"/>
      <c r="OIW32"/>
      <c r="OIY32"/>
      <c r="OJA32"/>
      <c r="OJC32"/>
      <c r="OJE32"/>
      <c r="OJG32"/>
      <c r="OJI32"/>
      <c r="OJK32"/>
      <c r="OJM32"/>
      <c r="OJO32"/>
      <c r="OJQ32"/>
      <c r="OJS32"/>
      <c r="OJU32"/>
      <c r="OJW32"/>
      <c r="OJY32"/>
      <c r="OKA32"/>
      <c r="OKC32"/>
      <c r="OKE32"/>
      <c r="OKG32"/>
      <c r="OKI32"/>
      <c r="OKK32"/>
      <c r="OKM32"/>
      <c r="OKO32"/>
      <c r="OKQ32"/>
      <c r="OKS32"/>
      <c r="OKU32"/>
      <c r="OKW32"/>
      <c r="OKY32"/>
      <c r="OLA32"/>
      <c r="OLC32"/>
      <c r="OLE32"/>
      <c r="OLG32"/>
      <c r="OLI32"/>
      <c r="OLK32"/>
      <c r="OLM32"/>
      <c r="OLO32"/>
      <c r="OLQ32"/>
      <c r="OLS32"/>
      <c r="OLU32"/>
      <c r="OLW32"/>
      <c r="OLY32"/>
      <c r="OMA32"/>
      <c r="OMC32"/>
      <c r="OME32"/>
      <c r="OMG32"/>
      <c r="OMI32"/>
      <c r="OMK32"/>
      <c r="OMM32"/>
      <c r="OMO32"/>
      <c r="OMQ32"/>
      <c r="OMS32"/>
      <c r="OMU32"/>
      <c r="OMW32"/>
      <c r="OMY32"/>
      <c r="ONA32"/>
      <c r="ONC32"/>
      <c r="ONE32"/>
      <c r="ONG32"/>
      <c r="ONI32"/>
      <c r="ONK32"/>
      <c r="ONM32"/>
      <c r="ONO32"/>
      <c r="ONQ32"/>
      <c r="ONS32"/>
      <c r="ONU32"/>
      <c r="ONW32"/>
      <c r="ONY32"/>
      <c r="OOA32"/>
      <c r="OOC32"/>
      <c r="OOE32"/>
      <c r="OOG32"/>
      <c r="OOI32"/>
      <c r="OOK32"/>
      <c r="OOM32"/>
      <c r="OOO32"/>
      <c r="OOQ32"/>
      <c r="OOS32"/>
      <c r="OOU32"/>
      <c r="OOW32"/>
      <c r="OOY32"/>
      <c r="OPA32"/>
      <c r="OPC32"/>
      <c r="OPE32"/>
      <c r="OPG32"/>
      <c r="OPI32"/>
      <c r="OPK32"/>
      <c r="OPM32"/>
      <c r="OPO32"/>
      <c r="OPQ32"/>
      <c r="OPS32"/>
      <c r="OPU32"/>
      <c r="OPW32"/>
      <c r="OPY32"/>
      <c r="OQA32"/>
      <c r="OQC32"/>
      <c r="OQE32"/>
      <c r="OQG32"/>
      <c r="OQI32"/>
      <c r="OQK32"/>
      <c r="OQM32"/>
      <c r="OQO32"/>
      <c r="OQQ32"/>
      <c r="OQS32"/>
      <c r="OQU32"/>
      <c r="OQW32"/>
      <c r="OQY32"/>
      <c r="ORA32"/>
      <c r="ORC32"/>
      <c r="ORE32"/>
      <c r="ORG32"/>
      <c r="ORI32"/>
      <c r="ORK32"/>
      <c r="ORM32"/>
      <c r="ORO32"/>
      <c r="ORQ32"/>
      <c r="ORS32"/>
      <c r="ORU32"/>
      <c r="ORW32"/>
      <c r="ORY32"/>
      <c r="OSA32"/>
      <c r="OSC32"/>
      <c r="OSE32"/>
      <c r="OSG32"/>
      <c r="OSI32"/>
      <c r="OSK32"/>
      <c r="OSM32"/>
      <c r="OSO32"/>
      <c r="OSQ32"/>
      <c r="OSS32"/>
      <c r="OSU32"/>
      <c r="OSW32"/>
      <c r="OSY32"/>
      <c r="OTA32"/>
      <c r="OTC32"/>
      <c r="OTE32"/>
      <c r="OTG32"/>
      <c r="OTI32"/>
      <c r="OTK32"/>
      <c r="OTM32"/>
      <c r="OTO32"/>
      <c r="OTQ32"/>
      <c r="OTS32"/>
      <c r="OTU32"/>
      <c r="OTW32"/>
      <c r="OTY32"/>
      <c r="OUA32"/>
      <c r="OUC32"/>
      <c r="OUE32"/>
      <c r="OUG32"/>
      <c r="OUI32"/>
      <c r="OUK32"/>
      <c r="OUM32"/>
      <c r="OUO32"/>
      <c r="OUQ32"/>
      <c r="OUS32"/>
      <c r="OUU32"/>
      <c r="OUW32"/>
      <c r="OUY32"/>
      <c r="OVA32"/>
      <c r="OVC32"/>
      <c r="OVE32"/>
      <c r="OVG32"/>
      <c r="OVI32"/>
      <c r="OVK32"/>
      <c r="OVM32"/>
      <c r="OVO32"/>
      <c r="OVQ32"/>
      <c r="OVS32"/>
      <c r="OVU32"/>
      <c r="OVW32"/>
      <c r="OVY32"/>
      <c r="OWA32"/>
      <c r="OWC32"/>
      <c r="OWE32"/>
      <c r="OWG32"/>
      <c r="OWI32"/>
      <c r="OWK32"/>
      <c r="OWM32"/>
      <c r="OWO32"/>
      <c r="OWQ32"/>
      <c r="OWS32"/>
      <c r="OWU32"/>
      <c r="OWW32"/>
      <c r="OWY32"/>
      <c r="OXA32"/>
      <c r="OXC32"/>
      <c r="OXE32"/>
      <c r="OXG32"/>
      <c r="OXI32"/>
      <c r="OXK32"/>
      <c r="OXM32"/>
      <c r="OXO32"/>
      <c r="OXQ32"/>
      <c r="OXS32"/>
      <c r="OXU32"/>
      <c r="OXW32"/>
      <c r="OXY32"/>
      <c r="OYA32"/>
      <c r="OYC32"/>
      <c r="OYE32"/>
      <c r="OYG32"/>
      <c r="OYI32"/>
      <c r="OYK32"/>
      <c r="OYM32"/>
      <c r="OYO32"/>
      <c r="OYQ32"/>
      <c r="OYS32"/>
      <c r="OYU32"/>
      <c r="OYW32"/>
      <c r="OYY32"/>
      <c r="OZA32"/>
      <c r="OZC32"/>
      <c r="OZE32"/>
      <c r="OZG32"/>
      <c r="OZI32"/>
      <c r="OZK32"/>
      <c r="OZM32"/>
      <c r="OZO32"/>
      <c r="OZQ32"/>
      <c r="OZS32"/>
      <c r="OZU32"/>
      <c r="OZW32"/>
      <c r="OZY32"/>
      <c r="PAA32"/>
      <c r="PAC32"/>
      <c r="PAE32"/>
      <c r="PAG32"/>
      <c r="PAI32"/>
      <c r="PAK32"/>
      <c r="PAM32"/>
      <c r="PAO32"/>
      <c r="PAQ32"/>
      <c r="PAS32"/>
      <c r="PAU32"/>
      <c r="PAW32"/>
      <c r="PAY32"/>
      <c r="PBA32"/>
      <c r="PBC32"/>
      <c r="PBE32"/>
      <c r="PBG32"/>
      <c r="PBI32"/>
      <c r="PBK32"/>
      <c r="PBM32"/>
      <c r="PBO32"/>
      <c r="PBQ32"/>
      <c r="PBS32"/>
      <c r="PBU32"/>
      <c r="PBW32"/>
      <c r="PBY32"/>
      <c r="PCA32"/>
      <c r="PCC32"/>
      <c r="PCE32"/>
      <c r="PCG32"/>
      <c r="PCI32"/>
      <c r="PCK32"/>
      <c r="PCM32"/>
      <c r="PCO32"/>
      <c r="PCQ32"/>
      <c r="PCS32"/>
      <c r="PCU32"/>
      <c r="PCW32"/>
      <c r="PCY32"/>
      <c r="PDA32"/>
      <c r="PDC32"/>
      <c r="PDE32"/>
      <c r="PDG32"/>
      <c r="PDI32"/>
      <c r="PDK32"/>
      <c r="PDM32"/>
      <c r="PDO32"/>
      <c r="PDQ32"/>
      <c r="PDS32"/>
      <c r="PDU32"/>
      <c r="PDW32"/>
      <c r="PDY32"/>
      <c r="PEA32"/>
      <c r="PEC32"/>
      <c r="PEE32"/>
      <c r="PEG32"/>
      <c r="PEI32"/>
      <c r="PEK32"/>
      <c r="PEM32"/>
      <c r="PEO32"/>
      <c r="PEQ32"/>
      <c r="PES32"/>
      <c r="PEU32"/>
      <c r="PEW32"/>
      <c r="PEY32"/>
      <c r="PFA32"/>
      <c r="PFC32"/>
      <c r="PFE32"/>
      <c r="PFG32"/>
      <c r="PFI32"/>
      <c r="PFK32"/>
      <c r="PFM32"/>
      <c r="PFO32"/>
      <c r="PFQ32"/>
      <c r="PFS32"/>
      <c r="PFU32"/>
      <c r="PFW32"/>
      <c r="PFY32"/>
      <c r="PGA32"/>
      <c r="PGC32"/>
      <c r="PGE32"/>
      <c r="PGG32"/>
      <c r="PGI32"/>
      <c r="PGK32"/>
      <c r="PGM32"/>
      <c r="PGO32"/>
      <c r="PGQ32"/>
      <c r="PGS32"/>
      <c r="PGU32"/>
      <c r="PGW32"/>
      <c r="PGY32"/>
      <c r="PHA32"/>
      <c r="PHC32"/>
      <c r="PHE32"/>
      <c r="PHG32"/>
      <c r="PHI32"/>
      <c r="PHK32"/>
      <c r="PHM32"/>
      <c r="PHO32"/>
      <c r="PHQ32"/>
      <c r="PHS32"/>
      <c r="PHU32"/>
      <c r="PHW32"/>
      <c r="PHY32"/>
      <c r="PIA32"/>
      <c r="PIC32"/>
      <c r="PIE32"/>
      <c r="PIG32"/>
      <c r="PII32"/>
      <c r="PIK32"/>
      <c r="PIM32"/>
      <c r="PIO32"/>
      <c r="PIQ32"/>
      <c r="PIS32"/>
      <c r="PIU32"/>
      <c r="PIW32"/>
      <c r="PIY32"/>
      <c r="PJA32"/>
      <c r="PJC32"/>
      <c r="PJE32"/>
      <c r="PJG32"/>
      <c r="PJI32"/>
      <c r="PJK32"/>
      <c r="PJM32"/>
      <c r="PJO32"/>
      <c r="PJQ32"/>
      <c r="PJS32"/>
      <c r="PJU32"/>
      <c r="PJW32"/>
      <c r="PJY32"/>
      <c r="PKA32"/>
      <c r="PKC32"/>
      <c r="PKE32"/>
      <c r="PKG32"/>
      <c r="PKI32"/>
      <c r="PKK32"/>
      <c r="PKM32"/>
      <c r="PKO32"/>
      <c r="PKQ32"/>
      <c r="PKS32"/>
      <c r="PKU32"/>
      <c r="PKW32"/>
      <c r="PKY32"/>
      <c r="PLA32"/>
      <c r="PLC32"/>
      <c r="PLE32"/>
      <c r="PLG32"/>
      <c r="PLI32"/>
      <c r="PLK32"/>
      <c r="PLM32"/>
      <c r="PLO32"/>
      <c r="PLQ32"/>
      <c r="PLS32"/>
      <c r="PLU32"/>
      <c r="PLW32"/>
      <c r="PLY32"/>
      <c r="PMA32"/>
      <c r="PMC32"/>
      <c r="PME32"/>
      <c r="PMG32"/>
      <c r="PMI32"/>
      <c r="PMK32"/>
      <c r="PMM32"/>
      <c r="PMO32"/>
      <c r="PMQ32"/>
      <c r="PMS32"/>
      <c r="PMU32"/>
      <c r="PMW32"/>
      <c r="PMY32"/>
      <c r="PNA32"/>
      <c r="PNC32"/>
      <c r="PNE32"/>
      <c r="PNG32"/>
      <c r="PNI32"/>
      <c r="PNK32"/>
      <c r="PNM32"/>
      <c r="PNO32"/>
      <c r="PNQ32"/>
      <c r="PNS32"/>
      <c r="PNU32"/>
      <c r="PNW32"/>
      <c r="PNY32"/>
      <c r="POA32"/>
      <c r="POC32"/>
      <c r="POE32"/>
      <c r="POG32"/>
      <c r="POI32"/>
      <c r="POK32"/>
      <c r="POM32"/>
      <c r="POO32"/>
      <c r="POQ32"/>
      <c r="POS32"/>
      <c r="POU32"/>
      <c r="POW32"/>
      <c r="POY32"/>
      <c r="PPA32"/>
      <c r="PPC32"/>
      <c r="PPE32"/>
      <c r="PPG32"/>
      <c r="PPI32"/>
      <c r="PPK32"/>
      <c r="PPM32"/>
      <c r="PPO32"/>
      <c r="PPQ32"/>
      <c r="PPS32"/>
      <c r="PPU32"/>
      <c r="PPW32"/>
      <c r="PPY32"/>
      <c r="PQA32"/>
      <c r="PQC32"/>
      <c r="PQE32"/>
      <c r="PQG32"/>
      <c r="PQI32"/>
      <c r="PQK32"/>
      <c r="PQM32"/>
      <c r="PQO32"/>
      <c r="PQQ32"/>
      <c r="PQS32"/>
      <c r="PQU32"/>
      <c r="PQW32"/>
      <c r="PQY32"/>
      <c r="PRA32"/>
      <c r="PRC32"/>
      <c r="PRE32"/>
      <c r="PRG32"/>
      <c r="PRI32"/>
      <c r="PRK32"/>
      <c r="PRM32"/>
      <c r="PRO32"/>
      <c r="PRQ32"/>
      <c r="PRS32"/>
      <c r="PRU32"/>
      <c r="PRW32"/>
      <c r="PRY32"/>
      <c r="PSA32"/>
      <c r="PSC32"/>
      <c r="PSE32"/>
      <c r="PSG32"/>
      <c r="PSI32"/>
      <c r="PSK32"/>
      <c r="PSM32"/>
      <c r="PSO32"/>
      <c r="PSQ32"/>
      <c r="PSS32"/>
      <c r="PSU32"/>
      <c r="PSW32"/>
      <c r="PSY32"/>
      <c r="PTA32"/>
      <c r="PTC32"/>
      <c r="PTE32"/>
      <c r="PTG32"/>
      <c r="PTI32"/>
      <c r="PTK32"/>
      <c r="PTM32"/>
      <c r="PTO32"/>
      <c r="PTQ32"/>
      <c r="PTS32"/>
      <c r="PTU32"/>
      <c r="PTW32"/>
      <c r="PTY32"/>
      <c r="PUA32"/>
      <c r="PUC32"/>
      <c r="PUE32"/>
      <c r="PUG32"/>
      <c r="PUI32"/>
      <c r="PUK32"/>
      <c r="PUM32"/>
      <c r="PUO32"/>
      <c r="PUQ32"/>
      <c r="PUS32"/>
      <c r="PUU32"/>
      <c r="PUW32"/>
      <c r="PUY32"/>
      <c r="PVA32"/>
      <c r="PVC32"/>
      <c r="PVE32"/>
      <c r="PVG32"/>
      <c r="PVI32"/>
      <c r="PVK32"/>
      <c r="PVM32"/>
      <c r="PVO32"/>
      <c r="PVQ32"/>
      <c r="PVS32"/>
      <c r="PVU32"/>
      <c r="PVW32"/>
      <c r="PVY32"/>
      <c r="PWA32"/>
      <c r="PWC32"/>
      <c r="PWE32"/>
      <c r="PWG32"/>
      <c r="PWI32"/>
      <c r="PWK32"/>
      <c r="PWM32"/>
      <c r="PWO32"/>
      <c r="PWQ32"/>
      <c r="PWS32"/>
      <c r="PWU32"/>
      <c r="PWW32"/>
      <c r="PWY32"/>
      <c r="PXA32"/>
      <c r="PXC32"/>
      <c r="PXE32"/>
      <c r="PXG32"/>
      <c r="PXI32"/>
      <c r="PXK32"/>
      <c r="PXM32"/>
      <c r="PXO32"/>
      <c r="PXQ32"/>
      <c r="PXS32"/>
      <c r="PXU32"/>
      <c r="PXW32"/>
      <c r="PXY32"/>
      <c r="PYA32"/>
      <c r="PYC32"/>
      <c r="PYE32"/>
      <c r="PYG32"/>
      <c r="PYI32"/>
      <c r="PYK32"/>
      <c r="PYM32"/>
      <c r="PYO32"/>
      <c r="PYQ32"/>
      <c r="PYS32"/>
      <c r="PYU32"/>
      <c r="PYW32"/>
      <c r="PYY32"/>
      <c r="PZA32"/>
      <c r="PZC32"/>
      <c r="PZE32"/>
      <c r="PZG32"/>
      <c r="PZI32"/>
      <c r="PZK32"/>
      <c r="PZM32"/>
      <c r="PZO32"/>
      <c r="PZQ32"/>
      <c r="PZS32"/>
      <c r="PZU32"/>
      <c r="PZW32"/>
      <c r="PZY32"/>
      <c r="QAA32"/>
      <c r="QAC32"/>
      <c r="QAE32"/>
      <c r="QAG32"/>
      <c r="QAI32"/>
      <c r="QAK32"/>
      <c r="QAM32"/>
      <c r="QAO32"/>
      <c r="QAQ32"/>
      <c r="QAS32"/>
      <c r="QAU32"/>
      <c r="QAW32"/>
      <c r="QAY32"/>
      <c r="QBA32"/>
      <c r="QBC32"/>
      <c r="QBE32"/>
      <c r="QBG32"/>
      <c r="QBI32"/>
      <c r="QBK32"/>
      <c r="QBM32"/>
      <c r="QBO32"/>
      <c r="QBQ32"/>
      <c r="QBS32"/>
      <c r="QBU32"/>
      <c r="QBW32"/>
      <c r="QBY32"/>
      <c r="QCA32"/>
      <c r="QCC32"/>
      <c r="QCE32"/>
      <c r="QCG32"/>
      <c r="QCI32"/>
      <c r="QCK32"/>
      <c r="QCM32"/>
      <c r="QCO32"/>
      <c r="QCQ32"/>
      <c r="QCS32"/>
      <c r="QCU32"/>
      <c r="QCW32"/>
      <c r="QCY32"/>
      <c r="QDA32"/>
      <c r="QDC32"/>
      <c r="QDE32"/>
      <c r="QDG32"/>
      <c r="QDI32"/>
      <c r="QDK32"/>
      <c r="QDM32"/>
      <c r="QDO32"/>
      <c r="QDQ32"/>
      <c r="QDS32"/>
      <c r="QDU32"/>
      <c r="QDW32"/>
      <c r="QDY32"/>
      <c r="QEA32"/>
      <c r="QEC32"/>
      <c r="QEE32"/>
      <c r="QEG32"/>
      <c r="QEI32"/>
      <c r="QEK32"/>
      <c r="QEM32"/>
      <c r="QEO32"/>
      <c r="QEQ32"/>
      <c r="QES32"/>
      <c r="QEU32"/>
      <c r="QEW32"/>
      <c r="QEY32"/>
      <c r="QFA32"/>
      <c r="QFC32"/>
      <c r="QFE32"/>
      <c r="QFG32"/>
      <c r="QFI32"/>
      <c r="QFK32"/>
      <c r="QFM32"/>
      <c r="QFO32"/>
      <c r="QFQ32"/>
      <c r="QFS32"/>
      <c r="QFU32"/>
      <c r="QFW32"/>
      <c r="QFY32"/>
      <c r="QGA32"/>
      <c r="QGC32"/>
      <c r="QGE32"/>
      <c r="QGG32"/>
      <c r="QGI32"/>
      <c r="QGK32"/>
      <c r="QGM32"/>
      <c r="QGO32"/>
      <c r="QGQ32"/>
      <c r="QGS32"/>
      <c r="QGU32"/>
      <c r="QGW32"/>
      <c r="QGY32"/>
      <c r="QHA32"/>
      <c r="QHC32"/>
      <c r="QHE32"/>
      <c r="QHG32"/>
      <c r="QHI32"/>
      <c r="QHK32"/>
      <c r="QHM32"/>
      <c r="QHO32"/>
      <c r="QHQ32"/>
      <c r="QHS32"/>
      <c r="QHU32"/>
      <c r="QHW32"/>
      <c r="QHY32"/>
      <c r="QIA32"/>
      <c r="QIC32"/>
      <c r="QIE32"/>
      <c r="QIG32"/>
      <c r="QII32"/>
      <c r="QIK32"/>
      <c r="QIM32"/>
      <c r="QIO32"/>
      <c r="QIQ32"/>
      <c r="QIS32"/>
      <c r="QIU32"/>
      <c r="QIW32"/>
      <c r="QIY32"/>
      <c r="QJA32"/>
      <c r="QJC32"/>
      <c r="QJE32"/>
      <c r="QJG32"/>
      <c r="QJI32"/>
      <c r="QJK32"/>
      <c r="QJM32"/>
      <c r="QJO32"/>
      <c r="QJQ32"/>
      <c r="QJS32"/>
      <c r="QJU32"/>
      <c r="QJW32"/>
      <c r="QJY32"/>
      <c r="QKA32"/>
      <c r="QKC32"/>
      <c r="QKE32"/>
      <c r="QKG32"/>
      <c r="QKI32"/>
      <c r="QKK32"/>
      <c r="QKM32"/>
      <c r="QKO32"/>
      <c r="QKQ32"/>
      <c r="QKS32"/>
      <c r="QKU32"/>
      <c r="QKW32"/>
      <c r="QKY32"/>
      <c r="QLA32"/>
      <c r="QLC32"/>
      <c r="QLE32"/>
      <c r="QLG32"/>
      <c r="QLI32"/>
      <c r="QLK32"/>
      <c r="QLM32"/>
      <c r="QLO32"/>
      <c r="QLQ32"/>
      <c r="QLS32"/>
      <c r="QLU32"/>
      <c r="QLW32"/>
      <c r="QLY32"/>
      <c r="QMA32"/>
      <c r="QMC32"/>
      <c r="QME32"/>
      <c r="QMG32"/>
      <c r="QMI32"/>
      <c r="QMK32"/>
      <c r="QMM32"/>
      <c r="QMO32"/>
      <c r="QMQ32"/>
      <c r="QMS32"/>
      <c r="QMU32"/>
      <c r="QMW32"/>
      <c r="QMY32"/>
      <c r="QNA32"/>
      <c r="QNC32"/>
      <c r="QNE32"/>
      <c r="QNG32"/>
      <c r="QNI32"/>
      <c r="QNK32"/>
      <c r="QNM32"/>
      <c r="QNO32"/>
      <c r="QNQ32"/>
      <c r="QNS32"/>
      <c r="QNU32"/>
      <c r="QNW32"/>
      <c r="QNY32"/>
      <c r="QOA32"/>
      <c r="QOC32"/>
      <c r="QOE32"/>
      <c r="QOG32"/>
      <c r="QOI32"/>
      <c r="QOK32"/>
      <c r="QOM32"/>
      <c r="QOO32"/>
      <c r="QOQ32"/>
      <c r="QOS32"/>
      <c r="QOU32"/>
      <c r="QOW32"/>
      <c r="QOY32"/>
      <c r="QPA32"/>
      <c r="QPC32"/>
      <c r="QPE32"/>
      <c r="QPG32"/>
      <c r="QPI32"/>
      <c r="QPK32"/>
      <c r="QPM32"/>
      <c r="QPO32"/>
      <c r="QPQ32"/>
      <c r="QPS32"/>
      <c r="QPU32"/>
      <c r="QPW32"/>
      <c r="QPY32"/>
      <c r="QQA32"/>
      <c r="QQC32"/>
      <c r="QQE32"/>
      <c r="QQG32"/>
      <c r="QQI32"/>
      <c r="QQK32"/>
      <c r="QQM32"/>
      <c r="QQO32"/>
      <c r="QQQ32"/>
      <c r="QQS32"/>
      <c r="QQU32"/>
      <c r="QQW32"/>
      <c r="QQY32"/>
      <c r="QRA32"/>
      <c r="QRC32"/>
      <c r="QRE32"/>
      <c r="QRG32"/>
      <c r="QRI32"/>
      <c r="QRK32"/>
      <c r="QRM32"/>
      <c r="QRO32"/>
      <c r="QRQ32"/>
      <c r="QRS32"/>
      <c r="QRU32"/>
      <c r="QRW32"/>
      <c r="QRY32"/>
      <c r="QSA32"/>
      <c r="QSC32"/>
      <c r="QSE32"/>
      <c r="QSG32"/>
      <c r="QSI32"/>
      <c r="QSK32"/>
      <c r="QSM32"/>
      <c r="QSO32"/>
      <c r="QSQ32"/>
      <c r="QSS32"/>
      <c r="QSU32"/>
      <c r="QSW32"/>
      <c r="QSY32"/>
      <c r="QTA32"/>
      <c r="QTC32"/>
      <c r="QTE32"/>
      <c r="QTG32"/>
      <c r="QTI32"/>
      <c r="QTK32"/>
      <c r="QTM32"/>
      <c r="QTO32"/>
      <c r="QTQ32"/>
      <c r="QTS32"/>
      <c r="QTU32"/>
      <c r="QTW32"/>
      <c r="QTY32"/>
      <c r="QUA32"/>
      <c r="QUC32"/>
      <c r="QUE32"/>
      <c r="QUG32"/>
      <c r="QUI32"/>
      <c r="QUK32"/>
      <c r="QUM32"/>
      <c r="QUO32"/>
      <c r="QUQ32"/>
      <c r="QUS32"/>
      <c r="QUU32"/>
      <c r="QUW32"/>
      <c r="QUY32"/>
      <c r="QVA32"/>
      <c r="QVC32"/>
      <c r="QVE32"/>
      <c r="QVG32"/>
      <c r="QVI32"/>
      <c r="QVK32"/>
      <c r="QVM32"/>
      <c r="QVO32"/>
      <c r="QVQ32"/>
      <c r="QVS32"/>
      <c r="QVU32"/>
      <c r="QVW32"/>
      <c r="QVY32"/>
      <c r="QWA32"/>
      <c r="QWC32"/>
      <c r="QWE32"/>
      <c r="QWG32"/>
      <c r="QWI32"/>
      <c r="QWK32"/>
      <c r="QWM32"/>
      <c r="QWO32"/>
      <c r="QWQ32"/>
      <c r="QWS32"/>
      <c r="QWU32"/>
      <c r="QWW32"/>
      <c r="QWY32"/>
      <c r="QXA32"/>
      <c r="QXC32"/>
      <c r="QXE32"/>
      <c r="QXG32"/>
      <c r="QXI32"/>
      <c r="QXK32"/>
      <c r="QXM32"/>
      <c r="QXO32"/>
      <c r="QXQ32"/>
      <c r="QXS32"/>
      <c r="QXU32"/>
      <c r="QXW32"/>
      <c r="QXY32"/>
      <c r="QYA32"/>
      <c r="QYC32"/>
      <c r="QYE32"/>
      <c r="QYG32"/>
      <c r="QYI32"/>
      <c r="QYK32"/>
      <c r="QYM32"/>
      <c r="QYO32"/>
      <c r="QYQ32"/>
      <c r="QYS32"/>
      <c r="QYU32"/>
      <c r="QYW32"/>
      <c r="QYY32"/>
      <c r="QZA32"/>
      <c r="QZC32"/>
      <c r="QZE32"/>
      <c r="QZG32"/>
      <c r="QZI32"/>
      <c r="QZK32"/>
      <c r="QZM32"/>
      <c r="QZO32"/>
      <c r="QZQ32"/>
      <c r="QZS32"/>
      <c r="QZU32"/>
      <c r="QZW32"/>
      <c r="QZY32"/>
      <c r="RAA32"/>
      <c r="RAC32"/>
      <c r="RAE32"/>
      <c r="RAG32"/>
      <c r="RAI32"/>
      <c r="RAK32"/>
      <c r="RAM32"/>
      <c r="RAO32"/>
      <c r="RAQ32"/>
      <c r="RAS32"/>
      <c r="RAU32"/>
      <c r="RAW32"/>
      <c r="RAY32"/>
      <c r="RBA32"/>
      <c r="RBC32"/>
      <c r="RBE32"/>
      <c r="RBG32"/>
      <c r="RBI32"/>
      <c r="RBK32"/>
      <c r="RBM32"/>
      <c r="RBO32"/>
      <c r="RBQ32"/>
      <c r="RBS32"/>
      <c r="RBU32"/>
      <c r="RBW32"/>
      <c r="RBY32"/>
      <c r="RCA32"/>
      <c r="RCC32"/>
      <c r="RCE32"/>
      <c r="RCG32"/>
      <c r="RCI32"/>
      <c r="RCK32"/>
      <c r="RCM32"/>
      <c r="RCO32"/>
      <c r="RCQ32"/>
      <c r="RCS32"/>
      <c r="RCU32"/>
      <c r="RCW32"/>
      <c r="RCY32"/>
      <c r="RDA32"/>
      <c r="RDC32"/>
      <c r="RDE32"/>
      <c r="RDG32"/>
      <c r="RDI32"/>
      <c r="RDK32"/>
      <c r="RDM32"/>
      <c r="RDO32"/>
      <c r="RDQ32"/>
      <c r="RDS32"/>
      <c r="RDU32"/>
      <c r="RDW32"/>
      <c r="RDY32"/>
      <c r="REA32"/>
      <c r="REC32"/>
      <c r="REE32"/>
      <c r="REG32"/>
      <c r="REI32"/>
      <c r="REK32"/>
      <c r="REM32"/>
      <c r="REO32"/>
      <c r="REQ32"/>
      <c r="RES32"/>
      <c r="REU32"/>
      <c r="REW32"/>
      <c r="REY32"/>
      <c r="RFA32"/>
      <c r="RFC32"/>
      <c r="RFE32"/>
      <c r="RFG32"/>
      <c r="RFI32"/>
      <c r="RFK32"/>
      <c r="RFM32"/>
      <c r="RFO32"/>
      <c r="RFQ32"/>
      <c r="RFS32"/>
      <c r="RFU32"/>
      <c r="RFW32"/>
      <c r="RFY32"/>
      <c r="RGA32"/>
      <c r="RGC32"/>
      <c r="RGE32"/>
      <c r="RGG32"/>
      <c r="RGI32"/>
      <c r="RGK32"/>
      <c r="RGM32"/>
      <c r="RGO32"/>
      <c r="RGQ32"/>
      <c r="RGS32"/>
      <c r="RGU32"/>
      <c r="RGW32"/>
      <c r="RGY32"/>
      <c r="RHA32"/>
      <c r="RHC32"/>
      <c r="RHE32"/>
      <c r="RHG32"/>
      <c r="RHI32"/>
      <c r="RHK32"/>
      <c r="RHM32"/>
      <c r="RHO32"/>
      <c r="RHQ32"/>
      <c r="RHS32"/>
      <c r="RHU32"/>
      <c r="RHW32"/>
      <c r="RHY32"/>
      <c r="RIA32"/>
      <c r="RIC32"/>
      <c r="RIE32"/>
      <c r="RIG32"/>
      <c r="RII32"/>
      <c r="RIK32"/>
      <c r="RIM32"/>
      <c r="RIO32"/>
      <c r="RIQ32"/>
      <c r="RIS32"/>
      <c r="RIU32"/>
      <c r="RIW32"/>
      <c r="RIY32"/>
      <c r="RJA32"/>
      <c r="RJC32"/>
      <c r="RJE32"/>
      <c r="RJG32"/>
      <c r="RJI32"/>
      <c r="RJK32"/>
      <c r="RJM32"/>
      <c r="RJO32"/>
      <c r="RJQ32"/>
      <c r="RJS32"/>
      <c r="RJU32"/>
      <c r="RJW32"/>
      <c r="RJY32"/>
      <c r="RKA32"/>
      <c r="RKC32"/>
      <c r="RKE32"/>
      <c r="RKG32"/>
      <c r="RKI32"/>
      <c r="RKK32"/>
      <c r="RKM32"/>
      <c r="RKO32"/>
      <c r="RKQ32"/>
      <c r="RKS32"/>
      <c r="RKU32"/>
      <c r="RKW32"/>
      <c r="RKY32"/>
      <c r="RLA32"/>
      <c r="RLC32"/>
      <c r="RLE32"/>
      <c r="RLG32"/>
      <c r="RLI32"/>
      <c r="RLK32"/>
      <c r="RLM32"/>
      <c r="RLO32"/>
      <c r="RLQ32"/>
      <c r="RLS32"/>
      <c r="RLU32"/>
      <c r="RLW32"/>
      <c r="RLY32"/>
      <c r="RMA32"/>
      <c r="RMC32"/>
      <c r="RME32"/>
      <c r="RMG32"/>
      <c r="RMI32"/>
      <c r="RMK32"/>
      <c r="RMM32"/>
      <c r="RMO32"/>
      <c r="RMQ32"/>
      <c r="RMS32"/>
      <c r="RMU32"/>
      <c r="RMW32"/>
      <c r="RMY32"/>
      <c r="RNA32"/>
      <c r="RNC32"/>
      <c r="RNE32"/>
      <c r="RNG32"/>
      <c r="RNI32"/>
      <c r="RNK32"/>
      <c r="RNM32"/>
      <c r="RNO32"/>
      <c r="RNQ32"/>
      <c r="RNS32"/>
      <c r="RNU32"/>
      <c r="RNW32"/>
      <c r="RNY32"/>
      <c r="ROA32"/>
      <c r="ROC32"/>
      <c r="ROE32"/>
      <c r="ROG32"/>
      <c r="ROI32"/>
      <c r="ROK32"/>
      <c r="ROM32"/>
      <c r="ROO32"/>
      <c r="ROQ32"/>
      <c r="ROS32"/>
      <c r="ROU32"/>
      <c r="ROW32"/>
      <c r="ROY32"/>
      <c r="RPA32"/>
      <c r="RPC32"/>
      <c r="RPE32"/>
      <c r="RPG32"/>
      <c r="RPI32"/>
      <c r="RPK32"/>
      <c r="RPM32"/>
      <c r="RPO32"/>
      <c r="RPQ32"/>
      <c r="RPS32"/>
      <c r="RPU32"/>
      <c r="RPW32"/>
      <c r="RPY32"/>
      <c r="RQA32"/>
      <c r="RQC32"/>
      <c r="RQE32"/>
      <c r="RQG32"/>
      <c r="RQI32"/>
      <c r="RQK32"/>
      <c r="RQM32"/>
      <c r="RQO32"/>
      <c r="RQQ32"/>
      <c r="RQS32"/>
      <c r="RQU32"/>
      <c r="RQW32"/>
      <c r="RQY32"/>
      <c r="RRA32"/>
      <c r="RRC32"/>
      <c r="RRE32"/>
      <c r="RRG32"/>
      <c r="RRI32"/>
      <c r="RRK32"/>
      <c r="RRM32"/>
      <c r="RRO32"/>
      <c r="RRQ32"/>
      <c r="RRS32"/>
      <c r="RRU32"/>
      <c r="RRW32"/>
      <c r="RRY32"/>
      <c r="RSA32"/>
      <c r="RSC32"/>
      <c r="RSE32"/>
      <c r="RSG32"/>
      <c r="RSI32"/>
      <c r="RSK32"/>
      <c r="RSM32"/>
      <c r="RSO32"/>
      <c r="RSQ32"/>
      <c r="RSS32"/>
      <c r="RSU32"/>
      <c r="RSW32"/>
      <c r="RSY32"/>
      <c r="RTA32"/>
      <c r="RTC32"/>
      <c r="RTE32"/>
      <c r="RTG32"/>
      <c r="RTI32"/>
      <c r="RTK32"/>
      <c r="RTM32"/>
      <c r="RTO32"/>
      <c r="RTQ32"/>
      <c r="RTS32"/>
      <c r="RTU32"/>
      <c r="RTW32"/>
      <c r="RTY32"/>
      <c r="RUA32"/>
      <c r="RUC32"/>
      <c r="RUE32"/>
      <c r="RUG32"/>
      <c r="RUI32"/>
      <c r="RUK32"/>
      <c r="RUM32"/>
      <c r="RUO32"/>
      <c r="RUQ32"/>
      <c r="RUS32"/>
      <c r="RUU32"/>
      <c r="RUW32"/>
      <c r="RUY32"/>
      <c r="RVA32"/>
      <c r="RVC32"/>
      <c r="RVE32"/>
      <c r="RVG32"/>
      <c r="RVI32"/>
      <c r="RVK32"/>
      <c r="RVM32"/>
      <c r="RVO32"/>
      <c r="RVQ32"/>
      <c r="RVS32"/>
      <c r="RVU32"/>
      <c r="RVW32"/>
      <c r="RVY32"/>
      <c r="RWA32"/>
      <c r="RWC32"/>
      <c r="RWE32"/>
      <c r="RWG32"/>
      <c r="RWI32"/>
      <c r="RWK32"/>
      <c r="RWM32"/>
      <c r="RWO32"/>
      <c r="RWQ32"/>
      <c r="RWS32"/>
      <c r="RWU32"/>
      <c r="RWW32"/>
      <c r="RWY32"/>
      <c r="RXA32"/>
      <c r="RXC32"/>
      <c r="RXE32"/>
      <c r="RXG32"/>
      <c r="RXI32"/>
      <c r="RXK32"/>
      <c r="RXM32"/>
      <c r="RXO32"/>
      <c r="RXQ32"/>
      <c r="RXS32"/>
      <c r="RXU32"/>
      <c r="RXW32"/>
      <c r="RXY32"/>
      <c r="RYA32"/>
      <c r="RYC32"/>
      <c r="RYE32"/>
      <c r="RYG32"/>
      <c r="RYI32"/>
      <c r="RYK32"/>
      <c r="RYM32"/>
      <c r="RYO32"/>
      <c r="RYQ32"/>
      <c r="RYS32"/>
      <c r="RYU32"/>
      <c r="RYW32"/>
      <c r="RYY32"/>
      <c r="RZA32"/>
      <c r="RZC32"/>
      <c r="RZE32"/>
      <c r="RZG32"/>
      <c r="RZI32"/>
      <c r="RZK32"/>
      <c r="RZM32"/>
      <c r="RZO32"/>
      <c r="RZQ32"/>
      <c r="RZS32"/>
      <c r="RZU32"/>
      <c r="RZW32"/>
      <c r="RZY32"/>
      <c r="SAA32"/>
      <c r="SAC32"/>
      <c r="SAE32"/>
      <c r="SAG32"/>
      <c r="SAI32"/>
      <c r="SAK32"/>
      <c r="SAM32"/>
      <c r="SAO32"/>
      <c r="SAQ32"/>
      <c r="SAS32"/>
      <c r="SAU32"/>
      <c r="SAW32"/>
      <c r="SAY32"/>
      <c r="SBA32"/>
      <c r="SBC32"/>
      <c r="SBE32"/>
      <c r="SBG32"/>
      <c r="SBI32"/>
      <c r="SBK32"/>
      <c r="SBM32"/>
      <c r="SBO32"/>
      <c r="SBQ32"/>
      <c r="SBS32"/>
      <c r="SBU32"/>
      <c r="SBW32"/>
      <c r="SBY32"/>
      <c r="SCA32"/>
      <c r="SCC32"/>
      <c r="SCE32"/>
      <c r="SCG32"/>
      <c r="SCI32"/>
      <c r="SCK32"/>
      <c r="SCM32"/>
      <c r="SCO32"/>
      <c r="SCQ32"/>
      <c r="SCS32"/>
      <c r="SCU32"/>
      <c r="SCW32"/>
      <c r="SCY32"/>
      <c r="SDA32"/>
      <c r="SDC32"/>
      <c r="SDE32"/>
      <c r="SDG32"/>
      <c r="SDI32"/>
      <c r="SDK32"/>
      <c r="SDM32"/>
      <c r="SDO32"/>
      <c r="SDQ32"/>
      <c r="SDS32"/>
      <c r="SDU32"/>
      <c r="SDW32"/>
      <c r="SDY32"/>
      <c r="SEA32"/>
      <c r="SEC32"/>
      <c r="SEE32"/>
      <c r="SEG32"/>
      <c r="SEI32"/>
      <c r="SEK32"/>
      <c r="SEM32"/>
      <c r="SEO32"/>
      <c r="SEQ32"/>
      <c r="SES32"/>
      <c r="SEU32"/>
      <c r="SEW32"/>
      <c r="SEY32"/>
      <c r="SFA32"/>
      <c r="SFC32"/>
      <c r="SFE32"/>
      <c r="SFG32"/>
      <c r="SFI32"/>
      <c r="SFK32"/>
      <c r="SFM32"/>
      <c r="SFO32"/>
      <c r="SFQ32"/>
      <c r="SFS32"/>
      <c r="SFU32"/>
      <c r="SFW32"/>
      <c r="SFY32"/>
      <c r="SGA32"/>
      <c r="SGC32"/>
      <c r="SGE32"/>
      <c r="SGG32"/>
      <c r="SGI32"/>
      <c r="SGK32"/>
      <c r="SGM32"/>
      <c r="SGO32"/>
      <c r="SGQ32"/>
      <c r="SGS32"/>
      <c r="SGU32"/>
      <c r="SGW32"/>
      <c r="SGY32"/>
      <c r="SHA32"/>
      <c r="SHC32"/>
      <c r="SHE32"/>
      <c r="SHG32"/>
      <c r="SHI32"/>
      <c r="SHK32"/>
      <c r="SHM32"/>
      <c r="SHO32"/>
      <c r="SHQ32"/>
      <c r="SHS32"/>
      <c r="SHU32"/>
      <c r="SHW32"/>
      <c r="SHY32"/>
      <c r="SIA32"/>
      <c r="SIC32"/>
      <c r="SIE32"/>
      <c r="SIG32"/>
      <c r="SII32"/>
      <c r="SIK32"/>
      <c r="SIM32"/>
      <c r="SIO32"/>
      <c r="SIQ32"/>
      <c r="SIS32"/>
      <c r="SIU32"/>
      <c r="SIW32"/>
      <c r="SIY32"/>
      <c r="SJA32"/>
      <c r="SJC32"/>
      <c r="SJE32"/>
      <c r="SJG32"/>
      <c r="SJI32"/>
      <c r="SJK32"/>
      <c r="SJM32"/>
      <c r="SJO32"/>
      <c r="SJQ32"/>
      <c r="SJS32"/>
      <c r="SJU32"/>
      <c r="SJW32"/>
      <c r="SJY32"/>
      <c r="SKA32"/>
      <c r="SKC32"/>
      <c r="SKE32"/>
      <c r="SKG32"/>
      <c r="SKI32"/>
      <c r="SKK32"/>
      <c r="SKM32"/>
      <c r="SKO32"/>
      <c r="SKQ32"/>
      <c r="SKS32"/>
      <c r="SKU32"/>
      <c r="SKW32"/>
      <c r="SKY32"/>
      <c r="SLA32"/>
      <c r="SLC32"/>
      <c r="SLE32"/>
      <c r="SLG32"/>
      <c r="SLI32"/>
      <c r="SLK32"/>
      <c r="SLM32"/>
      <c r="SLO32"/>
      <c r="SLQ32"/>
      <c r="SLS32"/>
      <c r="SLU32"/>
      <c r="SLW32"/>
      <c r="SLY32"/>
      <c r="SMA32"/>
      <c r="SMC32"/>
      <c r="SME32"/>
      <c r="SMG32"/>
      <c r="SMI32"/>
      <c r="SMK32"/>
      <c r="SMM32"/>
      <c r="SMO32"/>
      <c r="SMQ32"/>
      <c r="SMS32"/>
      <c r="SMU32"/>
      <c r="SMW32"/>
      <c r="SMY32"/>
      <c r="SNA32"/>
      <c r="SNC32"/>
      <c r="SNE32"/>
      <c r="SNG32"/>
      <c r="SNI32"/>
      <c r="SNK32"/>
      <c r="SNM32"/>
      <c r="SNO32"/>
      <c r="SNQ32"/>
      <c r="SNS32"/>
      <c r="SNU32"/>
      <c r="SNW32"/>
      <c r="SNY32"/>
      <c r="SOA32"/>
      <c r="SOC32"/>
      <c r="SOE32"/>
      <c r="SOG32"/>
      <c r="SOI32"/>
      <c r="SOK32"/>
      <c r="SOM32"/>
      <c r="SOO32"/>
      <c r="SOQ32"/>
      <c r="SOS32"/>
      <c r="SOU32"/>
      <c r="SOW32"/>
      <c r="SOY32"/>
      <c r="SPA32"/>
      <c r="SPC32"/>
      <c r="SPE32"/>
      <c r="SPG32"/>
      <c r="SPI32"/>
      <c r="SPK32"/>
      <c r="SPM32"/>
      <c r="SPO32"/>
      <c r="SPQ32"/>
      <c r="SPS32"/>
      <c r="SPU32"/>
      <c r="SPW32"/>
      <c r="SPY32"/>
      <c r="SQA32"/>
      <c r="SQC32"/>
      <c r="SQE32"/>
      <c r="SQG32"/>
      <c r="SQI32"/>
      <c r="SQK32"/>
      <c r="SQM32"/>
      <c r="SQO32"/>
      <c r="SQQ32"/>
      <c r="SQS32"/>
      <c r="SQU32"/>
      <c r="SQW32"/>
      <c r="SQY32"/>
      <c r="SRA32"/>
      <c r="SRC32"/>
      <c r="SRE32"/>
      <c r="SRG32"/>
      <c r="SRI32"/>
      <c r="SRK32"/>
      <c r="SRM32"/>
      <c r="SRO32"/>
      <c r="SRQ32"/>
      <c r="SRS32"/>
      <c r="SRU32"/>
      <c r="SRW32"/>
      <c r="SRY32"/>
      <c r="SSA32"/>
      <c r="SSC32"/>
      <c r="SSE32"/>
      <c r="SSG32"/>
      <c r="SSI32"/>
      <c r="SSK32"/>
      <c r="SSM32"/>
      <c r="SSO32"/>
      <c r="SSQ32"/>
      <c r="SSS32"/>
      <c r="SSU32"/>
      <c r="SSW32"/>
      <c r="SSY32"/>
      <c r="STA32"/>
      <c r="STC32"/>
      <c r="STE32"/>
      <c r="STG32"/>
      <c r="STI32"/>
      <c r="STK32"/>
      <c r="STM32"/>
      <c r="STO32"/>
      <c r="STQ32"/>
      <c r="STS32"/>
      <c r="STU32"/>
      <c r="STW32"/>
      <c r="STY32"/>
      <c r="SUA32"/>
      <c r="SUC32"/>
      <c r="SUE32"/>
      <c r="SUG32"/>
      <c r="SUI32"/>
      <c r="SUK32"/>
      <c r="SUM32"/>
      <c r="SUO32"/>
      <c r="SUQ32"/>
      <c r="SUS32"/>
      <c r="SUU32"/>
      <c r="SUW32"/>
      <c r="SUY32"/>
      <c r="SVA32"/>
      <c r="SVC32"/>
      <c r="SVE32"/>
      <c r="SVG32"/>
      <c r="SVI32"/>
      <c r="SVK32"/>
      <c r="SVM32"/>
      <c r="SVO32"/>
      <c r="SVQ32"/>
      <c r="SVS32"/>
      <c r="SVU32"/>
      <c r="SVW32"/>
      <c r="SVY32"/>
      <c r="SWA32"/>
      <c r="SWC32"/>
      <c r="SWE32"/>
      <c r="SWG32"/>
      <c r="SWI32"/>
      <c r="SWK32"/>
      <c r="SWM32"/>
      <c r="SWO32"/>
      <c r="SWQ32"/>
      <c r="SWS32"/>
      <c r="SWU32"/>
      <c r="SWW32"/>
      <c r="SWY32"/>
      <c r="SXA32"/>
      <c r="SXC32"/>
      <c r="SXE32"/>
      <c r="SXG32"/>
      <c r="SXI32"/>
      <c r="SXK32"/>
      <c r="SXM32"/>
      <c r="SXO32"/>
      <c r="SXQ32"/>
      <c r="SXS32"/>
      <c r="SXU32"/>
      <c r="SXW32"/>
      <c r="SXY32"/>
      <c r="SYA32"/>
      <c r="SYC32"/>
      <c r="SYE32"/>
      <c r="SYG32"/>
      <c r="SYI32"/>
      <c r="SYK32"/>
      <c r="SYM32"/>
      <c r="SYO32"/>
      <c r="SYQ32"/>
      <c r="SYS32"/>
      <c r="SYU32"/>
      <c r="SYW32"/>
      <c r="SYY32"/>
      <c r="SZA32"/>
      <c r="SZC32"/>
      <c r="SZE32"/>
      <c r="SZG32"/>
      <c r="SZI32"/>
      <c r="SZK32"/>
      <c r="SZM32"/>
      <c r="SZO32"/>
      <c r="SZQ32"/>
      <c r="SZS32"/>
      <c r="SZU32"/>
      <c r="SZW32"/>
      <c r="SZY32"/>
      <c r="TAA32"/>
      <c r="TAC32"/>
      <c r="TAE32"/>
      <c r="TAG32"/>
      <c r="TAI32"/>
      <c r="TAK32"/>
      <c r="TAM32"/>
      <c r="TAO32"/>
      <c r="TAQ32"/>
      <c r="TAS32"/>
      <c r="TAU32"/>
      <c r="TAW32"/>
      <c r="TAY32"/>
      <c r="TBA32"/>
      <c r="TBC32"/>
      <c r="TBE32"/>
      <c r="TBG32"/>
      <c r="TBI32"/>
      <c r="TBK32"/>
      <c r="TBM32"/>
      <c r="TBO32"/>
      <c r="TBQ32"/>
      <c r="TBS32"/>
      <c r="TBU32"/>
      <c r="TBW32"/>
      <c r="TBY32"/>
      <c r="TCA32"/>
      <c r="TCC32"/>
      <c r="TCE32"/>
      <c r="TCG32"/>
      <c r="TCI32"/>
      <c r="TCK32"/>
      <c r="TCM32"/>
      <c r="TCO32"/>
      <c r="TCQ32"/>
      <c r="TCS32"/>
      <c r="TCU32"/>
      <c r="TCW32"/>
      <c r="TCY32"/>
      <c r="TDA32"/>
      <c r="TDC32"/>
      <c r="TDE32"/>
      <c r="TDG32"/>
      <c r="TDI32"/>
      <c r="TDK32"/>
      <c r="TDM32"/>
      <c r="TDO32"/>
      <c r="TDQ32"/>
      <c r="TDS32"/>
      <c r="TDU32"/>
      <c r="TDW32"/>
      <c r="TDY32"/>
      <c r="TEA32"/>
      <c r="TEC32"/>
      <c r="TEE32"/>
      <c r="TEG32"/>
      <c r="TEI32"/>
      <c r="TEK32"/>
      <c r="TEM32"/>
      <c r="TEO32"/>
      <c r="TEQ32"/>
      <c r="TES32"/>
      <c r="TEU32"/>
      <c r="TEW32"/>
      <c r="TEY32"/>
      <c r="TFA32"/>
      <c r="TFC32"/>
      <c r="TFE32"/>
      <c r="TFG32"/>
      <c r="TFI32"/>
      <c r="TFK32"/>
      <c r="TFM32"/>
      <c r="TFO32"/>
      <c r="TFQ32"/>
      <c r="TFS32"/>
      <c r="TFU32"/>
      <c r="TFW32"/>
      <c r="TFY32"/>
      <c r="TGA32"/>
      <c r="TGC32"/>
      <c r="TGE32"/>
      <c r="TGG32"/>
      <c r="TGI32"/>
      <c r="TGK32"/>
      <c r="TGM32"/>
      <c r="TGO32"/>
      <c r="TGQ32"/>
      <c r="TGS32"/>
      <c r="TGU32"/>
      <c r="TGW32"/>
      <c r="TGY32"/>
      <c r="THA32"/>
      <c r="THC32"/>
      <c r="THE32"/>
      <c r="THG32"/>
      <c r="THI32"/>
      <c r="THK32"/>
      <c r="THM32"/>
      <c r="THO32"/>
      <c r="THQ32"/>
      <c r="THS32"/>
      <c r="THU32"/>
      <c r="THW32"/>
      <c r="THY32"/>
      <c r="TIA32"/>
      <c r="TIC32"/>
      <c r="TIE32"/>
      <c r="TIG32"/>
      <c r="TII32"/>
      <c r="TIK32"/>
      <c r="TIM32"/>
      <c r="TIO32"/>
      <c r="TIQ32"/>
      <c r="TIS32"/>
      <c r="TIU32"/>
      <c r="TIW32"/>
      <c r="TIY32"/>
      <c r="TJA32"/>
      <c r="TJC32"/>
      <c r="TJE32"/>
      <c r="TJG32"/>
      <c r="TJI32"/>
      <c r="TJK32"/>
      <c r="TJM32"/>
      <c r="TJO32"/>
      <c r="TJQ32"/>
      <c r="TJS32"/>
      <c r="TJU32"/>
      <c r="TJW32"/>
      <c r="TJY32"/>
      <c r="TKA32"/>
      <c r="TKC32"/>
      <c r="TKE32"/>
      <c r="TKG32"/>
      <c r="TKI32"/>
      <c r="TKK32"/>
      <c r="TKM32"/>
      <c r="TKO32"/>
      <c r="TKQ32"/>
      <c r="TKS32"/>
      <c r="TKU32"/>
      <c r="TKW32"/>
      <c r="TKY32"/>
      <c r="TLA32"/>
      <c r="TLC32"/>
      <c r="TLE32"/>
      <c r="TLG32"/>
      <c r="TLI32"/>
      <c r="TLK32"/>
      <c r="TLM32"/>
      <c r="TLO32"/>
      <c r="TLQ32"/>
      <c r="TLS32"/>
      <c r="TLU32"/>
      <c r="TLW32"/>
      <c r="TLY32"/>
      <c r="TMA32"/>
      <c r="TMC32"/>
      <c r="TME32"/>
      <c r="TMG32"/>
      <c r="TMI32"/>
      <c r="TMK32"/>
      <c r="TMM32"/>
      <c r="TMO32"/>
      <c r="TMQ32"/>
      <c r="TMS32"/>
      <c r="TMU32"/>
      <c r="TMW32"/>
      <c r="TMY32"/>
      <c r="TNA32"/>
      <c r="TNC32"/>
      <c r="TNE32"/>
      <c r="TNG32"/>
      <c r="TNI32"/>
      <c r="TNK32"/>
      <c r="TNM32"/>
      <c r="TNO32"/>
      <c r="TNQ32"/>
      <c r="TNS32"/>
      <c r="TNU32"/>
      <c r="TNW32"/>
      <c r="TNY32"/>
      <c r="TOA32"/>
      <c r="TOC32"/>
      <c r="TOE32"/>
      <c r="TOG32"/>
      <c r="TOI32"/>
      <c r="TOK32"/>
      <c r="TOM32"/>
      <c r="TOO32"/>
      <c r="TOQ32"/>
      <c r="TOS32"/>
      <c r="TOU32"/>
      <c r="TOW32"/>
      <c r="TOY32"/>
      <c r="TPA32"/>
      <c r="TPC32"/>
      <c r="TPE32"/>
      <c r="TPG32"/>
      <c r="TPI32"/>
      <c r="TPK32"/>
      <c r="TPM32"/>
      <c r="TPO32"/>
      <c r="TPQ32"/>
      <c r="TPS32"/>
      <c r="TPU32"/>
      <c r="TPW32"/>
      <c r="TPY32"/>
      <c r="TQA32"/>
      <c r="TQC32"/>
      <c r="TQE32"/>
      <c r="TQG32"/>
      <c r="TQI32"/>
      <c r="TQK32"/>
      <c r="TQM32"/>
      <c r="TQO32"/>
      <c r="TQQ32"/>
      <c r="TQS32"/>
      <c r="TQU32"/>
      <c r="TQW32"/>
      <c r="TQY32"/>
      <c r="TRA32"/>
      <c r="TRC32"/>
      <c r="TRE32"/>
      <c r="TRG32"/>
      <c r="TRI32"/>
      <c r="TRK32"/>
      <c r="TRM32"/>
      <c r="TRO32"/>
      <c r="TRQ32"/>
      <c r="TRS32"/>
      <c r="TRU32"/>
      <c r="TRW32"/>
      <c r="TRY32"/>
      <c r="TSA32"/>
      <c r="TSC32"/>
      <c r="TSE32"/>
      <c r="TSG32"/>
      <c r="TSI32"/>
      <c r="TSK32"/>
      <c r="TSM32"/>
      <c r="TSO32"/>
      <c r="TSQ32"/>
      <c r="TSS32"/>
      <c r="TSU32"/>
      <c r="TSW32"/>
      <c r="TSY32"/>
      <c r="TTA32"/>
      <c r="TTC32"/>
      <c r="TTE32"/>
      <c r="TTG32"/>
      <c r="TTI32"/>
      <c r="TTK32"/>
      <c r="TTM32"/>
      <c r="TTO32"/>
      <c r="TTQ32"/>
      <c r="TTS32"/>
      <c r="TTU32"/>
      <c r="TTW32"/>
      <c r="TTY32"/>
      <c r="TUA32"/>
      <c r="TUC32"/>
      <c r="TUE32"/>
      <c r="TUG32"/>
      <c r="TUI32"/>
      <c r="TUK32"/>
      <c r="TUM32"/>
      <c r="TUO32"/>
      <c r="TUQ32"/>
      <c r="TUS32"/>
      <c r="TUU32"/>
      <c r="TUW32"/>
      <c r="TUY32"/>
      <c r="TVA32"/>
      <c r="TVC32"/>
      <c r="TVE32"/>
      <c r="TVG32"/>
      <c r="TVI32"/>
      <c r="TVK32"/>
      <c r="TVM32"/>
      <c r="TVO32"/>
      <c r="TVQ32"/>
      <c r="TVS32"/>
      <c r="TVU32"/>
      <c r="TVW32"/>
      <c r="TVY32"/>
      <c r="TWA32"/>
      <c r="TWC32"/>
      <c r="TWE32"/>
      <c r="TWG32"/>
      <c r="TWI32"/>
      <c r="TWK32"/>
      <c r="TWM32"/>
      <c r="TWO32"/>
      <c r="TWQ32"/>
      <c r="TWS32"/>
      <c r="TWU32"/>
      <c r="TWW32"/>
      <c r="TWY32"/>
      <c r="TXA32"/>
      <c r="TXC32"/>
      <c r="TXE32"/>
      <c r="TXG32"/>
      <c r="TXI32"/>
      <c r="TXK32"/>
      <c r="TXM32"/>
      <c r="TXO32"/>
      <c r="TXQ32"/>
      <c r="TXS32"/>
      <c r="TXU32"/>
      <c r="TXW32"/>
      <c r="TXY32"/>
      <c r="TYA32"/>
      <c r="TYC32"/>
      <c r="TYE32"/>
      <c r="TYG32"/>
      <c r="TYI32"/>
      <c r="TYK32"/>
      <c r="TYM32"/>
      <c r="TYO32"/>
      <c r="TYQ32"/>
      <c r="TYS32"/>
      <c r="TYU32"/>
      <c r="TYW32"/>
      <c r="TYY32"/>
      <c r="TZA32"/>
      <c r="TZC32"/>
      <c r="TZE32"/>
      <c r="TZG32"/>
      <c r="TZI32"/>
      <c r="TZK32"/>
      <c r="TZM32"/>
      <c r="TZO32"/>
      <c r="TZQ32"/>
      <c r="TZS32"/>
      <c r="TZU32"/>
      <c r="TZW32"/>
      <c r="TZY32"/>
      <c r="UAA32"/>
      <c r="UAC32"/>
      <c r="UAE32"/>
      <c r="UAG32"/>
      <c r="UAI32"/>
      <c r="UAK32"/>
      <c r="UAM32"/>
      <c r="UAO32"/>
      <c r="UAQ32"/>
      <c r="UAS32"/>
      <c r="UAU32"/>
      <c r="UAW32"/>
      <c r="UAY32"/>
      <c r="UBA32"/>
      <c r="UBC32"/>
      <c r="UBE32"/>
      <c r="UBG32"/>
      <c r="UBI32"/>
      <c r="UBK32"/>
      <c r="UBM32"/>
      <c r="UBO32"/>
      <c r="UBQ32"/>
      <c r="UBS32"/>
      <c r="UBU32"/>
      <c r="UBW32"/>
      <c r="UBY32"/>
      <c r="UCA32"/>
      <c r="UCC32"/>
      <c r="UCE32"/>
      <c r="UCG32"/>
      <c r="UCI32"/>
      <c r="UCK32"/>
      <c r="UCM32"/>
      <c r="UCO32"/>
      <c r="UCQ32"/>
      <c r="UCS32"/>
      <c r="UCU32"/>
      <c r="UCW32"/>
      <c r="UCY32"/>
      <c r="UDA32"/>
      <c r="UDC32"/>
      <c r="UDE32"/>
      <c r="UDG32"/>
      <c r="UDI32"/>
      <c r="UDK32"/>
      <c r="UDM32"/>
      <c r="UDO32"/>
      <c r="UDQ32"/>
      <c r="UDS32"/>
      <c r="UDU32"/>
      <c r="UDW32"/>
      <c r="UDY32"/>
      <c r="UEA32"/>
      <c r="UEC32"/>
      <c r="UEE32"/>
      <c r="UEG32"/>
      <c r="UEI32"/>
      <c r="UEK32"/>
      <c r="UEM32"/>
      <c r="UEO32"/>
      <c r="UEQ32"/>
      <c r="UES32"/>
      <c r="UEU32"/>
      <c r="UEW32"/>
      <c r="UEY32"/>
      <c r="UFA32"/>
      <c r="UFC32"/>
      <c r="UFE32"/>
      <c r="UFG32"/>
      <c r="UFI32"/>
      <c r="UFK32"/>
      <c r="UFM32"/>
      <c r="UFO32"/>
      <c r="UFQ32"/>
      <c r="UFS32"/>
      <c r="UFU32"/>
      <c r="UFW32"/>
      <c r="UFY32"/>
      <c r="UGA32"/>
      <c r="UGC32"/>
      <c r="UGE32"/>
      <c r="UGG32"/>
      <c r="UGI32"/>
      <c r="UGK32"/>
      <c r="UGM32"/>
      <c r="UGO32"/>
      <c r="UGQ32"/>
      <c r="UGS32"/>
      <c r="UGU32"/>
      <c r="UGW32"/>
      <c r="UGY32"/>
      <c r="UHA32"/>
      <c r="UHC32"/>
      <c r="UHE32"/>
      <c r="UHG32"/>
      <c r="UHI32"/>
      <c r="UHK32"/>
      <c r="UHM32"/>
      <c r="UHO32"/>
      <c r="UHQ32"/>
      <c r="UHS32"/>
      <c r="UHU32"/>
      <c r="UHW32"/>
      <c r="UHY32"/>
      <c r="UIA32"/>
      <c r="UIC32"/>
      <c r="UIE32"/>
      <c r="UIG32"/>
      <c r="UII32"/>
      <c r="UIK32"/>
      <c r="UIM32"/>
      <c r="UIO32"/>
      <c r="UIQ32"/>
      <c r="UIS32"/>
      <c r="UIU32"/>
      <c r="UIW32"/>
      <c r="UIY32"/>
      <c r="UJA32"/>
      <c r="UJC32"/>
      <c r="UJE32"/>
      <c r="UJG32"/>
      <c r="UJI32"/>
      <c r="UJK32"/>
      <c r="UJM32"/>
      <c r="UJO32"/>
      <c r="UJQ32"/>
      <c r="UJS32"/>
      <c r="UJU32"/>
      <c r="UJW32"/>
      <c r="UJY32"/>
      <c r="UKA32"/>
      <c r="UKC32"/>
      <c r="UKE32"/>
      <c r="UKG32"/>
      <c r="UKI32"/>
      <c r="UKK32"/>
      <c r="UKM32"/>
      <c r="UKO32"/>
      <c r="UKQ32"/>
      <c r="UKS32"/>
      <c r="UKU32"/>
      <c r="UKW32"/>
      <c r="UKY32"/>
      <c r="ULA32"/>
      <c r="ULC32"/>
      <c r="ULE32"/>
      <c r="ULG32"/>
      <c r="ULI32"/>
      <c r="ULK32"/>
      <c r="ULM32"/>
      <c r="ULO32"/>
      <c r="ULQ32"/>
      <c r="ULS32"/>
      <c r="ULU32"/>
      <c r="ULW32"/>
      <c r="ULY32"/>
      <c r="UMA32"/>
      <c r="UMC32"/>
      <c r="UME32"/>
      <c r="UMG32"/>
      <c r="UMI32"/>
      <c r="UMK32"/>
      <c r="UMM32"/>
      <c r="UMO32"/>
      <c r="UMQ32"/>
      <c r="UMS32"/>
      <c r="UMU32"/>
      <c r="UMW32"/>
      <c r="UMY32"/>
      <c r="UNA32"/>
      <c r="UNC32"/>
      <c r="UNE32"/>
      <c r="UNG32"/>
      <c r="UNI32"/>
      <c r="UNK32"/>
      <c r="UNM32"/>
      <c r="UNO32"/>
      <c r="UNQ32"/>
      <c r="UNS32"/>
      <c r="UNU32"/>
      <c r="UNW32"/>
      <c r="UNY32"/>
      <c r="UOA32"/>
      <c r="UOC32"/>
      <c r="UOE32"/>
      <c r="UOG32"/>
      <c r="UOI32"/>
      <c r="UOK32"/>
      <c r="UOM32"/>
      <c r="UOO32"/>
      <c r="UOQ32"/>
      <c r="UOS32"/>
      <c r="UOU32"/>
      <c r="UOW32"/>
      <c r="UOY32"/>
      <c r="UPA32"/>
      <c r="UPC32"/>
      <c r="UPE32"/>
      <c r="UPG32"/>
      <c r="UPI32"/>
      <c r="UPK32"/>
      <c r="UPM32"/>
      <c r="UPO32"/>
      <c r="UPQ32"/>
      <c r="UPS32"/>
      <c r="UPU32"/>
      <c r="UPW32"/>
      <c r="UPY32"/>
      <c r="UQA32"/>
      <c r="UQC32"/>
      <c r="UQE32"/>
      <c r="UQG32"/>
      <c r="UQI32"/>
      <c r="UQK32"/>
      <c r="UQM32"/>
      <c r="UQO32"/>
      <c r="UQQ32"/>
      <c r="UQS32"/>
      <c r="UQU32"/>
      <c r="UQW32"/>
      <c r="UQY32"/>
      <c r="URA32"/>
      <c r="URC32"/>
      <c r="URE32"/>
      <c r="URG32"/>
      <c r="URI32"/>
      <c r="URK32"/>
      <c r="URM32"/>
      <c r="URO32"/>
      <c r="URQ32"/>
      <c r="URS32"/>
      <c r="URU32"/>
      <c r="URW32"/>
      <c r="URY32"/>
      <c r="USA32"/>
      <c r="USC32"/>
      <c r="USE32"/>
      <c r="USG32"/>
      <c r="USI32"/>
      <c r="USK32"/>
      <c r="USM32"/>
      <c r="USO32"/>
      <c r="USQ32"/>
      <c r="USS32"/>
      <c r="USU32"/>
      <c r="USW32"/>
      <c r="USY32"/>
      <c r="UTA32"/>
      <c r="UTC32"/>
      <c r="UTE32"/>
      <c r="UTG32"/>
      <c r="UTI32"/>
      <c r="UTK32"/>
      <c r="UTM32"/>
      <c r="UTO32"/>
      <c r="UTQ32"/>
      <c r="UTS32"/>
      <c r="UTU32"/>
      <c r="UTW32"/>
      <c r="UTY32"/>
      <c r="UUA32"/>
      <c r="UUC32"/>
      <c r="UUE32"/>
      <c r="UUG32"/>
      <c r="UUI32"/>
      <c r="UUK32"/>
      <c r="UUM32"/>
      <c r="UUO32"/>
      <c r="UUQ32"/>
      <c r="UUS32"/>
      <c r="UUU32"/>
      <c r="UUW32"/>
      <c r="UUY32"/>
      <c r="UVA32"/>
      <c r="UVC32"/>
      <c r="UVE32"/>
      <c r="UVG32"/>
      <c r="UVI32"/>
      <c r="UVK32"/>
      <c r="UVM32"/>
      <c r="UVO32"/>
      <c r="UVQ32"/>
      <c r="UVS32"/>
      <c r="UVU32"/>
      <c r="UVW32"/>
      <c r="UVY32"/>
      <c r="UWA32"/>
      <c r="UWC32"/>
      <c r="UWE32"/>
      <c r="UWG32"/>
      <c r="UWI32"/>
      <c r="UWK32"/>
      <c r="UWM32"/>
      <c r="UWO32"/>
      <c r="UWQ32"/>
      <c r="UWS32"/>
      <c r="UWU32"/>
      <c r="UWW32"/>
      <c r="UWY32"/>
      <c r="UXA32"/>
      <c r="UXC32"/>
      <c r="UXE32"/>
      <c r="UXG32"/>
      <c r="UXI32"/>
      <c r="UXK32"/>
      <c r="UXM32"/>
      <c r="UXO32"/>
      <c r="UXQ32"/>
      <c r="UXS32"/>
      <c r="UXU32"/>
      <c r="UXW32"/>
      <c r="UXY32"/>
      <c r="UYA32"/>
      <c r="UYC32"/>
      <c r="UYE32"/>
      <c r="UYG32"/>
      <c r="UYI32"/>
      <c r="UYK32"/>
      <c r="UYM32"/>
      <c r="UYO32"/>
      <c r="UYQ32"/>
      <c r="UYS32"/>
      <c r="UYU32"/>
      <c r="UYW32"/>
      <c r="UYY32"/>
      <c r="UZA32"/>
      <c r="UZC32"/>
      <c r="UZE32"/>
      <c r="UZG32"/>
      <c r="UZI32"/>
      <c r="UZK32"/>
      <c r="UZM32"/>
      <c r="UZO32"/>
      <c r="UZQ32"/>
      <c r="UZS32"/>
      <c r="UZU32"/>
      <c r="UZW32"/>
      <c r="UZY32"/>
      <c r="VAA32"/>
      <c r="VAC32"/>
      <c r="VAE32"/>
      <c r="VAG32"/>
      <c r="VAI32"/>
      <c r="VAK32"/>
      <c r="VAM32"/>
      <c r="VAO32"/>
      <c r="VAQ32"/>
      <c r="VAS32"/>
      <c r="VAU32"/>
      <c r="VAW32"/>
      <c r="VAY32"/>
      <c r="VBA32"/>
      <c r="VBC32"/>
      <c r="VBE32"/>
      <c r="VBG32"/>
      <c r="VBI32"/>
      <c r="VBK32"/>
      <c r="VBM32"/>
      <c r="VBO32"/>
      <c r="VBQ32"/>
      <c r="VBS32"/>
      <c r="VBU32"/>
      <c r="VBW32"/>
      <c r="VBY32"/>
      <c r="VCA32"/>
      <c r="VCC32"/>
      <c r="VCE32"/>
      <c r="VCG32"/>
      <c r="VCI32"/>
      <c r="VCK32"/>
      <c r="VCM32"/>
      <c r="VCO32"/>
      <c r="VCQ32"/>
      <c r="VCS32"/>
      <c r="VCU32"/>
      <c r="VCW32"/>
      <c r="VCY32"/>
      <c r="VDA32"/>
      <c r="VDC32"/>
      <c r="VDE32"/>
      <c r="VDG32"/>
      <c r="VDI32"/>
      <c r="VDK32"/>
      <c r="VDM32"/>
      <c r="VDO32"/>
      <c r="VDQ32"/>
      <c r="VDS32"/>
      <c r="VDU32"/>
      <c r="VDW32"/>
      <c r="VDY32"/>
      <c r="VEA32"/>
      <c r="VEC32"/>
      <c r="VEE32"/>
      <c r="VEG32"/>
      <c r="VEI32"/>
      <c r="VEK32"/>
      <c r="VEM32"/>
      <c r="VEO32"/>
      <c r="VEQ32"/>
      <c r="VES32"/>
      <c r="VEU32"/>
      <c r="VEW32"/>
      <c r="VEY32"/>
      <c r="VFA32"/>
      <c r="VFC32"/>
      <c r="VFE32"/>
      <c r="VFG32"/>
      <c r="VFI32"/>
      <c r="VFK32"/>
      <c r="VFM32"/>
      <c r="VFO32"/>
      <c r="VFQ32"/>
      <c r="VFS32"/>
      <c r="VFU32"/>
      <c r="VFW32"/>
      <c r="VFY32"/>
      <c r="VGA32"/>
      <c r="VGC32"/>
      <c r="VGE32"/>
      <c r="VGG32"/>
      <c r="VGI32"/>
      <c r="VGK32"/>
      <c r="VGM32"/>
      <c r="VGO32"/>
      <c r="VGQ32"/>
      <c r="VGS32"/>
      <c r="VGU32"/>
      <c r="VGW32"/>
      <c r="VGY32"/>
      <c r="VHA32"/>
      <c r="VHC32"/>
      <c r="VHE32"/>
      <c r="VHG32"/>
      <c r="VHI32"/>
      <c r="VHK32"/>
      <c r="VHM32"/>
      <c r="VHO32"/>
      <c r="VHQ32"/>
      <c r="VHS32"/>
      <c r="VHU32"/>
      <c r="VHW32"/>
      <c r="VHY32"/>
      <c r="VIA32"/>
      <c r="VIC32"/>
      <c r="VIE32"/>
      <c r="VIG32"/>
      <c r="VII32"/>
      <c r="VIK32"/>
      <c r="VIM32"/>
      <c r="VIO32"/>
      <c r="VIQ32"/>
      <c r="VIS32"/>
      <c r="VIU32"/>
      <c r="VIW32"/>
      <c r="VIY32"/>
      <c r="VJA32"/>
      <c r="VJC32"/>
      <c r="VJE32"/>
      <c r="VJG32"/>
      <c r="VJI32"/>
      <c r="VJK32"/>
      <c r="VJM32"/>
      <c r="VJO32"/>
      <c r="VJQ32"/>
      <c r="VJS32"/>
      <c r="VJU32"/>
      <c r="VJW32"/>
      <c r="VJY32"/>
      <c r="VKA32"/>
      <c r="VKC32"/>
      <c r="VKE32"/>
      <c r="VKG32"/>
      <c r="VKI32"/>
      <c r="VKK32"/>
      <c r="VKM32"/>
      <c r="VKO32"/>
      <c r="VKQ32"/>
      <c r="VKS32"/>
      <c r="VKU32"/>
      <c r="VKW32"/>
      <c r="VKY32"/>
      <c r="VLA32"/>
      <c r="VLC32"/>
      <c r="VLE32"/>
      <c r="VLG32"/>
      <c r="VLI32"/>
      <c r="VLK32"/>
      <c r="VLM32"/>
      <c r="VLO32"/>
      <c r="VLQ32"/>
      <c r="VLS32"/>
      <c r="VLU32"/>
      <c r="VLW32"/>
      <c r="VLY32"/>
      <c r="VMA32"/>
      <c r="VMC32"/>
      <c r="VME32"/>
      <c r="VMG32"/>
      <c r="VMI32"/>
      <c r="VMK32"/>
      <c r="VMM32"/>
      <c r="VMO32"/>
      <c r="VMQ32"/>
      <c r="VMS32"/>
      <c r="VMU32"/>
      <c r="VMW32"/>
      <c r="VMY32"/>
      <c r="VNA32"/>
      <c r="VNC32"/>
      <c r="VNE32"/>
      <c r="VNG32"/>
      <c r="VNI32"/>
      <c r="VNK32"/>
      <c r="VNM32"/>
      <c r="VNO32"/>
      <c r="VNQ32"/>
      <c r="VNS32"/>
      <c r="VNU32"/>
      <c r="VNW32"/>
      <c r="VNY32"/>
      <c r="VOA32"/>
      <c r="VOC32"/>
      <c r="VOE32"/>
      <c r="VOG32"/>
      <c r="VOI32"/>
      <c r="VOK32"/>
      <c r="VOM32"/>
      <c r="VOO32"/>
      <c r="VOQ32"/>
      <c r="VOS32"/>
      <c r="VOU32"/>
      <c r="VOW32"/>
      <c r="VOY32"/>
      <c r="VPA32"/>
      <c r="VPC32"/>
      <c r="VPE32"/>
      <c r="VPG32"/>
      <c r="VPI32"/>
      <c r="VPK32"/>
      <c r="VPM32"/>
      <c r="VPO32"/>
      <c r="VPQ32"/>
      <c r="VPS32"/>
      <c r="VPU32"/>
      <c r="VPW32"/>
      <c r="VPY32"/>
      <c r="VQA32"/>
      <c r="VQC32"/>
      <c r="VQE32"/>
      <c r="VQG32"/>
      <c r="VQI32"/>
      <c r="VQK32"/>
      <c r="VQM32"/>
      <c r="VQO32"/>
      <c r="VQQ32"/>
      <c r="VQS32"/>
      <c r="VQU32"/>
      <c r="VQW32"/>
      <c r="VQY32"/>
      <c r="VRA32"/>
      <c r="VRC32"/>
      <c r="VRE32"/>
      <c r="VRG32"/>
      <c r="VRI32"/>
      <c r="VRK32"/>
      <c r="VRM32"/>
      <c r="VRO32"/>
      <c r="VRQ32"/>
      <c r="VRS32"/>
      <c r="VRU32"/>
      <c r="VRW32"/>
      <c r="VRY32"/>
      <c r="VSA32"/>
      <c r="VSC32"/>
      <c r="VSE32"/>
      <c r="VSG32"/>
      <c r="VSI32"/>
      <c r="VSK32"/>
      <c r="VSM32"/>
      <c r="VSO32"/>
      <c r="VSQ32"/>
      <c r="VSS32"/>
      <c r="VSU32"/>
      <c r="VSW32"/>
      <c r="VSY32"/>
      <c r="VTA32"/>
      <c r="VTC32"/>
      <c r="VTE32"/>
      <c r="VTG32"/>
      <c r="VTI32"/>
      <c r="VTK32"/>
      <c r="VTM32"/>
      <c r="VTO32"/>
      <c r="VTQ32"/>
      <c r="VTS32"/>
      <c r="VTU32"/>
      <c r="VTW32"/>
      <c r="VTY32"/>
      <c r="VUA32"/>
      <c r="VUC32"/>
      <c r="VUE32"/>
      <c r="VUG32"/>
      <c r="VUI32"/>
      <c r="VUK32"/>
      <c r="VUM32"/>
      <c r="VUO32"/>
      <c r="VUQ32"/>
      <c r="VUS32"/>
      <c r="VUU32"/>
      <c r="VUW32"/>
      <c r="VUY32"/>
      <c r="VVA32"/>
      <c r="VVC32"/>
      <c r="VVE32"/>
      <c r="VVG32"/>
      <c r="VVI32"/>
      <c r="VVK32"/>
      <c r="VVM32"/>
      <c r="VVO32"/>
      <c r="VVQ32"/>
      <c r="VVS32"/>
      <c r="VVU32"/>
      <c r="VVW32"/>
      <c r="VVY32"/>
      <c r="VWA32"/>
      <c r="VWC32"/>
      <c r="VWE32"/>
      <c r="VWG32"/>
      <c r="VWI32"/>
      <c r="VWK32"/>
      <c r="VWM32"/>
      <c r="VWO32"/>
      <c r="VWQ32"/>
      <c r="VWS32"/>
      <c r="VWU32"/>
      <c r="VWW32"/>
      <c r="VWY32"/>
      <c r="VXA32"/>
      <c r="VXC32"/>
      <c r="VXE32"/>
      <c r="VXG32"/>
      <c r="VXI32"/>
      <c r="VXK32"/>
      <c r="VXM32"/>
      <c r="VXO32"/>
      <c r="VXQ32"/>
      <c r="VXS32"/>
      <c r="VXU32"/>
      <c r="VXW32"/>
      <c r="VXY32"/>
      <c r="VYA32"/>
      <c r="VYC32"/>
      <c r="VYE32"/>
      <c r="VYG32"/>
      <c r="VYI32"/>
      <c r="VYK32"/>
      <c r="VYM32"/>
      <c r="VYO32"/>
      <c r="VYQ32"/>
      <c r="VYS32"/>
      <c r="VYU32"/>
      <c r="VYW32"/>
      <c r="VYY32"/>
      <c r="VZA32"/>
      <c r="VZC32"/>
      <c r="VZE32"/>
      <c r="VZG32"/>
      <c r="VZI32"/>
      <c r="VZK32"/>
      <c r="VZM32"/>
      <c r="VZO32"/>
      <c r="VZQ32"/>
      <c r="VZS32"/>
      <c r="VZU32"/>
      <c r="VZW32"/>
      <c r="VZY32"/>
      <c r="WAA32"/>
      <c r="WAC32"/>
      <c r="WAE32"/>
      <c r="WAG32"/>
      <c r="WAI32"/>
      <c r="WAK32"/>
      <c r="WAM32"/>
      <c r="WAO32"/>
      <c r="WAQ32"/>
      <c r="WAS32"/>
      <c r="WAU32"/>
      <c r="WAW32"/>
      <c r="WAY32"/>
      <c r="WBA32"/>
      <c r="WBC32"/>
      <c r="WBE32"/>
      <c r="WBG32"/>
      <c r="WBI32"/>
      <c r="WBK32"/>
      <c r="WBM32"/>
      <c r="WBO32"/>
      <c r="WBQ32"/>
      <c r="WBS32"/>
      <c r="WBU32"/>
      <c r="WBW32"/>
      <c r="WBY32"/>
      <c r="WCA32"/>
      <c r="WCC32"/>
      <c r="WCE32"/>
      <c r="WCG32"/>
      <c r="WCI32"/>
      <c r="WCK32"/>
      <c r="WCM32"/>
      <c r="WCO32"/>
      <c r="WCQ32"/>
      <c r="WCS32"/>
      <c r="WCU32"/>
      <c r="WCW32"/>
      <c r="WCY32"/>
      <c r="WDA32"/>
      <c r="WDC32"/>
      <c r="WDE32"/>
      <c r="WDG32"/>
      <c r="WDI32"/>
      <c r="WDK32"/>
      <c r="WDM32"/>
      <c r="WDO32"/>
      <c r="WDQ32"/>
      <c r="WDS32"/>
      <c r="WDU32"/>
      <c r="WDW32"/>
      <c r="WDY32"/>
      <c r="WEA32"/>
      <c r="WEC32"/>
      <c r="WEE32"/>
      <c r="WEG32"/>
      <c r="WEI32"/>
      <c r="WEK32"/>
      <c r="WEM32"/>
      <c r="WEO32"/>
      <c r="WEQ32"/>
      <c r="WES32"/>
      <c r="WEU32"/>
      <c r="WEW32"/>
      <c r="WEY32"/>
      <c r="WFA32"/>
      <c r="WFC32"/>
      <c r="WFE32"/>
      <c r="WFG32"/>
      <c r="WFI32"/>
      <c r="WFK32"/>
      <c r="WFM32"/>
      <c r="WFO32"/>
      <c r="WFQ32"/>
      <c r="WFS32"/>
      <c r="WFU32"/>
      <c r="WFW32"/>
      <c r="WFY32"/>
      <c r="WGA32"/>
      <c r="WGC32"/>
      <c r="WGE32"/>
      <c r="WGG32"/>
      <c r="WGI32"/>
      <c r="WGK32"/>
      <c r="WGM32"/>
      <c r="WGO32"/>
      <c r="WGQ32"/>
      <c r="WGS32"/>
      <c r="WGU32"/>
      <c r="WGW32"/>
      <c r="WGY32"/>
      <c r="WHA32"/>
      <c r="WHC32"/>
      <c r="WHE32"/>
      <c r="WHG32"/>
      <c r="WHI32"/>
      <c r="WHK32"/>
      <c r="WHM32"/>
      <c r="WHO32"/>
      <c r="WHQ32"/>
      <c r="WHS32"/>
      <c r="WHU32"/>
      <c r="WHW32"/>
      <c r="WHY32"/>
      <c r="WIA32"/>
      <c r="WIC32"/>
      <c r="WIE32"/>
      <c r="WIG32"/>
      <c r="WII32"/>
      <c r="WIK32"/>
      <c r="WIM32"/>
      <c r="WIO32"/>
      <c r="WIQ32"/>
      <c r="WIS32"/>
      <c r="WIU32"/>
      <c r="WIW32"/>
      <c r="WIY32"/>
      <c r="WJA32"/>
      <c r="WJC32"/>
      <c r="WJE32"/>
      <c r="WJG32"/>
      <c r="WJI32"/>
      <c r="WJK32"/>
      <c r="WJM32"/>
      <c r="WJO32"/>
      <c r="WJQ32"/>
      <c r="WJS32"/>
      <c r="WJU32"/>
      <c r="WJW32"/>
      <c r="WJY32"/>
      <c r="WKA32"/>
      <c r="WKC32"/>
      <c r="WKE32"/>
      <c r="WKG32"/>
      <c r="WKI32"/>
      <c r="WKK32"/>
      <c r="WKM32"/>
      <c r="WKO32"/>
      <c r="WKQ32"/>
      <c r="WKS32"/>
      <c r="WKU32"/>
      <c r="WKW32"/>
      <c r="WKY32"/>
      <c r="WLA32"/>
      <c r="WLC32"/>
      <c r="WLE32"/>
      <c r="WLG32"/>
      <c r="WLI32"/>
      <c r="WLK32"/>
      <c r="WLM32"/>
      <c r="WLO32"/>
      <c r="WLQ32"/>
      <c r="WLS32"/>
      <c r="WLU32"/>
      <c r="WLW32"/>
      <c r="WLY32"/>
      <c r="WMA32"/>
      <c r="WMC32"/>
      <c r="WME32"/>
      <c r="WMG32"/>
      <c r="WMI32"/>
      <c r="WMK32"/>
      <c r="WMM32"/>
      <c r="WMO32"/>
      <c r="WMQ32"/>
      <c r="WMS32"/>
      <c r="WMU32"/>
      <c r="WMW32"/>
      <c r="WMY32"/>
      <c r="WNA32"/>
      <c r="WNC32"/>
      <c r="WNE32"/>
      <c r="WNG32"/>
      <c r="WNI32"/>
      <c r="WNK32"/>
      <c r="WNM32"/>
      <c r="WNO32"/>
      <c r="WNQ32"/>
      <c r="WNS32"/>
      <c r="WNU32"/>
      <c r="WNW32"/>
      <c r="WNY32"/>
      <c r="WOA32"/>
      <c r="WOC32"/>
      <c r="WOE32"/>
      <c r="WOG32"/>
      <c r="WOI32"/>
      <c r="WOK32"/>
      <c r="WOM32"/>
      <c r="WOO32"/>
      <c r="WOQ32"/>
      <c r="WOS32"/>
      <c r="WOU32"/>
      <c r="WOW32"/>
      <c r="WOY32"/>
      <c r="WPA32"/>
      <c r="WPC32"/>
      <c r="WPE32"/>
      <c r="WPG32"/>
      <c r="WPI32"/>
      <c r="WPK32"/>
      <c r="WPM32"/>
      <c r="WPO32"/>
      <c r="WPQ32"/>
      <c r="WPS32"/>
      <c r="WPU32"/>
      <c r="WPW32"/>
      <c r="WPY32"/>
      <c r="WQA32"/>
      <c r="WQC32"/>
      <c r="WQE32"/>
      <c r="WQG32"/>
      <c r="WQI32"/>
      <c r="WQK32"/>
      <c r="WQM32"/>
      <c r="WQO32"/>
      <c r="WQQ32"/>
      <c r="WQS32"/>
      <c r="WQU32"/>
      <c r="WQW32"/>
      <c r="WQY32"/>
      <c r="WRA32"/>
      <c r="WRC32"/>
      <c r="WRE32"/>
      <c r="WRG32"/>
      <c r="WRI32"/>
      <c r="WRK32"/>
      <c r="WRM32"/>
      <c r="WRO32"/>
      <c r="WRQ32"/>
      <c r="WRS32"/>
      <c r="WRU32"/>
      <c r="WRW32"/>
      <c r="WRY32"/>
      <c r="WSA32"/>
      <c r="WSC32"/>
      <c r="WSE32"/>
      <c r="WSG32"/>
      <c r="WSI32"/>
      <c r="WSK32"/>
      <c r="WSM32"/>
      <c r="WSO32"/>
      <c r="WSQ32"/>
      <c r="WSS32"/>
      <c r="WSU32"/>
      <c r="WSW32"/>
      <c r="WSY32"/>
      <c r="WTA32"/>
      <c r="WTC32"/>
      <c r="WTE32"/>
      <c r="WTG32"/>
      <c r="WTI32"/>
      <c r="WTK32"/>
      <c r="WTM32"/>
      <c r="WTO32"/>
      <c r="WTQ32"/>
      <c r="WTS32"/>
      <c r="WTU32"/>
      <c r="WTW32"/>
      <c r="WTY32"/>
      <c r="WUA32"/>
      <c r="WUC32"/>
      <c r="WUE32"/>
      <c r="WUG32"/>
      <c r="WUI32"/>
      <c r="WUK32"/>
      <c r="WUM32"/>
      <c r="WUO32"/>
      <c r="WUQ32"/>
      <c r="WUS32"/>
      <c r="WUU32"/>
      <c r="WUW32"/>
      <c r="WUY32"/>
      <c r="WVA32"/>
      <c r="WVC32"/>
      <c r="WVE32"/>
      <c r="WVG32"/>
      <c r="WVI32"/>
      <c r="WVK32"/>
      <c r="WVM32"/>
      <c r="WVO32"/>
      <c r="WVQ32"/>
      <c r="WVS32"/>
      <c r="WVU32"/>
      <c r="WVW32"/>
      <c r="WVY32"/>
      <c r="WWA32"/>
      <c r="WWC32"/>
      <c r="WWE32"/>
      <c r="WWG32"/>
      <c r="WWI32"/>
      <c r="WWK32"/>
      <c r="WWM32"/>
      <c r="WWO32"/>
      <c r="WWQ32"/>
      <c r="WWS32"/>
      <c r="WWU32"/>
      <c r="WWW32"/>
      <c r="WWY32"/>
      <c r="WXA32"/>
      <c r="WXC32"/>
      <c r="WXE32"/>
      <c r="WXG32"/>
      <c r="WXI32"/>
      <c r="WXK32"/>
      <c r="WXM32"/>
      <c r="WXO32"/>
      <c r="WXQ32"/>
      <c r="WXS32"/>
      <c r="WXU32"/>
      <c r="WXW32"/>
      <c r="WXY32"/>
      <c r="WYA32"/>
      <c r="WYC32"/>
      <c r="WYE32"/>
      <c r="WYG32"/>
      <c r="WYI32"/>
      <c r="WYK32"/>
      <c r="WYM32"/>
      <c r="WYO32"/>
      <c r="WYQ32"/>
      <c r="WYS32"/>
      <c r="WYU32"/>
      <c r="WYW32"/>
      <c r="WYY32"/>
      <c r="WZA32"/>
      <c r="WZC32"/>
      <c r="WZE32"/>
      <c r="WZG32"/>
      <c r="WZI32"/>
      <c r="WZK32"/>
      <c r="WZM32"/>
      <c r="WZO32"/>
      <c r="WZQ32"/>
      <c r="WZS32"/>
      <c r="WZU32"/>
      <c r="WZW32"/>
      <c r="WZY32"/>
      <c r="XAA32"/>
      <c r="XAC32"/>
      <c r="XAE32"/>
      <c r="XAG32"/>
      <c r="XAI32"/>
      <c r="XAK32"/>
      <c r="XAM32"/>
      <c r="XAO32"/>
      <c r="XAQ32"/>
      <c r="XAS32"/>
      <c r="XAU32"/>
      <c r="XAW32"/>
      <c r="XAY32"/>
      <c r="XBA32"/>
      <c r="XBC32"/>
      <c r="XBE32"/>
      <c r="XBG32"/>
      <c r="XBI32"/>
      <c r="XBK32"/>
      <c r="XBM32"/>
      <c r="XBO32"/>
      <c r="XBQ32"/>
      <c r="XBS32"/>
      <c r="XBU32"/>
      <c r="XBW32"/>
      <c r="XBY32"/>
      <c r="XCA32"/>
      <c r="XCC32"/>
      <c r="XCE32"/>
      <c r="XCG32"/>
      <c r="XCI32"/>
      <c r="XCK32"/>
      <c r="XCM32"/>
      <c r="XCO32"/>
      <c r="XCQ32"/>
      <c r="XCS32"/>
      <c r="XCU32"/>
      <c r="XCW32"/>
      <c r="XCY32"/>
      <c r="XDA32"/>
      <c r="XDC32"/>
      <c r="XDE32"/>
      <c r="XDG32"/>
      <c r="XDI32"/>
      <c r="XDK32"/>
      <c r="XDM32"/>
      <c r="XDO32"/>
      <c r="XDQ32"/>
      <c r="XDS32"/>
      <c r="XDU32"/>
      <c r="XDW32"/>
      <c r="XDY32"/>
      <c r="XEA32"/>
      <c r="XEC32"/>
      <c r="XEE32"/>
      <c r="XEG32"/>
      <c r="XEI32"/>
      <c r="XEK32"/>
      <c r="XEM32"/>
      <c r="XEO32"/>
      <c r="XEQ32"/>
      <c r="XES32"/>
      <c r="XEU32"/>
      <c r="XEW32"/>
      <c r="XEY32"/>
      <c r="XFA32"/>
      <c r="XFC32"/>
    </row>
    <row r="33" spans="1:5">
      <c r="A33">
        <v>2105</v>
      </c>
      <c r="B33" t="s">
        <v>148</v>
      </c>
      <c r="C33" t="s">
        <v>149</v>
      </c>
      <c r="D33" s="7"/>
    </row>
    <row r="34" spans="1:5">
      <c r="A34">
        <v>2115</v>
      </c>
      <c r="B34" t="s">
        <v>150</v>
      </c>
      <c r="C34" t="s">
        <v>134</v>
      </c>
      <c r="D34" s="7"/>
    </row>
    <row r="35" spans="1:5">
      <c r="A35">
        <v>2140</v>
      </c>
      <c r="B35" s="7" t="s">
        <v>151</v>
      </c>
      <c r="C35" s="7" t="s">
        <v>149</v>
      </c>
      <c r="D35" s="7"/>
    </row>
    <row r="36" spans="1:5">
      <c r="A36">
        <v>2195</v>
      </c>
      <c r="B36" s="7" t="s">
        <v>152</v>
      </c>
      <c r="C36" s="7" t="s">
        <v>149</v>
      </c>
      <c r="D36" s="7"/>
    </row>
    <row r="37" spans="1:5">
      <c r="A37">
        <v>2205</v>
      </c>
      <c r="B37" t="s">
        <v>9</v>
      </c>
      <c r="C37" t="s">
        <v>149</v>
      </c>
      <c r="D37" s="7"/>
    </row>
    <row r="38" spans="1:5">
      <c r="A38">
        <v>2210</v>
      </c>
      <c r="B38" t="s">
        <v>153</v>
      </c>
      <c r="C38" t="s">
        <v>149</v>
      </c>
      <c r="D38" s="7"/>
    </row>
    <row r="39" spans="1:5">
      <c r="A39">
        <v>2305</v>
      </c>
      <c r="B39" s="7" t="s">
        <v>154</v>
      </c>
      <c r="C39" s="7" t="s">
        <v>149</v>
      </c>
      <c r="D39" s="7"/>
    </row>
    <row r="40" spans="1:5">
      <c r="A40">
        <v>2310</v>
      </c>
      <c r="B40" s="7" t="s">
        <v>1065</v>
      </c>
      <c r="C40" s="7" t="s">
        <v>149</v>
      </c>
      <c r="D40" s="7"/>
    </row>
    <row r="41" spans="1:5">
      <c r="A41">
        <v>2320</v>
      </c>
      <c r="B41" s="7" t="s">
        <v>155</v>
      </c>
      <c r="C41" s="7" t="s">
        <v>149</v>
      </c>
      <c r="D41" s="7"/>
    </row>
    <row r="42" spans="1:5">
      <c r="A42">
        <v>2330</v>
      </c>
      <c r="B42" t="s">
        <v>156</v>
      </c>
      <c r="C42" t="s">
        <v>149</v>
      </c>
      <c r="D42" s="7"/>
    </row>
    <row r="43" spans="1:5">
      <c r="A43">
        <v>2335</v>
      </c>
      <c r="B43" t="s">
        <v>10</v>
      </c>
      <c r="C43" t="s">
        <v>149</v>
      </c>
      <c r="D43" s="7"/>
    </row>
    <row r="44" spans="1:5">
      <c r="A44">
        <v>2345</v>
      </c>
      <c r="B44" s="7" t="s">
        <v>674</v>
      </c>
      <c r="C44" s="7" t="s">
        <v>149</v>
      </c>
      <c r="D44" s="7"/>
    </row>
    <row r="45" spans="1:5">
      <c r="A45">
        <v>2355</v>
      </c>
      <c r="B45" t="s">
        <v>65</v>
      </c>
      <c r="C45" t="s">
        <v>134</v>
      </c>
      <c r="D45" s="7"/>
    </row>
    <row r="46" spans="1:5">
      <c r="A46">
        <v>2365</v>
      </c>
      <c r="B46" t="s">
        <v>11</v>
      </c>
      <c r="C46" t="s">
        <v>140</v>
      </c>
      <c r="D46" s="7"/>
    </row>
    <row r="47" spans="1:5">
      <c r="A47">
        <v>2367</v>
      </c>
      <c r="B47" t="s">
        <v>157</v>
      </c>
      <c r="C47" t="s">
        <v>140</v>
      </c>
      <c r="D47" s="7"/>
      <c r="E47" t="s">
        <v>158</v>
      </c>
    </row>
    <row r="48" spans="1:5">
      <c r="A48">
        <v>2368</v>
      </c>
      <c r="B48" t="s">
        <v>159</v>
      </c>
      <c r="C48" t="s">
        <v>140</v>
      </c>
      <c r="D48" s="7"/>
    </row>
    <row r="49" spans="1:4">
      <c r="A49">
        <v>2370</v>
      </c>
      <c r="B49" t="s">
        <v>12</v>
      </c>
      <c r="C49" t="s">
        <v>149</v>
      </c>
      <c r="D49" s="7"/>
    </row>
    <row r="50" spans="1:4">
      <c r="A50">
        <v>2380</v>
      </c>
      <c r="B50" t="s">
        <v>13</v>
      </c>
      <c r="C50" t="s">
        <v>149</v>
      </c>
      <c r="D50" s="7"/>
    </row>
    <row r="51" spans="1:4">
      <c r="A51">
        <v>2404</v>
      </c>
      <c r="B51" t="s">
        <v>160</v>
      </c>
      <c r="C51" t="s">
        <v>140</v>
      </c>
      <c r="D51" s="7"/>
    </row>
    <row r="52" spans="1:4">
      <c r="A52">
        <v>2408</v>
      </c>
      <c r="B52" t="s">
        <v>161</v>
      </c>
      <c r="C52" t="s">
        <v>140</v>
      </c>
      <c r="D52" s="7"/>
    </row>
    <row r="53" spans="1:4">
      <c r="A53">
        <v>2412</v>
      </c>
      <c r="B53" t="s">
        <v>162</v>
      </c>
      <c r="C53" t="s">
        <v>140</v>
      </c>
      <c r="D53" s="7"/>
    </row>
    <row r="54" spans="1:4">
      <c r="A54">
        <v>2416</v>
      </c>
      <c r="B54" t="s">
        <v>163</v>
      </c>
      <c r="C54" t="s">
        <v>140</v>
      </c>
      <c r="D54" s="7"/>
    </row>
    <row r="55" spans="1:4">
      <c r="A55">
        <v>2440</v>
      </c>
      <c r="B55" t="s">
        <v>1070</v>
      </c>
      <c r="C55" t="s">
        <v>140</v>
      </c>
      <c r="D55" s="7"/>
    </row>
    <row r="56" spans="1:4">
      <c r="A56">
        <v>25</v>
      </c>
      <c r="B56" t="s">
        <v>14</v>
      </c>
      <c r="C56" t="s">
        <v>149</v>
      </c>
      <c r="D56" s="7"/>
    </row>
    <row r="57" spans="1:4">
      <c r="A57">
        <v>2610</v>
      </c>
      <c r="B57" t="s">
        <v>164</v>
      </c>
      <c r="C57" t="s">
        <v>165</v>
      </c>
      <c r="D57" s="7"/>
    </row>
    <row r="58" spans="1:4">
      <c r="A58">
        <v>2635</v>
      </c>
      <c r="B58" s="7" t="s">
        <v>166</v>
      </c>
      <c r="C58" s="7" t="s">
        <v>149</v>
      </c>
      <c r="D58" s="7"/>
    </row>
    <row r="59" spans="1:4">
      <c r="A59">
        <v>2705</v>
      </c>
      <c r="B59" t="s">
        <v>146</v>
      </c>
      <c r="C59" t="s">
        <v>140</v>
      </c>
      <c r="D59" s="7"/>
    </row>
    <row r="60" spans="1:4">
      <c r="A60">
        <v>2790</v>
      </c>
      <c r="B60" t="s">
        <v>1068</v>
      </c>
      <c r="C60" t="s">
        <v>132</v>
      </c>
      <c r="D60" s="7"/>
    </row>
    <row r="61" spans="1:4">
      <c r="A61">
        <v>28</v>
      </c>
      <c r="B61" t="s">
        <v>167</v>
      </c>
      <c r="C61" t="s">
        <v>140</v>
      </c>
      <c r="D61" s="7"/>
    </row>
    <row r="62" spans="1:4">
      <c r="A62">
        <v>31</v>
      </c>
      <c r="B62" t="s">
        <v>16</v>
      </c>
      <c r="C62" s="7" t="s">
        <v>132</v>
      </c>
      <c r="D62" s="7"/>
    </row>
    <row r="63" spans="1:4">
      <c r="A63">
        <v>33</v>
      </c>
      <c r="B63" t="s">
        <v>17</v>
      </c>
      <c r="C63" t="s">
        <v>134</v>
      </c>
      <c r="D63" s="7"/>
    </row>
    <row r="64" spans="1:4">
      <c r="A64" s="7">
        <v>37</v>
      </c>
      <c r="B64" t="s">
        <v>168</v>
      </c>
      <c r="C64" t="s">
        <v>142</v>
      </c>
      <c r="D64" s="7"/>
    </row>
  </sheetData>
  <autoFilter ref="A8:XFC64" xr:uid="{0CE41CE4-7995-4E22-BFF5-35D0B6D6576B}"/>
  <mergeCells count="3">
    <mergeCell ref="A1:E1"/>
    <mergeCell ref="A2:E2"/>
    <mergeCell ref="A3:E3"/>
  </mergeCells>
  <printOptions horizontalCentered="1"/>
  <pageMargins left="0.19685039370078741" right="0.19685039370078741" top="0.39370078740157483" bottom="0.35433070866141736" header="0.31496062992125984" footer="0.31496062992125984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showGridLines="0" workbookViewId="0">
      <selection activeCell="E24" sqref="E24"/>
    </sheetView>
  </sheetViews>
  <sheetFormatPr baseColWidth="10" defaultColWidth="11.5" defaultRowHeight="13"/>
  <cols>
    <col min="1" max="1" width="23.5" bestFit="1" customWidth="1"/>
    <col min="2" max="2" width="24.6640625" customWidth="1"/>
    <col min="3" max="3" width="20.5" customWidth="1"/>
    <col min="4" max="4" width="8.83203125" customWidth="1"/>
    <col min="5" max="5" width="41" customWidth="1"/>
    <col min="6" max="6" width="16.5" customWidth="1"/>
  </cols>
  <sheetData>
    <row r="1" spans="1:6" ht="16">
      <c r="A1" s="650" t="s">
        <v>106</v>
      </c>
      <c r="B1" s="650"/>
      <c r="C1" s="650"/>
      <c r="D1" s="650"/>
      <c r="E1" s="650"/>
      <c r="F1" s="650"/>
    </row>
    <row r="2" spans="1:6">
      <c r="A2" s="651" t="s">
        <v>109</v>
      </c>
      <c r="B2" s="651"/>
      <c r="C2" s="651"/>
      <c r="D2" s="651"/>
      <c r="E2" s="651"/>
      <c r="F2" s="651"/>
    </row>
    <row r="3" spans="1:6">
      <c r="A3" s="28"/>
      <c r="B3" s="28"/>
      <c r="C3" s="28"/>
      <c r="D3" s="28"/>
      <c r="E3" s="28"/>
      <c r="F3" s="28"/>
    </row>
    <row r="4" spans="1:6">
      <c r="A4" s="651" t="s">
        <v>118</v>
      </c>
      <c r="B4" s="651"/>
      <c r="C4" s="651"/>
      <c r="D4" s="651"/>
      <c r="E4" s="651"/>
      <c r="F4" s="651"/>
    </row>
    <row r="5" spans="1:6">
      <c r="A5" s="28"/>
      <c r="B5" s="28"/>
      <c r="C5" s="28"/>
      <c r="D5" s="28"/>
      <c r="E5" s="28"/>
      <c r="F5" s="28"/>
    </row>
    <row r="6" spans="1:6" ht="14" thickBot="1">
      <c r="A6" s="28"/>
      <c r="B6" s="28"/>
      <c r="C6" s="28"/>
      <c r="D6" s="28"/>
      <c r="E6" s="28"/>
      <c r="F6" s="28"/>
    </row>
    <row r="7" spans="1:6" ht="19" thickBot="1">
      <c r="A7" s="652" t="s">
        <v>20</v>
      </c>
      <c r="B7" s="653"/>
      <c r="C7" s="653"/>
      <c r="D7" s="653"/>
      <c r="E7" s="653"/>
      <c r="F7" s="654"/>
    </row>
    <row r="8" spans="1:6" ht="14">
      <c r="A8" s="218" t="s">
        <v>21</v>
      </c>
      <c r="B8" s="156" t="s">
        <v>22</v>
      </c>
      <c r="C8" s="156" t="s">
        <v>23</v>
      </c>
      <c r="D8" s="156" t="s">
        <v>24</v>
      </c>
      <c r="E8" s="156" t="s">
        <v>25</v>
      </c>
      <c r="F8" s="219" t="s">
        <v>0</v>
      </c>
    </row>
    <row r="9" spans="1:6">
      <c r="A9" s="220"/>
      <c r="B9" s="129"/>
      <c r="C9" s="155"/>
      <c r="D9" s="130"/>
      <c r="E9" s="125"/>
      <c r="F9" s="221"/>
    </row>
    <row r="10" spans="1:6">
      <c r="A10" s="220"/>
      <c r="B10" s="129"/>
      <c r="C10" s="155"/>
      <c r="D10" s="130"/>
      <c r="E10" s="125"/>
      <c r="F10" s="221"/>
    </row>
    <row r="11" spans="1:6" ht="14" thickBot="1">
      <c r="A11" s="220"/>
      <c r="B11" s="129"/>
      <c r="C11" s="155"/>
      <c r="D11" s="130"/>
      <c r="E11" s="125"/>
      <c r="F11" s="221"/>
    </row>
    <row r="12" spans="1:6" ht="14" thickBot="1">
      <c r="A12" s="157" t="s">
        <v>26</v>
      </c>
      <c r="B12" s="158"/>
      <c r="C12" s="158"/>
      <c r="D12" s="158"/>
      <c r="E12" s="158"/>
      <c r="F12" s="222">
        <f>SUM(F9:F11)</f>
        <v>0</v>
      </c>
    </row>
    <row r="18" spans="1:8" ht="16">
      <c r="A18" s="10" t="e">
        <f>#REF!</f>
        <v>#REF!</v>
      </c>
      <c r="B18" s="9"/>
      <c r="C18" s="62" t="e">
        <f>#REF!</f>
        <v>#REF!</v>
      </c>
      <c r="D18" s="9"/>
      <c r="E18" s="217" t="e">
        <f>#REF!</f>
        <v>#REF!</v>
      </c>
      <c r="F18" s="62"/>
      <c r="G18" s="10"/>
      <c r="H18" s="160"/>
    </row>
    <row r="19" spans="1:8" ht="16">
      <c r="A19" s="10" t="e">
        <f>#REF!</f>
        <v>#REF!</v>
      </c>
      <c r="B19" s="3"/>
      <c r="C19" s="62" t="e">
        <f>#REF!</f>
        <v>#REF!</v>
      </c>
      <c r="D19" s="3"/>
      <c r="E19" s="217" t="e">
        <f>#REF!</f>
        <v>#REF!</v>
      </c>
      <c r="F19" s="10"/>
      <c r="G19" s="10"/>
      <c r="H19" s="160"/>
    </row>
    <row r="20" spans="1:8" ht="16">
      <c r="A20" s="10" t="e">
        <f>#REF!</f>
        <v>#REF!</v>
      </c>
      <c r="B20" s="3"/>
      <c r="C20" s="62" t="e">
        <f>#REF!</f>
        <v>#REF!</v>
      </c>
      <c r="D20" s="3"/>
      <c r="E20" s="217" t="e">
        <f>#REF!</f>
        <v>#REF!</v>
      </c>
      <c r="F20" s="10"/>
      <c r="G20" s="10"/>
      <c r="H20" s="160"/>
    </row>
    <row r="21" spans="1:8" ht="16">
      <c r="A21" s="3"/>
      <c r="B21" s="3"/>
      <c r="C21" s="3"/>
      <c r="D21" s="3"/>
      <c r="E21" s="32"/>
      <c r="F21" s="159"/>
    </row>
  </sheetData>
  <mergeCells count="4">
    <mergeCell ref="A1:F1"/>
    <mergeCell ref="A2:F2"/>
    <mergeCell ref="A4:F4"/>
    <mergeCell ref="A7:F7"/>
  </mergeCells>
  <pageMargins left="1.1811023622047245" right="0.70866141732283472" top="0.78740157480314965" bottom="0.74803149606299213" header="0.31496062992125984" footer="0.31496062992125984"/>
  <pageSetup scale="75" orientation="landscape" horizontalDpi="4294967294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295B-F401-446C-88A1-C61B2008BAE0}">
  <dimension ref="A1:K23"/>
  <sheetViews>
    <sheetView showGridLines="0" zoomScale="90" zoomScaleNormal="90" workbookViewId="0">
      <selection activeCell="H19" sqref="H19"/>
    </sheetView>
  </sheetViews>
  <sheetFormatPr baseColWidth="10" defaultColWidth="59.5" defaultRowHeight="14"/>
  <cols>
    <col min="1" max="1" width="1" style="33" customWidth="1"/>
    <col min="2" max="2" width="45.5" style="120" bestFit="1" customWidth="1"/>
    <col min="3" max="3" width="18.5" style="120" bestFit="1" customWidth="1"/>
    <col min="4" max="4" width="18.5" style="183" customWidth="1"/>
    <col min="5" max="5" width="11.5" style="120" bestFit="1" customWidth="1"/>
    <col min="6" max="6" width="11.6640625" style="120" bestFit="1" customWidth="1"/>
    <col min="7" max="7" width="16.1640625" style="120" bestFit="1" customWidth="1"/>
    <col min="8" max="8" width="12.5" style="120" customWidth="1"/>
    <col min="9" max="9" width="19.6640625" style="33" bestFit="1" customWidth="1"/>
    <col min="10" max="53" width="25.83203125" style="33" customWidth="1"/>
    <col min="54" max="16384" width="59.5" style="33"/>
  </cols>
  <sheetData>
    <row r="1" spans="2:9" s="288" customFormat="1" ht="16">
      <c r="B1" s="655" t="s">
        <v>106</v>
      </c>
      <c r="C1" s="655"/>
      <c r="D1" s="655"/>
      <c r="E1" s="655"/>
      <c r="F1" s="655"/>
      <c r="G1" s="655"/>
      <c r="H1" s="655"/>
      <c r="I1" s="655"/>
    </row>
    <row r="2" spans="2:9" s="288" customFormat="1" ht="16">
      <c r="B2" s="655" t="s">
        <v>18</v>
      </c>
      <c r="C2" s="655"/>
      <c r="D2" s="655"/>
      <c r="E2" s="655"/>
      <c r="F2" s="655"/>
      <c r="G2" s="655"/>
      <c r="H2" s="655"/>
      <c r="I2" s="655"/>
    </row>
    <row r="3" spans="2:9" s="288" customFormat="1" ht="16">
      <c r="B3" s="655" t="s">
        <v>108</v>
      </c>
      <c r="C3" s="655"/>
      <c r="D3" s="655"/>
      <c r="E3" s="655"/>
      <c r="F3" s="655"/>
      <c r="G3" s="655"/>
      <c r="H3" s="655"/>
      <c r="I3" s="655"/>
    </row>
    <row r="4" spans="2:9" s="288" customFormat="1" ht="18" customHeight="1">
      <c r="B4" s="659" t="s">
        <v>1077</v>
      </c>
      <c r="C4" s="659"/>
      <c r="D4" s="659"/>
      <c r="E4" s="659"/>
      <c r="F4" s="659"/>
      <c r="G4" s="659"/>
      <c r="H4" s="351"/>
      <c r="I4" s="351"/>
    </row>
    <row r="5" spans="2:9" ht="15" thickBot="1">
      <c r="B5" s="34"/>
      <c r="C5" s="34"/>
      <c r="D5" s="63"/>
      <c r="E5" s="34"/>
      <c r="F5" s="34"/>
      <c r="G5" s="34"/>
      <c r="H5" s="34"/>
    </row>
    <row r="6" spans="2:9" s="289" customFormat="1" ht="18">
      <c r="B6" s="656" t="s">
        <v>184</v>
      </c>
      <c r="C6" s="657"/>
      <c r="D6" s="657"/>
      <c r="E6" s="657"/>
      <c r="F6" s="657"/>
      <c r="G6" s="657"/>
      <c r="H6" s="657"/>
      <c r="I6" s="658"/>
    </row>
    <row r="7" spans="2:9" s="288" customFormat="1" ht="31" thickBot="1">
      <c r="B7" s="387" t="s">
        <v>27</v>
      </c>
      <c r="C7" s="388" t="s">
        <v>28</v>
      </c>
      <c r="D7" s="389" t="s">
        <v>0</v>
      </c>
      <c r="E7" s="390" t="s">
        <v>29</v>
      </c>
      <c r="F7" s="391" t="s">
        <v>30</v>
      </c>
      <c r="G7" s="391" t="s">
        <v>31</v>
      </c>
      <c r="H7" s="390" t="s">
        <v>32</v>
      </c>
      <c r="I7" s="392" t="s">
        <v>19</v>
      </c>
    </row>
    <row r="8" spans="2:9" s="252" customFormat="1" ht="26.25" customHeight="1">
      <c r="B8" s="399"/>
      <c r="C8" s="400"/>
      <c r="D8" s="401"/>
      <c r="E8" s="402"/>
      <c r="F8" s="403"/>
      <c r="G8" s="403"/>
      <c r="H8" s="404"/>
      <c r="I8" s="405"/>
    </row>
    <row r="9" spans="2:9" s="252" customFormat="1" ht="26.25" customHeight="1">
      <c r="B9" s="406"/>
      <c r="C9" s="396"/>
      <c r="D9" s="397"/>
      <c r="E9" s="395"/>
      <c r="F9" s="398"/>
      <c r="G9" s="398"/>
      <c r="H9" s="255"/>
      <c r="I9" s="407"/>
    </row>
    <row r="10" spans="2:9" s="252" customFormat="1" ht="26.25" customHeight="1">
      <c r="B10" s="406"/>
      <c r="C10" s="396"/>
      <c r="D10" s="397"/>
      <c r="E10" s="395"/>
      <c r="F10" s="398"/>
      <c r="G10" s="398"/>
      <c r="H10" s="255"/>
      <c r="I10" s="407"/>
    </row>
    <row r="11" spans="2:9" s="252" customFormat="1" ht="26.25" customHeight="1" thickBot="1">
      <c r="B11" s="381"/>
      <c r="C11" s="382"/>
      <c r="D11" s="383"/>
      <c r="E11" s="384"/>
      <c r="F11" s="385"/>
      <c r="G11" s="385"/>
      <c r="H11" s="256"/>
      <c r="I11" s="386"/>
    </row>
    <row r="12" spans="2:9" ht="15" thickBot="1">
      <c r="B12" s="393" t="s">
        <v>33</v>
      </c>
      <c r="C12" s="253"/>
      <c r="D12" s="394">
        <f>SUM(D8:D11)</f>
        <v>0</v>
      </c>
      <c r="E12" s="1"/>
      <c r="F12" s="39"/>
      <c r="G12" s="290"/>
      <c r="H12" s="290"/>
    </row>
    <row r="17" spans="1:11">
      <c r="D17" s="64"/>
      <c r="E17" s="184"/>
    </row>
    <row r="18" spans="1:11">
      <c r="D18" s="64"/>
      <c r="E18" s="184"/>
    </row>
    <row r="20" spans="1:11" s="1" customFormat="1">
      <c r="A20" s="2" t="s">
        <v>1073</v>
      </c>
      <c r="C20" s="251"/>
      <c r="D20" s="251" t="s">
        <v>1074</v>
      </c>
      <c r="E20" s="251"/>
      <c r="F20" s="251"/>
      <c r="G20" s="2"/>
      <c r="H20" s="251" t="s">
        <v>170</v>
      </c>
    </row>
    <row r="21" spans="1:11" s="1" customFormat="1">
      <c r="A21" s="2" t="s">
        <v>448</v>
      </c>
      <c r="C21" s="251"/>
      <c r="D21" s="251" t="s">
        <v>115</v>
      </c>
      <c r="E21" s="251"/>
      <c r="F21" s="2"/>
      <c r="G21" s="2"/>
      <c r="H21" s="2" t="s">
        <v>116</v>
      </c>
    </row>
    <row r="22" spans="1:11" s="1" customFormat="1">
      <c r="A22" s="2" t="s">
        <v>1075</v>
      </c>
      <c r="C22" s="251"/>
      <c r="D22" s="251" t="s">
        <v>1083</v>
      </c>
      <c r="E22" s="251"/>
      <c r="F22" s="2"/>
      <c r="G22" s="2"/>
      <c r="H22" s="2" t="s">
        <v>112</v>
      </c>
    </row>
    <row r="23" spans="1:11" s="1" customFormat="1" ht="16">
      <c r="A23" s="2"/>
      <c r="B23" s="2"/>
      <c r="D23" s="62"/>
      <c r="H23" s="251"/>
      <c r="I23" s="2"/>
      <c r="J23" s="2"/>
      <c r="K23" s="2"/>
    </row>
  </sheetData>
  <mergeCells count="5">
    <mergeCell ref="B1:I1"/>
    <mergeCell ref="B2:I2"/>
    <mergeCell ref="B3:I3"/>
    <mergeCell ref="B6:I6"/>
    <mergeCell ref="B4:G4"/>
  </mergeCells>
  <printOptions horizontalCentered="1"/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53"/>
  <sheetViews>
    <sheetView showGridLines="0" workbookViewId="0">
      <selection activeCell="F26" sqref="F26"/>
    </sheetView>
  </sheetViews>
  <sheetFormatPr baseColWidth="10" defaultColWidth="10.83203125" defaultRowHeight="14"/>
  <cols>
    <col min="1" max="1" width="2.83203125" style="33" customWidth="1"/>
    <col min="2" max="2" width="44.5" style="40" customWidth="1"/>
    <col min="3" max="3" width="14.83203125" style="40" customWidth="1"/>
    <col min="4" max="4" width="24" style="40" customWidth="1"/>
    <col min="5" max="5" width="15.1640625" style="53" customWidth="1"/>
    <col min="6" max="6" width="12" style="40" customWidth="1"/>
    <col min="7" max="7" width="13.33203125" style="66" customWidth="1"/>
    <col min="8" max="8" width="13.33203125" style="40" customWidth="1"/>
    <col min="9" max="9" width="10.83203125" style="33"/>
    <col min="10" max="10" width="15.33203125" style="33" bestFit="1" customWidth="1"/>
    <col min="11" max="16384" width="10.83203125" style="33"/>
  </cols>
  <sheetData>
    <row r="1" spans="2:10">
      <c r="B1" s="661" t="s">
        <v>106</v>
      </c>
      <c r="C1" s="661"/>
      <c r="D1" s="661"/>
      <c r="E1" s="661"/>
      <c r="F1" s="661"/>
      <c r="G1" s="661"/>
      <c r="H1" s="661"/>
    </row>
    <row r="2" spans="2:10">
      <c r="B2" s="661" t="s">
        <v>18</v>
      </c>
      <c r="C2" s="661"/>
      <c r="D2" s="661"/>
      <c r="E2" s="661"/>
      <c r="F2" s="661"/>
      <c r="G2" s="661"/>
      <c r="H2" s="661"/>
    </row>
    <row r="3" spans="2:10">
      <c r="B3" s="661" t="s">
        <v>108</v>
      </c>
      <c r="C3" s="661"/>
      <c r="D3" s="661"/>
      <c r="E3" s="661"/>
      <c r="F3" s="661"/>
      <c r="G3" s="661"/>
      <c r="H3" s="661"/>
    </row>
    <row r="4" spans="2:10">
      <c r="B4" s="661" t="s">
        <v>119</v>
      </c>
      <c r="C4" s="661"/>
      <c r="D4" s="661"/>
      <c r="E4" s="661"/>
      <c r="F4" s="661"/>
      <c r="G4" s="661"/>
      <c r="H4" s="661"/>
    </row>
    <row r="5" spans="2:10">
      <c r="B5" s="34"/>
      <c r="C5" s="34"/>
      <c r="D5" s="34"/>
      <c r="E5" s="35"/>
      <c r="F5" s="34"/>
      <c r="G5" s="65"/>
      <c r="H5" s="34"/>
    </row>
    <row r="6" spans="2:10">
      <c r="B6" s="120"/>
      <c r="C6" s="120"/>
      <c r="D6" s="120"/>
      <c r="E6" s="41"/>
      <c r="F6" s="120"/>
      <c r="G6" s="152"/>
      <c r="H6" s="120"/>
    </row>
    <row r="7" spans="2:10" ht="18">
      <c r="B7" s="660" t="s">
        <v>34</v>
      </c>
      <c r="C7" s="660"/>
      <c r="D7" s="660"/>
      <c r="E7" s="660"/>
      <c r="F7" s="660"/>
      <c r="G7" s="660"/>
      <c r="H7" s="660"/>
    </row>
    <row r="8" spans="2:10" s="87" customFormat="1" ht="26">
      <c r="B8" s="59" t="s">
        <v>27</v>
      </c>
      <c r="C8" s="60" t="s">
        <v>28</v>
      </c>
      <c r="D8" s="59" t="s">
        <v>19</v>
      </c>
      <c r="E8" s="60" t="s">
        <v>0</v>
      </c>
      <c r="F8" s="59" t="s">
        <v>29</v>
      </c>
      <c r="G8" s="61" t="s">
        <v>30</v>
      </c>
      <c r="H8" s="61" t="s">
        <v>31</v>
      </c>
    </row>
    <row r="9" spans="2:10">
      <c r="B9" s="57"/>
      <c r="C9" s="185"/>
      <c r="D9" s="118"/>
      <c r="E9" s="72"/>
      <c r="F9" s="67"/>
      <c r="G9" s="68"/>
      <c r="H9" s="58"/>
    </row>
    <row r="10" spans="2:10">
      <c r="B10" s="57"/>
      <c r="C10" s="185"/>
      <c r="D10" s="123"/>
      <c r="E10" s="72"/>
      <c r="F10" s="67"/>
      <c r="G10" s="69"/>
      <c r="H10" s="58"/>
    </row>
    <row r="11" spans="2:10">
      <c r="B11" s="57"/>
      <c r="C11" s="185"/>
      <c r="D11" s="123"/>
      <c r="E11" s="72"/>
      <c r="F11" s="67"/>
      <c r="G11" s="69"/>
      <c r="H11" s="58"/>
    </row>
    <row r="12" spans="2:10">
      <c r="B12" s="57"/>
      <c r="C12" s="185"/>
      <c r="D12" s="123"/>
      <c r="E12" s="72"/>
      <c r="F12" s="67"/>
      <c r="G12" s="69"/>
      <c r="H12" s="58"/>
    </row>
    <row r="13" spans="2:10">
      <c r="B13" s="57"/>
      <c r="C13" s="185"/>
      <c r="D13" s="123"/>
      <c r="E13" s="72"/>
      <c r="F13" s="67"/>
      <c r="G13" s="69"/>
      <c r="H13" s="58"/>
      <c r="J13" s="268"/>
    </row>
    <row r="14" spans="2:10">
      <c r="B14" s="72"/>
      <c r="C14" s="185"/>
      <c r="D14" s="123"/>
      <c r="E14" s="72"/>
      <c r="F14" s="67"/>
      <c r="G14" s="71"/>
      <c r="H14" s="58"/>
      <c r="J14" s="268"/>
    </row>
    <row r="15" spans="2:10">
      <c r="B15" s="72"/>
      <c r="C15" s="185"/>
      <c r="D15" s="123"/>
      <c r="E15" s="72"/>
      <c r="F15" s="67"/>
      <c r="G15" s="71"/>
      <c r="H15" s="58"/>
    </row>
    <row r="16" spans="2:10">
      <c r="B16" s="72"/>
      <c r="C16" s="185"/>
      <c r="D16" s="123"/>
      <c r="E16" s="72"/>
      <c r="F16" s="67"/>
      <c r="G16" s="68"/>
      <c r="H16" s="58"/>
    </row>
    <row r="17" spans="2:8">
      <c r="B17" s="72"/>
      <c r="C17" s="185"/>
      <c r="D17" s="123"/>
      <c r="E17" s="72"/>
      <c r="F17" s="67"/>
      <c r="G17" s="69"/>
      <c r="H17" s="58"/>
    </row>
    <row r="18" spans="2:8">
      <c r="B18" s="72"/>
      <c r="C18" s="185"/>
      <c r="D18" s="123"/>
      <c r="E18" s="72"/>
      <c r="F18" s="67"/>
      <c r="G18" s="69"/>
      <c r="H18" s="58"/>
    </row>
    <row r="19" spans="2:8">
      <c r="B19" s="72"/>
      <c r="C19" s="185"/>
      <c r="D19" s="123"/>
      <c r="E19" s="72"/>
      <c r="F19" s="67"/>
      <c r="G19" s="69"/>
      <c r="H19" s="58"/>
    </row>
    <row r="20" spans="2:8">
      <c r="B20" s="72"/>
      <c r="C20" s="185"/>
      <c r="D20" s="123"/>
      <c r="E20" s="72"/>
      <c r="F20" s="67"/>
      <c r="G20" s="117"/>
      <c r="H20" s="58"/>
    </row>
    <row r="21" spans="2:8">
      <c r="B21" s="72"/>
      <c r="C21" s="185"/>
      <c r="D21" s="123"/>
      <c r="E21" s="72"/>
      <c r="F21" s="120"/>
      <c r="G21" s="71"/>
      <c r="H21" s="58"/>
    </row>
    <row r="22" spans="2:8">
      <c r="B22" s="72"/>
      <c r="C22" s="185"/>
      <c r="D22" s="123"/>
      <c r="E22" s="72"/>
      <c r="F22" s="67"/>
      <c r="G22" s="68"/>
      <c r="H22" s="58"/>
    </row>
    <row r="23" spans="2:8">
      <c r="B23" s="72"/>
      <c r="C23" s="185"/>
      <c r="D23" s="123"/>
      <c r="E23" s="72"/>
      <c r="F23" s="67"/>
      <c r="G23" s="69"/>
      <c r="H23" s="58"/>
    </row>
    <row r="24" spans="2:8">
      <c r="B24" s="72"/>
      <c r="C24" s="185"/>
      <c r="D24" s="123"/>
      <c r="E24" s="72"/>
      <c r="F24" s="67"/>
      <c r="G24" s="68"/>
      <c r="H24" s="58"/>
    </row>
    <row r="25" spans="2:8">
      <c r="B25" s="72"/>
      <c r="C25" s="185"/>
      <c r="D25" s="123"/>
      <c r="E25" s="72"/>
      <c r="F25" s="67"/>
      <c r="G25" s="69"/>
      <c r="H25" s="58"/>
    </row>
    <row r="26" spans="2:8">
      <c r="B26" s="72"/>
      <c r="C26" s="185"/>
      <c r="D26" s="123"/>
      <c r="E26" s="72"/>
      <c r="F26" s="67"/>
      <c r="G26" s="83"/>
      <c r="H26" s="58"/>
    </row>
    <row r="27" spans="2:8">
      <c r="B27" s="72"/>
      <c r="C27" s="185"/>
      <c r="D27" s="123"/>
      <c r="E27" s="72"/>
      <c r="F27" s="67"/>
      <c r="G27" s="71"/>
      <c r="H27" s="58"/>
    </row>
    <row r="28" spans="2:8">
      <c r="B28" s="190"/>
      <c r="C28" s="191"/>
      <c r="D28" s="196"/>
      <c r="E28" s="192"/>
      <c r="F28" s="193"/>
      <c r="G28" s="194"/>
      <c r="H28" s="195"/>
    </row>
    <row r="29" spans="2:8">
      <c r="B29" s="119"/>
      <c r="C29" s="185"/>
      <c r="D29" s="123"/>
      <c r="E29" s="72"/>
      <c r="F29" s="189"/>
      <c r="G29" s="71"/>
      <c r="H29" s="58"/>
    </row>
    <row r="30" spans="2:8">
      <c r="B30" s="119"/>
      <c r="C30" s="185"/>
      <c r="D30" s="123"/>
      <c r="E30" s="72"/>
      <c r="F30" s="189"/>
      <c r="G30" s="71"/>
      <c r="H30" s="58"/>
    </row>
    <row r="31" spans="2:8">
      <c r="B31" s="119"/>
      <c r="C31" s="185"/>
      <c r="D31" s="123"/>
      <c r="E31" s="72"/>
      <c r="F31" s="189"/>
      <c r="G31" s="71"/>
      <c r="H31" s="58"/>
    </row>
    <row r="32" spans="2:8">
      <c r="B32" s="119"/>
      <c r="C32" s="185"/>
      <c r="D32" s="123"/>
      <c r="E32" s="72"/>
      <c r="F32" s="189"/>
      <c r="G32" s="71"/>
      <c r="H32" s="58"/>
    </row>
    <row r="33" spans="2:8">
      <c r="B33" s="119"/>
      <c r="C33" s="185"/>
      <c r="D33" s="123"/>
      <c r="E33" s="72"/>
      <c r="F33" s="189"/>
      <c r="G33" s="71"/>
      <c r="H33" s="58"/>
    </row>
    <row r="34" spans="2:8">
      <c r="B34" s="119"/>
      <c r="C34" s="185"/>
      <c r="D34" s="123"/>
      <c r="E34" s="72"/>
      <c r="F34" s="189"/>
      <c r="G34" s="71"/>
      <c r="H34" s="58"/>
    </row>
    <row r="35" spans="2:8">
      <c r="B35" s="119"/>
      <c r="C35" s="185"/>
      <c r="D35" s="123"/>
      <c r="E35" s="72"/>
      <c r="F35" s="189"/>
      <c r="G35" s="71"/>
      <c r="H35" s="58"/>
    </row>
    <row r="36" spans="2:8">
      <c r="B36" s="119"/>
      <c r="C36" s="185"/>
      <c r="D36" s="123"/>
      <c r="E36" s="72"/>
      <c r="F36" s="189"/>
      <c r="G36" s="71"/>
      <c r="H36" s="58"/>
    </row>
    <row r="37" spans="2:8">
      <c r="B37" s="119"/>
      <c r="C37" s="185"/>
      <c r="D37" s="123"/>
      <c r="E37" s="72"/>
      <c r="F37" s="189"/>
      <c r="G37" s="71"/>
      <c r="H37" s="58"/>
    </row>
    <row r="38" spans="2:8">
      <c r="B38" s="119"/>
      <c r="C38" s="185"/>
      <c r="D38" s="123"/>
      <c r="E38" s="72"/>
      <c r="F38" s="189"/>
      <c r="G38" s="71"/>
      <c r="H38" s="58"/>
    </row>
    <row r="39" spans="2:8" ht="28">
      <c r="B39" s="223" t="s">
        <v>35</v>
      </c>
      <c r="C39" s="185">
        <v>444444404</v>
      </c>
      <c r="D39" s="227" t="s">
        <v>37</v>
      </c>
      <c r="E39" s="223">
        <v>10098532</v>
      </c>
      <c r="F39" s="224" t="s">
        <v>36</v>
      </c>
      <c r="G39" s="225">
        <v>42338</v>
      </c>
      <c r="H39" s="226"/>
    </row>
    <row r="40" spans="2:8" s="70" customFormat="1">
      <c r="B40" s="186" t="s">
        <v>26</v>
      </c>
      <c r="C40" s="186"/>
      <c r="D40" s="122"/>
      <c r="E40" s="187">
        <f>SUM(E9:E39)</f>
        <v>10098532</v>
      </c>
      <c r="F40" s="153"/>
      <c r="G40" s="188"/>
      <c r="H40" s="153"/>
    </row>
    <row r="46" spans="2:8" ht="16">
      <c r="B46" s="33"/>
      <c r="C46" s="33"/>
      <c r="D46" s="10"/>
      <c r="E46" s="33"/>
      <c r="F46" s="33"/>
      <c r="G46" s="33"/>
      <c r="H46" s="33"/>
    </row>
    <row r="47" spans="2:8" ht="16">
      <c r="B47" s="33"/>
      <c r="C47" s="33"/>
      <c r="D47" s="5"/>
      <c r="E47" s="33"/>
      <c r="F47" s="33"/>
      <c r="G47" s="33"/>
      <c r="H47" s="33"/>
    </row>
    <row r="48" spans="2:8" ht="16">
      <c r="B48" s="33"/>
      <c r="C48" s="33"/>
      <c r="D48" s="10"/>
      <c r="E48" s="33"/>
      <c r="F48" s="33"/>
      <c r="G48" s="33"/>
      <c r="H48" s="33"/>
    </row>
    <row r="51" spans="2:13" ht="16">
      <c r="B51" s="10" t="e">
        <f>#REF!</f>
        <v>#REF!</v>
      </c>
      <c r="C51" s="10" t="e">
        <f>#REF!</f>
        <v>#REF!</v>
      </c>
      <c r="D51" s="33"/>
      <c r="E51" s="62" t="e">
        <f>#REF!</f>
        <v>#REF!</v>
      </c>
      <c r="F51" s="10"/>
      <c r="G51" s="10"/>
      <c r="H51" s="10"/>
      <c r="I51" s="10"/>
      <c r="J51" s="62"/>
      <c r="K51" s="120"/>
      <c r="L51" s="120"/>
      <c r="M51" s="120"/>
    </row>
    <row r="52" spans="2:13" ht="16">
      <c r="B52" s="10" t="e">
        <f>#REF!</f>
        <v>#REF!</v>
      </c>
      <c r="C52" s="10" t="e">
        <f>#REF!</f>
        <v>#REF!</v>
      </c>
      <c r="D52" s="33"/>
      <c r="E52" s="62" t="e">
        <f>#REF!</f>
        <v>#REF!</v>
      </c>
      <c r="F52" s="10"/>
      <c r="G52" s="10"/>
      <c r="H52" s="10"/>
      <c r="I52" s="10"/>
      <c r="J52" s="62"/>
      <c r="K52" s="120"/>
      <c r="L52" s="120"/>
      <c r="M52" s="120"/>
    </row>
    <row r="53" spans="2:13" ht="16">
      <c r="B53" s="10" t="e">
        <f>#REF!</f>
        <v>#REF!</v>
      </c>
      <c r="C53" s="10" t="e">
        <f>#REF!</f>
        <v>#REF!</v>
      </c>
      <c r="D53" s="33"/>
      <c r="E53" s="62" t="e">
        <f>#REF!</f>
        <v>#REF!</v>
      </c>
      <c r="F53" s="10"/>
      <c r="G53" s="10"/>
      <c r="H53" s="10"/>
      <c r="I53" s="10"/>
      <c r="J53" s="62"/>
      <c r="K53" s="120"/>
      <c r="L53" s="120"/>
      <c r="M53" s="120"/>
    </row>
  </sheetData>
  <mergeCells count="5">
    <mergeCell ref="B7:H7"/>
    <mergeCell ref="B1:H1"/>
    <mergeCell ref="B2:H2"/>
    <mergeCell ref="B3:H3"/>
    <mergeCell ref="B4:H4"/>
  </mergeCells>
  <phoneticPr fontId="49" type="noConversion"/>
  <pageMargins left="1.1811023622047245" right="0.31496062992125984" top="0.39370078740157483" bottom="0" header="0.31496062992125984" footer="0.31496062992125984"/>
  <pageSetup scale="65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23"/>
  <sheetViews>
    <sheetView showGridLines="0" workbookViewId="0">
      <selection activeCell="H15" sqref="H15"/>
    </sheetView>
  </sheetViews>
  <sheetFormatPr baseColWidth="10" defaultColWidth="10" defaultRowHeight="14"/>
  <cols>
    <col min="1" max="1" width="2.83203125" style="33" customWidth="1"/>
    <col min="2" max="2" width="41.5" style="40" customWidth="1"/>
    <col min="3" max="3" width="15.6640625" style="40" customWidth="1"/>
    <col min="4" max="4" width="15.1640625" style="53" customWidth="1"/>
    <col min="5" max="5" width="11.6640625" style="40" hidden="1" customWidth="1"/>
    <col min="6" max="6" width="18" style="40" bestFit="1" customWidth="1"/>
    <col min="7" max="7" width="16.6640625" style="40" customWidth="1"/>
    <col min="8" max="8" width="20.1640625" style="40" customWidth="1"/>
    <col min="9" max="9" width="28.33203125" style="40" customWidth="1"/>
    <col min="10" max="16384" width="10" style="33"/>
  </cols>
  <sheetData>
    <row r="1" spans="2:9">
      <c r="B1" s="661" t="s">
        <v>106</v>
      </c>
      <c r="C1" s="661"/>
      <c r="D1" s="661"/>
      <c r="E1" s="661"/>
      <c r="F1" s="661"/>
      <c r="G1" s="661"/>
      <c r="H1" s="661"/>
      <c r="I1" s="661"/>
    </row>
    <row r="2" spans="2:9">
      <c r="B2" s="661" t="s">
        <v>18</v>
      </c>
      <c r="C2" s="661"/>
      <c r="D2" s="661"/>
      <c r="E2" s="661"/>
      <c r="F2" s="661"/>
      <c r="G2" s="661"/>
      <c r="H2" s="661"/>
      <c r="I2" s="661"/>
    </row>
    <row r="3" spans="2:9">
      <c r="B3" s="661" t="s">
        <v>108</v>
      </c>
      <c r="C3" s="661"/>
      <c r="D3" s="661"/>
      <c r="E3" s="661"/>
      <c r="F3" s="661"/>
      <c r="G3" s="661"/>
      <c r="H3" s="661"/>
      <c r="I3" s="661"/>
    </row>
    <row r="4" spans="2:9">
      <c r="B4" s="661" t="s">
        <v>119</v>
      </c>
      <c r="C4" s="661"/>
      <c r="D4" s="661"/>
      <c r="E4" s="661"/>
      <c r="F4" s="661"/>
      <c r="G4" s="661"/>
      <c r="H4" s="661"/>
      <c r="I4" s="661"/>
    </row>
    <row r="5" spans="2:9" ht="15" thickBot="1">
      <c r="B5" s="34"/>
      <c r="C5" s="34"/>
      <c r="D5" s="35"/>
      <c r="E5" s="34"/>
      <c r="F5" s="34"/>
      <c r="G5" s="34"/>
      <c r="H5" s="34"/>
      <c r="I5" s="34"/>
    </row>
    <row r="6" spans="2:9" ht="17" thickBot="1">
      <c r="B6" s="662" t="s">
        <v>38</v>
      </c>
      <c r="C6" s="663"/>
      <c r="D6" s="663"/>
      <c r="E6" s="663"/>
      <c r="F6" s="663"/>
      <c r="G6" s="663"/>
      <c r="H6" s="663"/>
      <c r="I6" s="664"/>
    </row>
    <row r="7" spans="2:9" s="42" customFormat="1" ht="28">
      <c r="B7" s="54" t="s">
        <v>27</v>
      </c>
      <c r="C7" s="55" t="s">
        <v>28</v>
      </c>
      <c r="D7" s="55" t="s">
        <v>0</v>
      </c>
      <c r="E7" s="54" t="s">
        <v>29</v>
      </c>
      <c r="F7" s="56" t="s">
        <v>30</v>
      </c>
      <c r="G7" s="56" t="s">
        <v>31</v>
      </c>
      <c r="H7" s="54" t="s">
        <v>32</v>
      </c>
      <c r="I7" s="54" t="s">
        <v>19</v>
      </c>
    </row>
    <row r="8" spans="2:9" s="42" customFormat="1" ht="12.75" customHeight="1">
      <c r="B8" s="124"/>
      <c r="C8" s="155"/>
      <c r="D8" s="161"/>
      <c r="E8" s="54"/>
      <c r="F8" s="205"/>
      <c r="G8" s="205"/>
      <c r="H8" s="124"/>
      <c r="I8" s="124"/>
    </row>
    <row r="9" spans="2:9" s="42" customFormat="1" ht="12.75" customHeight="1">
      <c r="B9" s="189"/>
      <c r="C9" s="155"/>
      <c r="D9" s="161"/>
      <c r="E9" s="54"/>
      <c r="F9" s="205"/>
      <c r="G9" s="205"/>
      <c r="H9" s="124"/>
      <c r="I9" s="155"/>
    </row>
    <row r="10" spans="2:9" s="42" customFormat="1" ht="12.75" customHeight="1">
      <c r="B10" s="189"/>
      <c r="C10" s="155"/>
      <c r="D10" s="161"/>
      <c r="E10" s="54"/>
      <c r="F10" s="205"/>
      <c r="G10" s="205"/>
      <c r="H10" s="124"/>
      <c r="I10" s="155"/>
    </row>
    <row r="11" spans="2:9">
      <c r="B11" s="37" t="s">
        <v>39</v>
      </c>
      <c r="C11" s="36"/>
      <c r="D11" s="38">
        <f>SUM(D8:D10)</f>
        <v>0</v>
      </c>
      <c r="E11" s="184"/>
      <c r="F11" s="184"/>
      <c r="G11" s="184"/>
      <c r="H11" s="184"/>
      <c r="I11" s="184"/>
    </row>
    <row r="12" spans="2:9">
      <c r="B12" s="120"/>
      <c r="C12" s="120"/>
      <c r="D12" s="41"/>
      <c r="E12" s="184"/>
      <c r="F12" s="184"/>
      <c r="G12" s="184"/>
      <c r="H12" s="184"/>
      <c r="I12" s="184"/>
    </row>
    <row r="13" spans="2:9">
      <c r="B13" s="120"/>
      <c r="C13" s="120"/>
      <c r="D13" s="41"/>
      <c r="E13" s="184"/>
      <c r="F13" s="120"/>
      <c r="G13" s="120"/>
      <c r="H13" s="120"/>
      <c r="I13" s="120"/>
    </row>
    <row r="14" spans="2:9">
      <c r="B14" s="197"/>
      <c r="C14" s="120"/>
      <c r="D14" s="41"/>
      <c r="E14" s="184"/>
      <c r="F14" s="120"/>
      <c r="G14" s="120"/>
      <c r="H14" s="120"/>
      <c r="I14" s="120"/>
    </row>
    <row r="15" spans="2:9">
      <c r="B15" s="120"/>
      <c r="C15" s="120"/>
      <c r="D15" s="151"/>
      <c r="E15" s="120"/>
      <c r="F15" s="120"/>
      <c r="G15" s="120"/>
      <c r="H15" s="120"/>
      <c r="I15" s="120"/>
    </row>
    <row r="16" spans="2:9">
      <c r="B16" s="120"/>
      <c r="C16" s="120"/>
      <c r="D16" s="151"/>
      <c r="E16" s="120"/>
      <c r="F16" s="120"/>
      <c r="G16" s="120"/>
      <c r="H16" s="120"/>
      <c r="I16" s="120"/>
    </row>
    <row r="17" spans="2:14">
      <c r="B17" s="33"/>
      <c r="C17" s="33"/>
      <c r="D17" s="33"/>
      <c r="E17" s="33"/>
      <c r="F17" s="33"/>
      <c r="G17" s="33"/>
      <c r="H17" s="33"/>
      <c r="I17" s="120"/>
    </row>
    <row r="18" spans="2:14">
      <c r="B18" s="33"/>
      <c r="C18" s="33"/>
      <c r="D18" s="33"/>
      <c r="E18" s="33"/>
      <c r="F18" s="33"/>
      <c r="G18" s="33"/>
      <c r="H18" s="33"/>
      <c r="I18" s="120"/>
    </row>
    <row r="19" spans="2:14">
      <c r="B19" s="33"/>
      <c r="C19" s="33"/>
      <c r="D19" s="33"/>
      <c r="E19" s="33"/>
      <c r="F19" s="33"/>
      <c r="G19" s="33"/>
      <c r="H19" s="33"/>
      <c r="I19" s="120"/>
    </row>
    <row r="20" spans="2:14" ht="16">
      <c r="B20" s="10" t="e">
        <f>'1330  ANTICIPOS Y AVANCES'!B51</f>
        <v>#REF!</v>
      </c>
      <c r="C20" s="62" t="e">
        <f>'1330  ANTICIPOS Y AVANCES'!E51</f>
        <v>#REF!</v>
      </c>
      <c r="D20" s="10"/>
      <c r="E20" s="10"/>
      <c r="F20" s="10"/>
      <c r="G20" s="10"/>
      <c r="H20" s="62" t="e">
        <f>'1330  ANTICIPOS Y AVANCES'!C51</f>
        <v>#REF!</v>
      </c>
      <c r="I20" s="33"/>
      <c r="J20" s="10"/>
      <c r="K20" s="120"/>
      <c r="L20" s="62"/>
      <c r="M20" s="10"/>
      <c r="N20" s="120"/>
    </row>
    <row r="21" spans="2:14" ht="16">
      <c r="B21" s="10" t="e">
        <f>'1330  ANTICIPOS Y AVANCES'!B52</f>
        <v>#REF!</v>
      </c>
      <c r="C21" s="62" t="e">
        <f>'1330  ANTICIPOS Y AVANCES'!E52</f>
        <v>#REF!</v>
      </c>
      <c r="D21" s="10"/>
      <c r="E21" s="10"/>
      <c r="F21" s="10"/>
      <c r="G21" s="10"/>
      <c r="H21" s="62" t="e">
        <f>'1330  ANTICIPOS Y AVANCES'!C52</f>
        <v>#REF!</v>
      </c>
      <c r="I21" s="33"/>
      <c r="J21" s="10"/>
      <c r="K21" s="120"/>
      <c r="L21" s="62"/>
      <c r="M21" s="5"/>
      <c r="N21" s="120"/>
    </row>
    <row r="22" spans="2:14" ht="16">
      <c r="B22" s="10" t="e">
        <f>'1330  ANTICIPOS Y AVANCES'!B53</f>
        <v>#REF!</v>
      </c>
      <c r="C22" s="62" t="e">
        <f>'1330  ANTICIPOS Y AVANCES'!E53</f>
        <v>#REF!</v>
      </c>
      <c r="D22" s="10"/>
      <c r="E22" s="10"/>
      <c r="F22" s="10"/>
      <c r="G22" s="10"/>
      <c r="H22" s="62" t="e">
        <f>'1330  ANTICIPOS Y AVANCES'!C53</f>
        <v>#REF!</v>
      </c>
      <c r="I22" s="33"/>
      <c r="J22" s="10"/>
      <c r="K22" s="120"/>
      <c r="L22" s="62"/>
      <c r="M22" s="10"/>
      <c r="N22" s="120"/>
    </row>
    <row r="23" spans="2:14">
      <c r="B23" s="120"/>
      <c r="C23" s="120"/>
      <c r="D23" s="151"/>
      <c r="E23" s="120"/>
      <c r="F23" s="120"/>
      <c r="G23" s="120"/>
      <c r="H23" s="120"/>
      <c r="I23" s="120"/>
    </row>
  </sheetData>
  <mergeCells count="5">
    <mergeCell ref="B1:I1"/>
    <mergeCell ref="B2:I2"/>
    <mergeCell ref="B3:I3"/>
    <mergeCell ref="B4:I4"/>
    <mergeCell ref="B6:I6"/>
  </mergeCells>
  <pageMargins left="0.78740157480314965" right="7.874015748031496E-2" top="0.78740157480314965" bottom="1.1811023622047245" header="0" footer="0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3A26-DB2F-4935-9902-F8DE05467401}">
  <sheetPr>
    <tabColor theme="6" tint="-0.499984740745262"/>
  </sheetPr>
  <dimension ref="A1:I20"/>
  <sheetViews>
    <sheetView showGridLines="0" topLeftCell="B1" zoomScaleNormal="100" workbookViewId="0">
      <selection activeCell="G23" sqref="G23"/>
    </sheetView>
  </sheetViews>
  <sheetFormatPr baseColWidth="10" defaultRowHeight="13"/>
  <cols>
    <col min="1" max="1" width="2.5" customWidth="1"/>
    <col min="2" max="2" width="32.1640625" bestFit="1" customWidth="1"/>
    <col min="3" max="3" width="18.5" bestFit="1" customWidth="1"/>
    <col min="4" max="4" width="20.33203125" customWidth="1"/>
    <col min="6" max="6" width="21" bestFit="1" customWidth="1"/>
    <col min="7" max="7" width="24" bestFit="1" customWidth="1"/>
    <col min="8" max="8" width="12.5" bestFit="1" customWidth="1"/>
    <col min="9" max="9" width="53" bestFit="1" customWidth="1"/>
  </cols>
  <sheetData>
    <row r="1" spans="2:9" ht="14">
      <c r="B1" s="665" t="s">
        <v>106</v>
      </c>
      <c r="C1" s="665"/>
      <c r="D1" s="665"/>
      <c r="E1" s="665"/>
      <c r="F1" s="665"/>
      <c r="G1" s="665"/>
      <c r="H1" s="665"/>
      <c r="I1" s="665"/>
    </row>
    <row r="2" spans="2:9" ht="14">
      <c r="B2" s="665" t="s">
        <v>18</v>
      </c>
      <c r="C2" s="665"/>
      <c r="D2" s="665"/>
      <c r="E2" s="665"/>
      <c r="F2" s="665"/>
      <c r="G2" s="665"/>
      <c r="H2" s="665"/>
      <c r="I2" s="665"/>
    </row>
    <row r="3" spans="2:9" ht="14">
      <c r="B3" s="665" t="s">
        <v>108</v>
      </c>
      <c r="C3" s="665"/>
      <c r="D3" s="665"/>
      <c r="E3" s="665"/>
      <c r="F3" s="665"/>
      <c r="G3" s="665"/>
      <c r="H3" s="665"/>
      <c r="I3" s="665"/>
    </row>
    <row r="4" spans="2:9" ht="18" customHeight="1">
      <c r="B4" s="659" t="s">
        <v>1077</v>
      </c>
      <c r="C4" s="659"/>
      <c r="D4" s="659"/>
      <c r="E4" s="659"/>
      <c r="F4" s="659"/>
      <c r="G4" s="659"/>
      <c r="H4" s="659"/>
      <c r="I4" s="352"/>
    </row>
    <row r="5" spans="2:9" ht="14">
      <c r="B5" s="341"/>
      <c r="C5" s="335"/>
      <c r="D5" s="35"/>
      <c r="E5" s="335"/>
      <c r="F5" s="335"/>
      <c r="G5" s="335"/>
      <c r="H5" s="335"/>
      <c r="I5" s="335"/>
    </row>
    <row r="6" spans="2:9" ht="14">
      <c r="B6" s="666" t="s">
        <v>975</v>
      </c>
      <c r="C6" s="667"/>
      <c r="D6" s="667"/>
      <c r="E6" s="667"/>
      <c r="F6" s="667"/>
      <c r="G6" s="667"/>
      <c r="H6" s="667"/>
      <c r="I6" s="668"/>
    </row>
    <row r="7" spans="2:9" ht="14">
      <c r="B7" s="337" t="s">
        <v>27</v>
      </c>
      <c r="C7" s="338" t="s">
        <v>28</v>
      </c>
      <c r="D7" s="338" t="s">
        <v>0</v>
      </c>
      <c r="E7" s="337" t="s">
        <v>29</v>
      </c>
      <c r="F7" s="342" t="s">
        <v>30</v>
      </c>
      <c r="G7" s="342" t="s">
        <v>31</v>
      </c>
      <c r="H7" s="337" t="s">
        <v>32</v>
      </c>
      <c r="I7" s="337" t="s">
        <v>19</v>
      </c>
    </row>
    <row r="8" spans="2:9" ht="14">
      <c r="B8" s="343"/>
      <c r="C8" s="343"/>
      <c r="D8" s="344"/>
      <c r="E8" s="345"/>
      <c r="F8" s="345"/>
      <c r="G8" s="339"/>
      <c r="H8" s="340"/>
      <c r="I8" s="340"/>
    </row>
    <row r="9" spans="2:9" ht="15" thickBot="1">
      <c r="B9" s="343"/>
      <c r="C9" s="346"/>
      <c r="D9" s="347"/>
      <c r="E9" s="345"/>
      <c r="F9" s="345"/>
      <c r="G9" s="339"/>
      <c r="H9" s="340"/>
      <c r="I9" s="340"/>
    </row>
    <row r="10" spans="2:9" ht="15" thickBot="1">
      <c r="B10" s="336"/>
      <c r="C10" s="348" t="s">
        <v>976</v>
      </c>
      <c r="D10" s="349">
        <f>SUM(D8:D9)</f>
        <v>0</v>
      </c>
      <c r="E10" s="336"/>
      <c r="F10" s="336"/>
      <c r="G10" s="336"/>
      <c r="H10" s="336"/>
      <c r="I10" s="336"/>
    </row>
    <row r="18" spans="1:9" s="291" customFormat="1" ht="14">
      <c r="A18" s="2"/>
      <c r="B18" s="2" t="s">
        <v>1073</v>
      </c>
      <c r="C18" s="251"/>
      <c r="D18" s="251"/>
      <c r="E18" s="251" t="s">
        <v>1074</v>
      </c>
      <c r="F18" s="251"/>
      <c r="G18" s="251"/>
      <c r="H18" s="251" t="s">
        <v>170</v>
      </c>
      <c r="I18" s="251"/>
    </row>
    <row r="19" spans="1:9" s="291" customFormat="1" ht="14">
      <c r="A19" s="2"/>
      <c r="B19" s="2" t="s">
        <v>448</v>
      </c>
      <c r="C19" s="251"/>
      <c r="D19" s="251"/>
      <c r="E19" s="251" t="s">
        <v>115</v>
      </c>
      <c r="F19" s="251"/>
      <c r="G19" s="2"/>
      <c r="H19" s="2" t="s">
        <v>116</v>
      </c>
      <c r="I19" s="2"/>
    </row>
    <row r="20" spans="1:9" s="291" customFormat="1" ht="14">
      <c r="A20" s="2"/>
      <c r="B20" s="2" t="s">
        <v>1075</v>
      </c>
      <c r="C20" s="251"/>
      <c r="D20" s="251"/>
      <c r="E20" s="251" t="s">
        <v>1083</v>
      </c>
      <c r="F20" s="251"/>
      <c r="G20" s="2"/>
      <c r="H20" s="2" t="s">
        <v>112</v>
      </c>
      <c r="I20" s="2"/>
    </row>
  </sheetData>
  <mergeCells count="5">
    <mergeCell ref="B1:I1"/>
    <mergeCell ref="B2:I2"/>
    <mergeCell ref="B3:I3"/>
    <mergeCell ref="B6:I6"/>
    <mergeCell ref="B4:H4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A26D-0041-0C47-B1E3-147652B29779}">
  <dimension ref="A1:N3123"/>
  <sheetViews>
    <sheetView tabSelected="1" zoomScaleNormal="100" workbookViewId="0">
      <selection activeCell="A1603" sqref="A1603:XFD1603"/>
    </sheetView>
  </sheetViews>
  <sheetFormatPr baseColWidth="10" defaultColWidth="10.83203125" defaultRowHeight="13"/>
  <cols>
    <col min="1" max="1" width="10.83203125" style="479"/>
    <col min="2" max="2" width="44.83203125" style="479" customWidth="1"/>
    <col min="3" max="3" width="14.6640625" style="525" customWidth="1"/>
    <col min="4" max="4" width="37.1640625" style="488" bestFit="1" customWidth="1"/>
    <col min="5" max="5" width="22.5" style="523" bestFit="1" customWidth="1"/>
    <col min="6" max="6" width="13.6640625" style="524" customWidth="1"/>
    <col min="7" max="7" width="24.33203125" style="523" customWidth="1"/>
    <col min="8" max="8" width="19.33203125" style="479" bestFit="1" customWidth="1"/>
    <col min="9" max="9" width="10" style="524" bestFit="1" customWidth="1"/>
    <col min="10" max="10" width="16.6640625" style="479" bestFit="1" customWidth="1"/>
    <col min="11" max="11" width="16.33203125" style="593" bestFit="1" customWidth="1"/>
    <col min="12" max="12" width="43.5" style="494" hidden="1" customWidth="1"/>
    <col min="13" max="13" width="11.6640625" style="479" bestFit="1" customWidth="1"/>
    <col min="14" max="16384" width="10.83203125" style="479"/>
  </cols>
  <sheetData>
    <row r="1" spans="2:14" ht="16">
      <c r="B1" s="670" t="s">
        <v>106</v>
      </c>
      <c r="C1" s="670"/>
      <c r="D1" s="670"/>
      <c r="E1" s="670"/>
      <c r="F1" s="670"/>
      <c r="G1" s="670"/>
      <c r="H1" s="670"/>
      <c r="I1" s="670"/>
      <c r="J1" s="670"/>
      <c r="K1" s="670"/>
      <c r="L1" s="550"/>
    </row>
    <row r="2" spans="2:14" ht="16">
      <c r="B2" s="670" t="s">
        <v>108</v>
      </c>
      <c r="C2" s="670"/>
      <c r="D2" s="670"/>
      <c r="E2" s="670"/>
      <c r="F2" s="670"/>
      <c r="G2" s="670"/>
      <c r="H2" s="670"/>
      <c r="I2" s="670"/>
      <c r="J2" s="670"/>
      <c r="K2" s="670"/>
      <c r="L2" s="550"/>
    </row>
    <row r="3" spans="2:14" ht="16">
      <c r="B3" s="670" t="s">
        <v>1646</v>
      </c>
      <c r="C3" s="670"/>
      <c r="D3" s="670"/>
      <c r="E3" s="670"/>
      <c r="F3" s="670"/>
      <c r="G3" s="670"/>
      <c r="H3" s="670"/>
      <c r="I3" s="670"/>
      <c r="J3" s="670"/>
      <c r="K3" s="670"/>
      <c r="L3" s="550"/>
    </row>
    <row r="4" spans="2:14" ht="16">
      <c r="B4" s="670" t="s">
        <v>1652</v>
      </c>
      <c r="C4" s="670"/>
      <c r="D4" s="670"/>
      <c r="E4" s="670"/>
      <c r="F4" s="670"/>
      <c r="G4" s="670"/>
      <c r="H4" s="670"/>
      <c r="I4" s="670"/>
      <c r="J4" s="670"/>
      <c r="K4" s="670"/>
      <c r="L4" s="550"/>
    </row>
    <row r="5" spans="2:14" ht="14">
      <c r="B5" s="481" t="s">
        <v>158</v>
      </c>
      <c r="C5" s="411"/>
      <c r="D5" s="411"/>
      <c r="E5" s="521"/>
      <c r="F5" s="522"/>
      <c r="G5" s="521"/>
      <c r="H5" s="481"/>
      <c r="I5" s="522"/>
    </row>
    <row r="6" spans="2:14" ht="15">
      <c r="B6" s="499" t="s">
        <v>1647</v>
      </c>
      <c r="C6" s="411"/>
      <c r="D6" s="411"/>
    </row>
    <row r="7" spans="2:14" s="529" customFormat="1" ht="32">
      <c r="B7" s="498" t="s">
        <v>27</v>
      </c>
      <c r="C7" s="498" t="s">
        <v>1648</v>
      </c>
      <c r="D7" s="498" t="s">
        <v>1649</v>
      </c>
      <c r="E7" s="498" t="s">
        <v>1650</v>
      </c>
      <c r="F7" s="498" t="s">
        <v>1654</v>
      </c>
      <c r="G7" s="498" t="s">
        <v>1651</v>
      </c>
      <c r="H7" s="498" t="s">
        <v>1659</v>
      </c>
      <c r="I7" s="498" t="s">
        <v>1663</v>
      </c>
      <c r="J7" s="498" t="s">
        <v>1653</v>
      </c>
      <c r="K7" s="594" t="s">
        <v>1664</v>
      </c>
      <c r="L7" s="498" t="s">
        <v>2950</v>
      </c>
    </row>
    <row r="8" spans="2:14" ht="15">
      <c r="B8" s="412" t="s">
        <v>804</v>
      </c>
      <c r="C8" s="413">
        <v>31566000</v>
      </c>
      <c r="D8" s="414" t="s">
        <v>805</v>
      </c>
      <c r="E8" s="415" t="s">
        <v>171</v>
      </c>
      <c r="F8" s="416">
        <v>3215254720</v>
      </c>
      <c r="G8" s="417" t="s">
        <v>1656</v>
      </c>
      <c r="H8" s="418">
        <v>45531</v>
      </c>
      <c r="I8" s="476" t="s">
        <v>1706</v>
      </c>
      <c r="J8" s="419">
        <v>525600</v>
      </c>
      <c r="K8" s="595"/>
      <c r="L8" s="568"/>
      <c r="M8" s="529"/>
      <c r="N8" s="529"/>
    </row>
    <row r="9" spans="2:14" ht="15">
      <c r="B9" s="412" t="s">
        <v>804</v>
      </c>
      <c r="C9" s="413">
        <v>31566000</v>
      </c>
      <c r="D9" s="414" t="s">
        <v>805</v>
      </c>
      <c r="E9" s="415" t="s">
        <v>171</v>
      </c>
      <c r="F9" s="416">
        <v>3215254720</v>
      </c>
      <c r="G9" s="417" t="s">
        <v>1657</v>
      </c>
      <c r="H9" s="418">
        <v>45531</v>
      </c>
      <c r="I9" s="476" t="s">
        <v>1706</v>
      </c>
      <c r="J9" s="419">
        <v>988294</v>
      </c>
      <c r="K9" s="595"/>
      <c r="L9" s="568"/>
      <c r="M9" s="529"/>
      <c r="N9" s="529"/>
    </row>
    <row r="10" spans="2:14" ht="15">
      <c r="B10" s="412" t="s">
        <v>804</v>
      </c>
      <c r="C10" s="413">
        <v>31566000</v>
      </c>
      <c r="D10" s="414" t="s">
        <v>805</v>
      </c>
      <c r="E10" s="415" t="s">
        <v>171</v>
      </c>
      <c r="F10" s="416">
        <v>3215254720</v>
      </c>
      <c r="G10" s="417" t="s">
        <v>1658</v>
      </c>
      <c r="H10" s="418">
        <v>45531</v>
      </c>
      <c r="I10" s="476" t="s">
        <v>1706</v>
      </c>
      <c r="J10" s="419">
        <v>69181</v>
      </c>
      <c r="K10" s="595"/>
      <c r="L10" s="568"/>
      <c r="M10" s="529"/>
      <c r="N10" s="529"/>
    </row>
    <row r="11" spans="2:14" ht="15">
      <c r="B11" s="412" t="s">
        <v>804</v>
      </c>
      <c r="C11" s="413">
        <v>31566000</v>
      </c>
      <c r="D11" s="414" t="s">
        <v>805</v>
      </c>
      <c r="E11" s="415" t="s">
        <v>171</v>
      </c>
      <c r="F11" s="416">
        <v>3215254720</v>
      </c>
      <c r="G11" s="417" t="s">
        <v>1660</v>
      </c>
      <c r="H11" s="418">
        <v>45531</v>
      </c>
      <c r="I11" s="476" t="s">
        <v>1706</v>
      </c>
      <c r="J11" s="419">
        <v>156408</v>
      </c>
      <c r="K11" s="595"/>
      <c r="L11" s="568"/>
      <c r="M11" s="529"/>
      <c r="N11" s="529"/>
    </row>
    <row r="12" spans="2:14" ht="15">
      <c r="B12" s="412" t="s">
        <v>804</v>
      </c>
      <c r="C12" s="413">
        <v>31566000</v>
      </c>
      <c r="D12" s="414" t="s">
        <v>805</v>
      </c>
      <c r="E12" s="415" t="s">
        <v>171</v>
      </c>
      <c r="F12" s="416">
        <v>3215254720</v>
      </c>
      <c r="G12" s="417" t="s">
        <v>1661</v>
      </c>
      <c r="H12" s="418">
        <v>45531</v>
      </c>
      <c r="I12" s="476" t="s">
        <v>1706</v>
      </c>
      <c r="J12" s="419">
        <v>538056</v>
      </c>
      <c r="K12" s="595"/>
      <c r="L12" s="568"/>
      <c r="M12" s="529"/>
      <c r="N12" s="529"/>
    </row>
    <row r="13" spans="2:14" ht="15">
      <c r="B13" s="447" t="s">
        <v>26</v>
      </c>
      <c r="C13" s="448"/>
      <c r="D13" s="449"/>
      <c r="E13" s="450"/>
      <c r="F13" s="451"/>
      <c r="G13" s="452"/>
      <c r="H13" s="453"/>
      <c r="I13" s="526"/>
      <c r="J13" s="454">
        <f>SUM(J8:J12)</f>
        <v>2277539</v>
      </c>
      <c r="K13" s="595"/>
      <c r="L13" s="568"/>
      <c r="M13" s="529"/>
      <c r="N13" s="529"/>
    </row>
    <row r="14" spans="2:14" ht="15">
      <c r="B14" s="412" t="s">
        <v>220</v>
      </c>
      <c r="C14" s="413">
        <v>1144096349</v>
      </c>
      <c r="D14" s="414" t="s">
        <v>221</v>
      </c>
      <c r="E14" s="415" t="s">
        <v>171</v>
      </c>
      <c r="F14" s="416">
        <v>3156901671</v>
      </c>
      <c r="G14" s="417" t="s">
        <v>1656</v>
      </c>
      <c r="H14" s="418">
        <v>45531</v>
      </c>
      <c r="I14" s="476" t="s">
        <v>1706</v>
      </c>
      <c r="J14" s="419">
        <v>10759150</v>
      </c>
      <c r="K14" s="595"/>
      <c r="L14" s="568"/>
      <c r="M14" s="529"/>
      <c r="N14" s="529"/>
    </row>
    <row r="15" spans="2:14" ht="15">
      <c r="B15" s="412" t="s">
        <v>220</v>
      </c>
      <c r="C15" s="413">
        <v>1144096349</v>
      </c>
      <c r="D15" s="414" t="s">
        <v>221</v>
      </c>
      <c r="E15" s="415" t="s">
        <v>171</v>
      </c>
      <c r="F15" s="416">
        <v>3156901671</v>
      </c>
      <c r="G15" s="417" t="s">
        <v>1661</v>
      </c>
      <c r="H15" s="418">
        <v>45531</v>
      </c>
      <c r="I15" s="476" t="s">
        <v>1706</v>
      </c>
      <c r="J15" s="419">
        <v>828750</v>
      </c>
      <c r="K15" s="595"/>
      <c r="L15" s="568"/>
      <c r="M15" s="529"/>
      <c r="N15" s="529"/>
    </row>
    <row r="16" spans="2:14" ht="15">
      <c r="B16" s="447" t="s">
        <v>26</v>
      </c>
      <c r="C16" s="448"/>
      <c r="D16" s="449"/>
      <c r="E16" s="450"/>
      <c r="F16" s="451"/>
      <c r="G16" s="452"/>
      <c r="H16" s="453"/>
      <c r="I16" s="526"/>
      <c r="J16" s="454">
        <f>SUM(J14:J15)</f>
        <v>11587900</v>
      </c>
      <c r="K16" s="595"/>
      <c r="L16" s="568"/>
      <c r="M16" s="529"/>
      <c r="N16" s="529"/>
    </row>
    <row r="17" spans="2:12" ht="14">
      <c r="B17" s="412" t="s">
        <v>222</v>
      </c>
      <c r="C17" s="413">
        <v>1144110193</v>
      </c>
      <c r="D17" s="414" t="s">
        <v>223</v>
      </c>
      <c r="E17" s="415" t="s">
        <v>171</v>
      </c>
      <c r="F17" s="416">
        <v>3135462782</v>
      </c>
      <c r="G17" s="417" t="s">
        <v>1656</v>
      </c>
      <c r="H17" s="418">
        <v>45531</v>
      </c>
      <c r="I17" s="476" t="s">
        <v>1706</v>
      </c>
      <c r="J17" s="419">
        <v>2119650</v>
      </c>
      <c r="K17" s="595"/>
      <c r="L17" s="568"/>
    </row>
    <row r="18" spans="2:12" ht="14">
      <c r="B18" s="412" t="s">
        <v>222</v>
      </c>
      <c r="C18" s="413">
        <v>1144110193</v>
      </c>
      <c r="D18" s="414" t="s">
        <v>223</v>
      </c>
      <c r="E18" s="415" t="s">
        <v>171</v>
      </c>
      <c r="F18" s="416">
        <v>3135462782</v>
      </c>
      <c r="G18" s="417" t="s">
        <v>1657</v>
      </c>
      <c r="H18" s="418">
        <v>45531</v>
      </c>
      <c r="I18" s="476" t="s">
        <v>1706</v>
      </c>
      <c r="J18" s="419">
        <v>2800000</v>
      </c>
      <c r="K18" s="595"/>
      <c r="L18" s="568"/>
    </row>
    <row r="19" spans="2:12" ht="14">
      <c r="B19" s="412" t="s">
        <v>222</v>
      </c>
      <c r="C19" s="413">
        <v>1144110193</v>
      </c>
      <c r="D19" s="414" t="s">
        <v>223</v>
      </c>
      <c r="E19" s="415" t="s">
        <v>171</v>
      </c>
      <c r="F19" s="416">
        <v>3135462782</v>
      </c>
      <c r="G19" s="417" t="s">
        <v>1658</v>
      </c>
      <c r="H19" s="418">
        <v>45531</v>
      </c>
      <c r="I19" s="476" t="s">
        <v>1706</v>
      </c>
      <c r="J19" s="419">
        <v>196000</v>
      </c>
      <c r="K19" s="595"/>
      <c r="L19" s="568"/>
    </row>
    <row r="20" spans="2:12" ht="14">
      <c r="B20" s="412" t="s">
        <v>222</v>
      </c>
      <c r="C20" s="413">
        <v>1144110193</v>
      </c>
      <c r="D20" s="414" t="s">
        <v>223</v>
      </c>
      <c r="E20" s="415" t="s">
        <v>171</v>
      </c>
      <c r="F20" s="416">
        <v>3135462782</v>
      </c>
      <c r="G20" s="417" t="s">
        <v>1660</v>
      </c>
      <c r="H20" s="418">
        <v>45531</v>
      </c>
      <c r="I20" s="476" t="s">
        <v>1706</v>
      </c>
      <c r="J20" s="419">
        <v>400000</v>
      </c>
      <c r="K20" s="595"/>
      <c r="L20" s="568"/>
    </row>
    <row r="21" spans="2:12" ht="14">
      <c r="B21" s="412" t="s">
        <v>222</v>
      </c>
      <c r="C21" s="413">
        <v>1144110193</v>
      </c>
      <c r="D21" s="414" t="s">
        <v>223</v>
      </c>
      <c r="E21" s="415" t="s">
        <v>171</v>
      </c>
      <c r="F21" s="416">
        <v>3135462782</v>
      </c>
      <c r="G21" s="417" t="s">
        <v>1661</v>
      </c>
      <c r="H21" s="418">
        <v>45531</v>
      </c>
      <c r="I21" s="476" t="s">
        <v>1706</v>
      </c>
      <c r="J21" s="419">
        <v>200000</v>
      </c>
      <c r="K21" s="595"/>
      <c r="L21" s="568"/>
    </row>
    <row r="22" spans="2:12">
      <c r="B22" s="447" t="s">
        <v>26</v>
      </c>
      <c r="C22" s="448"/>
      <c r="D22" s="449"/>
      <c r="E22" s="450"/>
      <c r="F22" s="451"/>
      <c r="G22" s="452"/>
      <c r="H22" s="453"/>
      <c r="I22" s="526"/>
      <c r="J22" s="454">
        <f>SUM(J17:J21)</f>
        <v>5715650</v>
      </c>
      <c r="K22" s="595"/>
      <c r="L22" s="568"/>
    </row>
    <row r="23" spans="2:12" ht="14">
      <c r="B23" s="412" t="s">
        <v>224</v>
      </c>
      <c r="C23" s="413">
        <v>1104806629</v>
      </c>
      <c r="D23" s="414" t="s">
        <v>225</v>
      </c>
      <c r="E23" s="415" t="s">
        <v>171</v>
      </c>
      <c r="F23" s="416">
        <v>3188711266</v>
      </c>
      <c r="G23" s="417" t="s">
        <v>1657</v>
      </c>
      <c r="H23" s="418">
        <v>45531</v>
      </c>
      <c r="I23" s="476" t="s">
        <v>1706</v>
      </c>
      <c r="J23" s="419">
        <v>969500</v>
      </c>
      <c r="K23" s="595"/>
      <c r="L23" s="568"/>
    </row>
    <row r="24" spans="2:12" ht="14">
      <c r="B24" s="412" t="s">
        <v>224</v>
      </c>
      <c r="C24" s="413">
        <v>1104806629</v>
      </c>
      <c r="D24" s="414" t="s">
        <v>225</v>
      </c>
      <c r="E24" s="415" t="s">
        <v>171</v>
      </c>
      <c r="F24" s="416">
        <v>3188711266</v>
      </c>
      <c r="G24" s="417" t="s">
        <v>1658</v>
      </c>
      <c r="H24" s="418">
        <v>45531</v>
      </c>
      <c r="I24" s="476" t="s">
        <v>1706</v>
      </c>
      <c r="J24" s="419">
        <v>67865</v>
      </c>
      <c r="K24" s="595"/>
      <c r="L24" s="568"/>
    </row>
    <row r="25" spans="2:12" ht="14">
      <c r="B25" s="412" t="s">
        <v>224</v>
      </c>
      <c r="C25" s="413">
        <v>1104806629</v>
      </c>
      <c r="D25" s="414" t="s">
        <v>225</v>
      </c>
      <c r="E25" s="415" t="s">
        <v>171</v>
      </c>
      <c r="F25" s="416">
        <v>3188711266</v>
      </c>
      <c r="G25" s="417" t="s">
        <v>1660</v>
      </c>
      <c r="H25" s="418">
        <v>45531</v>
      </c>
      <c r="I25" s="476" t="s">
        <v>1706</v>
      </c>
      <c r="J25" s="419">
        <v>138500</v>
      </c>
      <c r="K25" s="595"/>
      <c r="L25" s="568"/>
    </row>
    <row r="26" spans="2:12" ht="14">
      <c r="B26" s="412" t="s">
        <v>224</v>
      </c>
      <c r="C26" s="413">
        <v>1104806629</v>
      </c>
      <c r="D26" s="414" t="s">
        <v>225</v>
      </c>
      <c r="E26" s="415" t="s">
        <v>171</v>
      </c>
      <c r="F26" s="416">
        <v>3188711266</v>
      </c>
      <c r="G26" s="417" t="s">
        <v>1661</v>
      </c>
      <c r="H26" s="418">
        <v>45531</v>
      </c>
      <c r="I26" s="476" t="s">
        <v>1706</v>
      </c>
      <c r="J26" s="419">
        <v>1125000</v>
      </c>
      <c r="K26" s="595"/>
      <c r="L26" s="568"/>
    </row>
    <row r="27" spans="2:12" ht="14">
      <c r="B27" s="412" t="s">
        <v>226</v>
      </c>
      <c r="C27" s="413">
        <v>1113622091</v>
      </c>
      <c r="D27" s="414" t="s">
        <v>227</v>
      </c>
      <c r="E27" s="415" t="s">
        <v>178</v>
      </c>
      <c r="F27" s="416">
        <v>2732481</v>
      </c>
      <c r="G27" s="417" t="s">
        <v>1656</v>
      </c>
      <c r="H27" s="418">
        <v>45531</v>
      </c>
      <c r="I27" s="476" t="s">
        <v>1706</v>
      </c>
      <c r="J27" s="419">
        <v>1122500</v>
      </c>
      <c r="K27" s="595"/>
      <c r="L27" s="568"/>
    </row>
    <row r="28" spans="2:12" ht="14">
      <c r="B28" s="412" t="s">
        <v>226</v>
      </c>
      <c r="C28" s="413">
        <v>1113622091</v>
      </c>
      <c r="D28" s="414" t="s">
        <v>227</v>
      </c>
      <c r="E28" s="415" t="s">
        <v>178</v>
      </c>
      <c r="F28" s="416">
        <v>2732481</v>
      </c>
      <c r="G28" s="417" t="s">
        <v>1657</v>
      </c>
      <c r="H28" s="418">
        <v>45531</v>
      </c>
      <c r="I28" s="476" t="s">
        <v>1706</v>
      </c>
      <c r="J28" s="419">
        <v>1502083</v>
      </c>
      <c r="K28" s="595"/>
      <c r="L28" s="568"/>
    </row>
    <row r="29" spans="2:12" ht="14">
      <c r="B29" s="412" t="s">
        <v>226</v>
      </c>
      <c r="C29" s="413">
        <v>1113622091</v>
      </c>
      <c r="D29" s="414" t="s">
        <v>227</v>
      </c>
      <c r="E29" s="415" t="s">
        <v>178</v>
      </c>
      <c r="F29" s="416">
        <v>2732481</v>
      </c>
      <c r="G29" s="417" t="s">
        <v>1658</v>
      </c>
      <c r="H29" s="418">
        <v>45531</v>
      </c>
      <c r="I29" s="476" t="s">
        <v>1706</v>
      </c>
      <c r="J29" s="419">
        <v>105146</v>
      </c>
      <c r="K29" s="595"/>
      <c r="L29" s="568"/>
    </row>
    <row r="30" spans="2:12" ht="14">
      <c r="B30" s="412" t="s">
        <v>226</v>
      </c>
      <c r="C30" s="413">
        <v>1113622091</v>
      </c>
      <c r="D30" s="414" t="s">
        <v>227</v>
      </c>
      <c r="E30" s="415" t="s">
        <v>178</v>
      </c>
      <c r="F30" s="416">
        <v>2732481</v>
      </c>
      <c r="G30" s="417" t="s">
        <v>1660</v>
      </c>
      <c r="H30" s="418">
        <v>45531</v>
      </c>
      <c r="I30" s="476" t="s">
        <v>1706</v>
      </c>
      <c r="J30" s="419">
        <v>214583</v>
      </c>
      <c r="K30" s="595"/>
      <c r="L30" s="568"/>
    </row>
    <row r="31" spans="2:12" ht="14">
      <c r="B31" s="412" t="s">
        <v>226</v>
      </c>
      <c r="C31" s="413">
        <v>1113622091</v>
      </c>
      <c r="D31" s="414" t="s">
        <v>227</v>
      </c>
      <c r="E31" s="415" t="s">
        <v>178</v>
      </c>
      <c r="F31" s="416">
        <v>2732481</v>
      </c>
      <c r="G31" s="417" t="s">
        <v>1661</v>
      </c>
      <c r="H31" s="418">
        <v>45531</v>
      </c>
      <c r="I31" s="476" t="s">
        <v>1706</v>
      </c>
      <c r="J31" s="419">
        <v>3237442</v>
      </c>
      <c r="K31" s="595"/>
      <c r="L31" s="568"/>
    </row>
    <row r="32" spans="2:12">
      <c r="B32" s="447" t="s">
        <v>26</v>
      </c>
      <c r="C32" s="448"/>
      <c r="D32" s="449"/>
      <c r="E32" s="450"/>
      <c r="F32" s="451"/>
      <c r="G32" s="452"/>
      <c r="H32" s="453"/>
      <c r="I32" s="526"/>
      <c r="J32" s="454">
        <f>SUM(J27:J31)</f>
        <v>6181754</v>
      </c>
      <c r="K32" s="595"/>
      <c r="L32" s="568"/>
    </row>
    <row r="33" spans="2:12" ht="14">
      <c r="B33" s="412" t="s">
        <v>204</v>
      </c>
      <c r="C33" s="413">
        <v>1130604866</v>
      </c>
      <c r="D33" s="414" t="s">
        <v>764</v>
      </c>
      <c r="E33" s="415" t="s">
        <v>171</v>
      </c>
      <c r="F33" s="416">
        <v>4048719</v>
      </c>
      <c r="G33" s="417" t="s">
        <v>1656</v>
      </c>
      <c r="H33" s="418">
        <v>45531</v>
      </c>
      <c r="I33" s="476" t="s">
        <v>1706</v>
      </c>
      <c r="J33" s="419">
        <v>1654159</v>
      </c>
      <c r="K33" s="595"/>
      <c r="L33" s="568"/>
    </row>
    <row r="34" spans="2:12" ht="14">
      <c r="B34" s="412" t="s">
        <v>204</v>
      </c>
      <c r="C34" s="413">
        <v>1130604866</v>
      </c>
      <c r="D34" s="414" t="s">
        <v>764</v>
      </c>
      <c r="E34" s="415" t="s">
        <v>171</v>
      </c>
      <c r="F34" s="416">
        <v>4048719</v>
      </c>
      <c r="G34" s="417" t="s">
        <v>1657</v>
      </c>
      <c r="H34" s="418">
        <v>45531</v>
      </c>
      <c r="I34" s="476" t="s">
        <v>1706</v>
      </c>
      <c r="J34" s="419">
        <v>2508333</v>
      </c>
      <c r="K34" s="595"/>
      <c r="L34" s="568"/>
    </row>
    <row r="35" spans="2:12" ht="14">
      <c r="B35" s="412" t="s">
        <v>204</v>
      </c>
      <c r="C35" s="413">
        <v>1130604866</v>
      </c>
      <c r="D35" s="414" t="s">
        <v>764</v>
      </c>
      <c r="E35" s="415" t="s">
        <v>171</v>
      </c>
      <c r="F35" s="416">
        <v>4048719</v>
      </c>
      <c r="G35" s="417" t="s">
        <v>1658</v>
      </c>
      <c r="H35" s="418">
        <v>45531</v>
      </c>
      <c r="I35" s="476" t="s">
        <v>1706</v>
      </c>
      <c r="J35" s="419">
        <v>175583</v>
      </c>
      <c r="K35" s="595"/>
      <c r="L35" s="568"/>
    </row>
    <row r="36" spans="2:12" ht="14">
      <c r="B36" s="412" t="s">
        <v>204</v>
      </c>
      <c r="C36" s="413">
        <v>1130604866</v>
      </c>
      <c r="D36" s="414" t="s">
        <v>764</v>
      </c>
      <c r="E36" s="415" t="s">
        <v>171</v>
      </c>
      <c r="F36" s="416">
        <v>4048719</v>
      </c>
      <c r="G36" s="417" t="s">
        <v>1660</v>
      </c>
      <c r="H36" s="418">
        <v>45531</v>
      </c>
      <c r="I36" s="476" t="s">
        <v>1706</v>
      </c>
      <c r="J36" s="419">
        <v>358333</v>
      </c>
      <c r="K36" s="595"/>
      <c r="L36" s="568"/>
    </row>
    <row r="37" spans="2:12" ht="14">
      <c r="B37" s="412" t="s">
        <v>204</v>
      </c>
      <c r="C37" s="413">
        <v>1130604866</v>
      </c>
      <c r="D37" s="414" t="s">
        <v>764</v>
      </c>
      <c r="E37" s="415" t="s">
        <v>171</v>
      </c>
      <c r="F37" s="416">
        <v>4048719</v>
      </c>
      <c r="G37" s="417" t="s">
        <v>1661</v>
      </c>
      <c r="H37" s="418">
        <v>45531</v>
      </c>
      <c r="I37" s="476" t="s">
        <v>1706</v>
      </c>
      <c r="J37" s="419">
        <v>6647083</v>
      </c>
      <c r="K37" s="595"/>
      <c r="L37" s="568"/>
    </row>
    <row r="38" spans="2:12">
      <c r="B38" s="447" t="s">
        <v>26</v>
      </c>
      <c r="C38" s="448"/>
      <c r="D38" s="449"/>
      <c r="E38" s="450"/>
      <c r="F38" s="451"/>
      <c r="G38" s="452"/>
      <c r="H38" s="453"/>
      <c r="I38" s="526"/>
      <c r="J38" s="454">
        <f>SUM(J33:J37)</f>
        <v>11343491</v>
      </c>
      <c r="K38" s="595"/>
      <c r="L38" s="568"/>
    </row>
    <row r="39" spans="2:12" ht="14">
      <c r="B39" s="412" t="s">
        <v>228</v>
      </c>
      <c r="C39" s="413">
        <v>1107845250</v>
      </c>
      <c r="D39" s="414" t="s">
        <v>229</v>
      </c>
      <c r="E39" s="415" t="s">
        <v>171</v>
      </c>
      <c r="F39" s="416">
        <v>3217896949</v>
      </c>
      <c r="G39" s="417" t="s">
        <v>1656</v>
      </c>
      <c r="H39" s="418">
        <v>45531</v>
      </c>
      <c r="I39" s="476" t="s">
        <v>1706</v>
      </c>
      <c r="J39" s="419">
        <v>317800</v>
      </c>
      <c r="K39" s="595"/>
      <c r="L39" s="568"/>
    </row>
    <row r="40" spans="2:12" ht="14">
      <c r="B40" s="412" t="s">
        <v>228</v>
      </c>
      <c r="C40" s="413">
        <v>1107845250</v>
      </c>
      <c r="D40" s="414" t="s">
        <v>229</v>
      </c>
      <c r="E40" s="415" t="s">
        <v>171</v>
      </c>
      <c r="F40" s="416">
        <v>3217896949</v>
      </c>
      <c r="G40" s="417" t="s">
        <v>1657</v>
      </c>
      <c r="H40" s="418">
        <v>45531</v>
      </c>
      <c r="I40" s="476" t="s">
        <v>1706</v>
      </c>
      <c r="J40" s="419">
        <v>473667</v>
      </c>
      <c r="K40" s="595"/>
      <c r="L40" s="568"/>
    </row>
    <row r="41" spans="2:12" ht="14">
      <c r="B41" s="412" t="s">
        <v>228</v>
      </c>
      <c r="C41" s="413">
        <v>1107845250</v>
      </c>
      <c r="D41" s="414" t="s">
        <v>229</v>
      </c>
      <c r="E41" s="415" t="s">
        <v>171</v>
      </c>
      <c r="F41" s="416">
        <v>3217896949</v>
      </c>
      <c r="G41" s="417" t="s">
        <v>1658</v>
      </c>
      <c r="H41" s="418">
        <v>45531</v>
      </c>
      <c r="I41" s="476" t="s">
        <v>1706</v>
      </c>
      <c r="J41" s="419">
        <v>33157</v>
      </c>
      <c r="K41" s="595"/>
      <c r="L41" s="568"/>
    </row>
    <row r="42" spans="2:12" ht="14">
      <c r="B42" s="412" t="s">
        <v>228</v>
      </c>
      <c r="C42" s="413">
        <v>1107845250</v>
      </c>
      <c r="D42" s="414" t="s">
        <v>229</v>
      </c>
      <c r="E42" s="415" t="s">
        <v>171</v>
      </c>
      <c r="F42" s="416">
        <v>3217896949</v>
      </c>
      <c r="G42" s="417" t="s">
        <v>1660</v>
      </c>
      <c r="H42" s="418">
        <v>45531</v>
      </c>
      <c r="I42" s="476" t="s">
        <v>1706</v>
      </c>
      <c r="J42" s="419">
        <v>67667</v>
      </c>
      <c r="K42" s="595"/>
      <c r="L42" s="568"/>
    </row>
    <row r="43" spans="2:12" ht="14">
      <c r="B43" s="412" t="s">
        <v>228</v>
      </c>
      <c r="C43" s="413">
        <v>1107845250</v>
      </c>
      <c r="D43" s="414" t="s">
        <v>229</v>
      </c>
      <c r="E43" s="415" t="s">
        <v>171</v>
      </c>
      <c r="F43" s="416">
        <v>3217896949</v>
      </c>
      <c r="G43" s="417" t="s">
        <v>1661</v>
      </c>
      <c r="H43" s="418">
        <v>45531</v>
      </c>
      <c r="I43" s="476" t="s">
        <v>1706</v>
      </c>
      <c r="J43" s="419">
        <v>233819</v>
      </c>
      <c r="K43" s="595"/>
      <c r="L43" s="568"/>
    </row>
    <row r="44" spans="2:12">
      <c r="B44" s="447" t="s">
        <v>26</v>
      </c>
      <c r="C44" s="448"/>
      <c r="D44" s="449"/>
      <c r="E44" s="450"/>
      <c r="F44" s="451"/>
      <c r="G44" s="452"/>
      <c r="H44" s="453"/>
      <c r="I44" s="526"/>
      <c r="J44" s="454">
        <f>SUM(J39:J43)</f>
        <v>1126110</v>
      </c>
      <c r="K44" s="595"/>
      <c r="L44" s="568"/>
    </row>
    <row r="45" spans="2:12" ht="14">
      <c r="B45" s="412" t="s">
        <v>205</v>
      </c>
      <c r="C45" s="413">
        <v>1234191252</v>
      </c>
      <c r="D45" s="414" t="s">
        <v>206</v>
      </c>
      <c r="E45" s="415" t="s">
        <v>171</v>
      </c>
      <c r="F45" s="416">
        <v>3937465</v>
      </c>
      <c r="G45" s="417" t="s">
        <v>1656</v>
      </c>
      <c r="H45" s="418">
        <v>45531</v>
      </c>
      <c r="I45" s="476" t="s">
        <v>1706</v>
      </c>
      <c r="J45" s="419">
        <v>645256</v>
      </c>
      <c r="K45" s="595"/>
      <c r="L45" s="568"/>
    </row>
    <row r="46" spans="2:12" ht="14">
      <c r="B46" s="412" t="s">
        <v>205</v>
      </c>
      <c r="C46" s="413">
        <v>1234191252</v>
      </c>
      <c r="D46" s="414" t="s">
        <v>206</v>
      </c>
      <c r="E46" s="415" t="s">
        <v>171</v>
      </c>
      <c r="F46" s="416">
        <v>3937465</v>
      </c>
      <c r="G46" s="417" t="s">
        <v>1657</v>
      </c>
      <c r="H46" s="418">
        <v>45531</v>
      </c>
      <c r="I46" s="476" t="s">
        <v>1706</v>
      </c>
      <c r="J46" s="419">
        <v>1027833</v>
      </c>
      <c r="K46" s="595"/>
      <c r="L46" s="568"/>
    </row>
    <row r="47" spans="2:12" ht="14">
      <c r="B47" s="412" t="s">
        <v>205</v>
      </c>
      <c r="C47" s="413">
        <v>1234191252</v>
      </c>
      <c r="D47" s="414" t="s">
        <v>206</v>
      </c>
      <c r="E47" s="415" t="s">
        <v>171</v>
      </c>
      <c r="F47" s="416">
        <v>3937465</v>
      </c>
      <c r="G47" s="417" t="s">
        <v>1658</v>
      </c>
      <c r="H47" s="418">
        <v>45531</v>
      </c>
      <c r="I47" s="476" t="s">
        <v>1706</v>
      </c>
      <c r="J47" s="419">
        <v>71948</v>
      </c>
      <c r="K47" s="595"/>
      <c r="L47" s="568"/>
    </row>
    <row r="48" spans="2:12" ht="14">
      <c r="B48" s="412" t="s">
        <v>205</v>
      </c>
      <c r="C48" s="413">
        <v>1234191252</v>
      </c>
      <c r="D48" s="414" t="s">
        <v>206</v>
      </c>
      <c r="E48" s="415" t="s">
        <v>171</v>
      </c>
      <c r="F48" s="416">
        <v>3937465</v>
      </c>
      <c r="G48" s="417" t="s">
        <v>1660</v>
      </c>
      <c r="H48" s="418">
        <v>45531</v>
      </c>
      <c r="I48" s="476" t="s">
        <v>1706</v>
      </c>
      <c r="J48" s="419">
        <v>146833</v>
      </c>
      <c r="K48" s="595"/>
      <c r="L48" s="568"/>
    </row>
    <row r="49" spans="2:12" ht="14">
      <c r="B49" s="412" t="s">
        <v>205</v>
      </c>
      <c r="C49" s="413">
        <v>1234191252</v>
      </c>
      <c r="D49" s="414" t="s">
        <v>206</v>
      </c>
      <c r="E49" s="415" t="s">
        <v>171</v>
      </c>
      <c r="F49" s="416">
        <v>3937465</v>
      </c>
      <c r="G49" s="417" t="s">
        <v>1661</v>
      </c>
      <c r="H49" s="418">
        <v>45531</v>
      </c>
      <c r="I49" s="476" t="s">
        <v>1706</v>
      </c>
      <c r="J49" s="419">
        <v>933333</v>
      </c>
      <c r="K49" s="595"/>
      <c r="L49" s="568"/>
    </row>
    <row r="50" spans="2:12">
      <c r="B50" s="447" t="s">
        <v>26</v>
      </c>
      <c r="C50" s="448"/>
      <c r="D50" s="449"/>
      <c r="E50" s="450"/>
      <c r="F50" s="451"/>
      <c r="G50" s="452"/>
      <c r="H50" s="453"/>
      <c r="I50" s="526"/>
      <c r="J50" s="454">
        <f>SUM(J45:J49)</f>
        <v>2825203</v>
      </c>
      <c r="K50" s="595"/>
      <c r="L50" s="568"/>
    </row>
    <row r="51" spans="2:12" ht="14">
      <c r="B51" s="412" t="s">
        <v>724</v>
      </c>
      <c r="C51" s="413">
        <v>1107053598</v>
      </c>
      <c r="D51" s="414" t="s">
        <v>831</v>
      </c>
      <c r="E51" s="415" t="s">
        <v>171</v>
      </c>
      <c r="F51" s="416">
        <v>3246823698</v>
      </c>
      <c r="G51" s="417" t="s">
        <v>1656</v>
      </c>
      <c r="H51" s="418">
        <v>45531</v>
      </c>
      <c r="I51" s="476" t="s">
        <v>1706</v>
      </c>
      <c r="J51" s="419">
        <v>12500000</v>
      </c>
      <c r="K51" s="595"/>
      <c r="L51" s="568"/>
    </row>
    <row r="52" spans="2:12" ht="14">
      <c r="B52" s="412" t="s">
        <v>724</v>
      </c>
      <c r="C52" s="413">
        <v>1107053598</v>
      </c>
      <c r="D52" s="414" t="s">
        <v>831</v>
      </c>
      <c r="E52" s="415" t="s">
        <v>171</v>
      </c>
      <c r="F52" s="416">
        <v>3246823698</v>
      </c>
      <c r="G52" s="417" t="s">
        <v>1661</v>
      </c>
      <c r="H52" s="418">
        <v>45531</v>
      </c>
      <c r="I52" s="476" t="s">
        <v>1706</v>
      </c>
      <c r="J52" s="419">
        <v>1041666</v>
      </c>
      <c r="K52" s="595"/>
      <c r="L52" s="568"/>
    </row>
    <row r="53" spans="2:12">
      <c r="B53" s="447" t="s">
        <v>26</v>
      </c>
      <c r="C53" s="448"/>
      <c r="D53" s="449"/>
      <c r="E53" s="450"/>
      <c r="F53" s="451"/>
      <c r="G53" s="452"/>
      <c r="H53" s="453"/>
      <c r="I53" s="526"/>
      <c r="J53" s="454">
        <f>SUM(J51:J52)</f>
        <v>13541666</v>
      </c>
      <c r="K53" s="595"/>
      <c r="L53" s="568"/>
    </row>
    <row r="54" spans="2:12" ht="14">
      <c r="B54" s="412" t="s">
        <v>692</v>
      </c>
      <c r="C54" s="413">
        <v>1007420405</v>
      </c>
      <c r="D54" s="414" t="s">
        <v>271</v>
      </c>
      <c r="E54" s="415" t="s">
        <v>171</v>
      </c>
      <c r="F54" s="416">
        <v>3042926505</v>
      </c>
      <c r="G54" s="417" t="s">
        <v>1656</v>
      </c>
      <c r="H54" s="418">
        <v>45531</v>
      </c>
      <c r="I54" s="476" t="s">
        <v>1706</v>
      </c>
      <c r="J54" s="419">
        <v>12459150</v>
      </c>
      <c r="K54" s="595"/>
      <c r="L54" s="568"/>
    </row>
    <row r="55" spans="2:12" ht="14">
      <c r="B55" s="412" t="s">
        <v>692</v>
      </c>
      <c r="C55" s="413">
        <v>1007420405</v>
      </c>
      <c r="D55" s="414" t="s">
        <v>271</v>
      </c>
      <c r="E55" s="415" t="s">
        <v>171</v>
      </c>
      <c r="F55" s="416">
        <v>3042926505</v>
      </c>
      <c r="G55" s="417" t="s">
        <v>1661</v>
      </c>
      <c r="H55" s="418">
        <v>45531</v>
      </c>
      <c r="I55" s="476" t="s">
        <v>1706</v>
      </c>
      <c r="J55" s="419">
        <v>1062500</v>
      </c>
      <c r="K55" s="595"/>
      <c r="L55" s="568"/>
    </row>
    <row r="56" spans="2:12">
      <c r="B56" s="447" t="s">
        <v>26</v>
      </c>
      <c r="C56" s="448"/>
      <c r="D56" s="449"/>
      <c r="E56" s="450"/>
      <c r="F56" s="451"/>
      <c r="G56" s="452"/>
      <c r="H56" s="453"/>
      <c r="I56" s="526"/>
      <c r="J56" s="454">
        <f>SUM(J54:J55)</f>
        <v>13521650</v>
      </c>
      <c r="K56" s="595"/>
      <c r="L56" s="568"/>
    </row>
    <row r="57" spans="2:12" ht="14">
      <c r="B57" s="412" t="s">
        <v>792</v>
      </c>
      <c r="C57" s="413">
        <v>16646293</v>
      </c>
      <c r="D57" s="414" t="s">
        <v>793</v>
      </c>
      <c r="E57" s="415" t="s">
        <v>171</v>
      </c>
      <c r="F57" s="416" t="s">
        <v>794</v>
      </c>
      <c r="G57" s="417" t="s">
        <v>1656</v>
      </c>
      <c r="H57" s="418">
        <v>45531</v>
      </c>
      <c r="I57" s="476" t="s">
        <v>1706</v>
      </c>
      <c r="J57" s="419">
        <v>1412432</v>
      </c>
      <c r="K57" s="595"/>
      <c r="L57" s="568"/>
    </row>
    <row r="58" spans="2:12" ht="14">
      <c r="B58" s="412" t="s">
        <v>792</v>
      </c>
      <c r="C58" s="413">
        <v>16646293</v>
      </c>
      <c r="D58" s="414" t="s">
        <v>793</v>
      </c>
      <c r="E58" s="415" t="s">
        <v>171</v>
      </c>
      <c r="F58" s="416" t="s">
        <v>794</v>
      </c>
      <c r="G58" s="417" t="s">
        <v>1657</v>
      </c>
      <c r="H58" s="418">
        <v>45531</v>
      </c>
      <c r="I58" s="476" t="s">
        <v>1706</v>
      </c>
      <c r="J58" s="419">
        <v>2301250</v>
      </c>
      <c r="K58" s="595"/>
      <c r="L58" s="568"/>
    </row>
    <row r="59" spans="2:12" ht="14">
      <c r="B59" s="412" t="s">
        <v>792</v>
      </c>
      <c r="C59" s="413">
        <v>16646293</v>
      </c>
      <c r="D59" s="414" t="s">
        <v>793</v>
      </c>
      <c r="E59" s="415" t="s">
        <v>171</v>
      </c>
      <c r="F59" s="416" t="s">
        <v>794</v>
      </c>
      <c r="G59" s="417" t="s">
        <v>1658</v>
      </c>
      <c r="H59" s="418">
        <v>45531</v>
      </c>
      <c r="I59" s="476" t="s">
        <v>1706</v>
      </c>
      <c r="J59" s="419">
        <v>161088</v>
      </c>
      <c r="K59" s="595"/>
      <c r="L59" s="568"/>
    </row>
    <row r="60" spans="2:12" ht="14">
      <c r="B60" s="412" t="s">
        <v>792</v>
      </c>
      <c r="C60" s="413">
        <v>16646293</v>
      </c>
      <c r="D60" s="414" t="s">
        <v>793</v>
      </c>
      <c r="E60" s="415" t="s">
        <v>171</v>
      </c>
      <c r="F60" s="416" t="s">
        <v>794</v>
      </c>
      <c r="G60" s="417" t="s">
        <v>1660</v>
      </c>
      <c r="H60" s="418">
        <v>45531</v>
      </c>
      <c r="I60" s="476" t="s">
        <v>1706</v>
      </c>
      <c r="J60" s="419">
        <v>328750</v>
      </c>
      <c r="K60" s="595"/>
      <c r="L60" s="568"/>
    </row>
    <row r="61" spans="2:12" ht="14">
      <c r="B61" s="412" t="s">
        <v>792</v>
      </c>
      <c r="C61" s="413">
        <v>16646293</v>
      </c>
      <c r="D61" s="414" t="s">
        <v>793</v>
      </c>
      <c r="E61" s="415" t="s">
        <v>171</v>
      </c>
      <c r="F61" s="416" t="s">
        <v>794</v>
      </c>
      <c r="G61" s="417" t="s">
        <v>1661</v>
      </c>
      <c r="H61" s="418">
        <v>45531</v>
      </c>
      <c r="I61" s="476" t="s">
        <v>1706</v>
      </c>
      <c r="J61" s="419">
        <v>1605396</v>
      </c>
      <c r="K61" s="595"/>
      <c r="L61" s="568"/>
    </row>
    <row r="62" spans="2:12">
      <c r="B62" s="447" t="s">
        <v>26</v>
      </c>
      <c r="C62" s="448"/>
      <c r="D62" s="449"/>
      <c r="E62" s="450"/>
      <c r="F62" s="451"/>
      <c r="G62" s="452"/>
      <c r="H62" s="453"/>
      <c r="I62" s="526"/>
      <c r="J62" s="454">
        <f>SUM(J57:J61)</f>
        <v>5808916</v>
      </c>
      <c r="K62" s="595"/>
      <c r="L62" s="568"/>
    </row>
    <row r="63" spans="2:12" ht="14">
      <c r="B63" s="412" t="s">
        <v>230</v>
      </c>
      <c r="C63" s="413">
        <v>1105362852</v>
      </c>
      <c r="D63" s="414" t="s">
        <v>793</v>
      </c>
      <c r="E63" s="415" t="s">
        <v>171</v>
      </c>
      <c r="F63" s="416" t="s">
        <v>794</v>
      </c>
      <c r="G63" s="417" t="s">
        <v>1656</v>
      </c>
      <c r="H63" s="418">
        <v>45531</v>
      </c>
      <c r="I63" s="476" t="s">
        <v>1706</v>
      </c>
      <c r="J63" s="419">
        <v>754800</v>
      </c>
      <c r="K63" s="595"/>
      <c r="L63" s="568"/>
    </row>
    <row r="64" spans="2:12" ht="14">
      <c r="B64" s="412" t="s">
        <v>230</v>
      </c>
      <c r="C64" s="413">
        <v>1105362852</v>
      </c>
      <c r="D64" s="414" t="s">
        <v>1134</v>
      </c>
      <c r="E64" s="415" t="s">
        <v>231</v>
      </c>
      <c r="F64" s="416">
        <v>3122007461</v>
      </c>
      <c r="G64" s="417" t="s">
        <v>1657</v>
      </c>
      <c r="H64" s="418">
        <v>45531</v>
      </c>
      <c r="I64" s="476" t="s">
        <v>1706</v>
      </c>
      <c r="J64" s="419">
        <v>1004500</v>
      </c>
      <c r="K64" s="595"/>
      <c r="L64" s="568"/>
    </row>
    <row r="65" spans="2:12" ht="14">
      <c r="B65" s="412" t="s">
        <v>230</v>
      </c>
      <c r="C65" s="413">
        <v>1105362852</v>
      </c>
      <c r="D65" s="414" t="s">
        <v>1134</v>
      </c>
      <c r="E65" s="415" t="s">
        <v>231</v>
      </c>
      <c r="F65" s="416">
        <v>3122007461</v>
      </c>
      <c r="G65" s="417" t="s">
        <v>1658</v>
      </c>
      <c r="H65" s="418">
        <v>45531</v>
      </c>
      <c r="I65" s="476" t="s">
        <v>1706</v>
      </c>
      <c r="J65" s="419">
        <v>70315</v>
      </c>
      <c r="K65" s="595"/>
      <c r="L65" s="568"/>
    </row>
    <row r="66" spans="2:12" ht="14">
      <c r="B66" s="412" t="s">
        <v>230</v>
      </c>
      <c r="C66" s="413">
        <v>1105362852</v>
      </c>
      <c r="D66" s="414" t="s">
        <v>1134</v>
      </c>
      <c r="E66" s="415" t="s">
        <v>231</v>
      </c>
      <c r="F66" s="416">
        <v>3122007461</v>
      </c>
      <c r="G66" s="417" t="s">
        <v>1660</v>
      </c>
      <c r="H66" s="418">
        <v>45531</v>
      </c>
      <c r="I66" s="476" t="s">
        <v>1706</v>
      </c>
      <c r="J66" s="419">
        <v>143500</v>
      </c>
      <c r="K66" s="595"/>
      <c r="L66" s="568"/>
    </row>
    <row r="67" spans="2:12" ht="14">
      <c r="B67" s="412" t="s">
        <v>230</v>
      </c>
      <c r="C67" s="413">
        <v>1105362852</v>
      </c>
      <c r="D67" s="414" t="s">
        <v>1134</v>
      </c>
      <c r="E67" s="415" t="s">
        <v>231</v>
      </c>
      <c r="F67" s="416">
        <v>3122007461</v>
      </c>
      <c r="G67" s="417" t="s">
        <v>1661</v>
      </c>
      <c r="H67" s="418">
        <v>45531</v>
      </c>
      <c r="I67" s="476" t="s">
        <v>1706</v>
      </c>
      <c r="J67" s="419">
        <v>983667</v>
      </c>
      <c r="K67" s="595"/>
      <c r="L67" s="568"/>
    </row>
    <row r="68" spans="2:12">
      <c r="B68" s="447" t="s">
        <v>26</v>
      </c>
      <c r="C68" s="448"/>
      <c r="D68" s="449"/>
      <c r="E68" s="450"/>
      <c r="F68" s="451"/>
      <c r="G68" s="452"/>
      <c r="H68" s="453"/>
      <c r="I68" s="526"/>
      <c r="J68" s="454">
        <f>SUM(J63:J67)</f>
        <v>2956782</v>
      </c>
      <c r="K68" s="595"/>
      <c r="L68" s="568"/>
    </row>
    <row r="69" spans="2:12" ht="14">
      <c r="B69" s="412" t="s">
        <v>782</v>
      </c>
      <c r="C69" s="413">
        <v>1193461175</v>
      </c>
      <c r="D69" s="414" t="s">
        <v>783</v>
      </c>
      <c r="E69" s="415" t="s">
        <v>171</v>
      </c>
      <c r="F69" s="416">
        <v>3113813470</v>
      </c>
      <c r="G69" s="417" t="s">
        <v>1657</v>
      </c>
      <c r="H69" s="418">
        <v>45531</v>
      </c>
      <c r="I69" s="476" t="s">
        <v>1706</v>
      </c>
      <c r="J69" s="419">
        <v>1611167</v>
      </c>
      <c r="K69" s="595"/>
      <c r="L69" s="568"/>
    </row>
    <row r="70" spans="2:12" ht="14">
      <c r="B70" s="412" t="s">
        <v>782</v>
      </c>
      <c r="C70" s="413">
        <v>1193461175</v>
      </c>
      <c r="D70" s="414" t="s">
        <v>783</v>
      </c>
      <c r="E70" s="415" t="s">
        <v>171</v>
      </c>
      <c r="F70" s="416">
        <v>3113813470</v>
      </c>
      <c r="G70" s="417" t="s">
        <v>1658</v>
      </c>
      <c r="H70" s="418">
        <v>45531</v>
      </c>
      <c r="I70" s="476" t="s">
        <v>1706</v>
      </c>
      <c r="J70" s="419">
        <v>112782</v>
      </c>
      <c r="K70" s="595"/>
      <c r="L70" s="568"/>
    </row>
    <row r="71" spans="2:12" ht="14">
      <c r="B71" s="412" t="s">
        <v>782</v>
      </c>
      <c r="C71" s="413">
        <v>1193461175</v>
      </c>
      <c r="D71" s="414" t="s">
        <v>783</v>
      </c>
      <c r="E71" s="415" t="s">
        <v>171</v>
      </c>
      <c r="F71" s="416">
        <v>3113813470</v>
      </c>
      <c r="G71" s="417" t="s">
        <v>1660</v>
      </c>
      <c r="H71" s="418">
        <v>45531</v>
      </c>
      <c r="I71" s="476" t="s">
        <v>1706</v>
      </c>
      <c r="J71" s="419">
        <v>230167</v>
      </c>
      <c r="K71" s="595"/>
      <c r="L71" s="568"/>
    </row>
    <row r="72" spans="2:12" ht="14">
      <c r="B72" s="412" t="s">
        <v>782</v>
      </c>
      <c r="C72" s="413">
        <v>1193461175</v>
      </c>
      <c r="D72" s="414" t="s">
        <v>783</v>
      </c>
      <c r="E72" s="415" t="s">
        <v>171</v>
      </c>
      <c r="F72" s="416">
        <v>3113813470</v>
      </c>
      <c r="G72" s="417" t="s">
        <v>1661</v>
      </c>
      <c r="H72" s="418">
        <v>45531</v>
      </c>
      <c r="I72" s="476" t="s">
        <v>1706</v>
      </c>
      <c r="J72" s="419">
        <v>873889</v>
      </c>
      <c r="K72" s="595"/>
      <c r="L72" s="568"/>
    </row>
    <row r="73" spans="2:12" ht="14">
      <c r="B73" s="412" t="s">
        <v>232</v>
      </c>
      <c r="C73" s="413">
        <v>10545629</v>
      </c>
      <c r="D73" s="414" t="s">
        <v>233</v>
      </c>
      <c r="E73" s="415" t="s">
        <v>171</v>
      </c>
      <c r="F73" s="416">
        <v>3356880</v>
      </c>
      <c r="G73" s="417" t="s">
        <v>1656</v>
      </c>
      <c r="H73" s="418">
        <v>45531</v>
      </c>
      <c r="I73" s="476" t="s">
        <v>1706</v>
      </c>
      <c r="J73" s="419">
        <v>2366500</v>
      </c>
      <c r="K73" s="595"/>
      <c r="L73" s="568"/>
    </row>
    <row r="74" spans="2:12" ht="14">
      <c r="B74" s="412" t="s">
        <v>232</v>
      </c>
      <c r="C74" s="413">
        <v>10545629</v>
      </c>
      <c r="D74" s="414" t="s">
        <v>233</v>
      </c>
      <c r="E74" s="415" t="s">
        <v>171</v>
      </c>
      <c r="F74" s="416">
        <v>3356880</v>
      </c>
      <c r="G74" s="417" t="s">
        <v>1657</v>
      </c>
      <c r="H74" s="418">
        <v>45531</v>
      </c>
      <c r="I74" s="476" t="s">
        <v>1706</v>
      </c>
      <c r="J74" s="419">
        <v>2914917</v>
      </c>
      <c r="K74" s="595"/>
      <c r="L74" s="568"/>
    </row>
    <row r="75" spans="2:12" ht="14">
      <c r="B75" s="412" t="s">
        <v>232</v>
      </c>
      <c r="C75" s="413">
        <v>10545629</v>
      </c>
      <c r="D75" s="414" t="s">
        <v>233</v>
      </c>
      <c r="E75" s="415" t="s">
        <v>171</v>
      </c>
      <c r="F75" s="416">
        <v>3356880</v>
      </c>
      <c r="G75" s="417" t="s">
        <v>1658</v>
      </c>
      <c r="H75" s="418">
        <v>45531</v>
      </c>
      <c r="I75" s="476" t="s">
        <v>1706</v>
      </c>
      <c r="J75" s="419">
        <v>204044</v>
      </c>
      <c r="K75" s="595"/>
      <c r="L75" s="568"/>
    </row>
    <row r="76" spans="2:12" ht="14">
      <c r="B76" s="412" t="s">
        <v>232</v>
      </c>
      <c r="C76" s="413">
        <v>10545629</v>
      </c>
      <c r="D76" s="414" t="s">
        <v>233</v>
      </c>
      <c r="E76" s="415" t="s">
        <v>171</v>
      </c>
      <c r="F76" s="416">
        <v>3356880</v>
      </c>
      <c r="G76" s="417" t="s">
        <v>1660</v>
      </c>
      <c r="H76" s="418">
        <v>45531</v>
      </c>
      <c r="I76" s="476" t="s">
        <v>1706</v>
      </c>
      <c r="J76" s="419">
        <v>416417</v>
      </c>
      <c r="K76" s="595"/>
      <c r="L76" s="568"/>
    </row>
    <row r="77" spans="2:12" ht="14">
      <c r="B77" s="412" t="s">
        <v>232</v>
      </c>
      <c r="C77" s="413">
        <v>10545629</v>
      </c>
      <c r="D77" s="414" t="s">
        <v>233</v>
      </c>
      <c r="E77" s="415" t="s">
        <v>171</v>
      </c>
      <c r="F77" s="416">
        <v>3356880</v>
      </c>
      <c r="G77" s="417" t="s">
        <v>1661</v>
      </c>
      <c r="H77" s="418">
        <v>45531</v>
      </c>
      <c r="I77" s="476" t="s">
        <v>1706</v>
      </c>
      <c r="J77" s="419">
        <v>2311112</v>
      </c>
      <c r="K77" s="595"/>
      <c r="L77" s="568"/>
    </row>
    <row r="78" spans="2:12">
      <c r="B78" s="447" t="s">
        <v>26</v>
      </c>
      <c r="C78" s="448"/>
      <c r="D78" s="449"/>
      <c r="E78" s="450"/>
      <c r="F78" s="451"/>
      <c r="G78" s="452"/>
      <c r="H78" s="453"/>
      <c r="I78" s="526"/>
      <c r="J78" s="454">
        <f>SUM(J73:J77)</f>
        <v>8212990</v>
      </c>
      <c r="K78" s="595"/>
      <c r="L78" s="568"/>
    </row>
    <row r="79" spans="2:12" ht="14">
      <c r="B79" s="412" t="s">
        <v>733</v>
      </c>
      <c r="C79" s="413">
        <v>1107848345</v>
      </c>
      <c r="D79" s="414" t="s">
        <v>734</v>
      </c>
      <c r="E79" s="415" t="s">
        <v>178</v>
      </c>
      <c r="F79" s="416">
        <v>3116660852</v>
      </c>
      <c r="G79" s="417" t="s">
        <v>1656</v>
      </c>
      <c r="H79" s="418">
        <v>45531</v>
      </c>
      <c r="I79" s="476" t="s">
        <v>1706</v>
      </c>
      <c r="J79" s="419">
        <v>776400</v>
      </c>
      <c r="K79" s="595"/>
      <c r="L79" s="568"/>
    </row>
    <row r="80" spans="2:12" ht="14">
      <c r="B80" s="412" t="s">
        <v>733</v>
      </c>
      <c r="C80" s="413">
        <v>1107848345</v>
      </c>
      <c r="D80" s="414" t="s">
        <v>734</v>
      </c>
      <c r="E80" s="415" t="s">
        <v>178</v>
      </c>
      <c r="F80" s="416">
        <v>3116660852</v>
      </c>
      <c r="G80" s="417" t="s">
        <v>1657</v>
      </c>
      <c r="H80" s="418">
        <v>45531</v>
      </c>
      <c r="I80" s="476" t="s">
        <v>1706</v>
      </c>
      <c r="J80" s="419">
        <v>1004500</v>
      </c>
      <c r="K80" s="595"/>
      <c r="L80" s="568"/>
    </row>
    <row r="81" spans="2:12" ht="14">
      <c r="B81" s="412" t="s">
        <v>733</v>
      </c>
      <c r="C81" s="413">
        <v>1107848345</v>
      </c>
      <c r="D81" s="414" t="s">
        <v>734</v>
      </c>
      <c r="E81" s="415" t="s">
        <v>178</v>
      </c>
      <c r="F81" s="416">
        <v>3116660852</v>
      </c>
      <c r="G81" s="417" t="s">
        <v>1658</v>
      </c>
      <c r="H81" s="418">
        <v>45531</v>
      </c>
      <c r="I81" s="476" t="s">
        <v>1706</v>
      </c>
      <c r="J81" s="419">
        <v>70315</v>
      </c>
      <c r="K81" s="595"/>
      <c r="L81" s="568"/>
    </row>
    <row r="82" spans="2:12" ht="14">
      <c r="B82" s="412" t="s">
        <v>733</v>
      </c>
      <c r="C82" s="413">
        <v>1107848345</v>
      </c>
      <c r="D82" s="414" t="s">
        <v>734</v>
      </c>
      <c r="E82" s="415" t="s">
        <v>178</v>
      </c>
      <c r="F82" s="416">
        <v>3116660852</v>
      </c>
      <c r="G82" s="417" t="s">
        <v>1660</v>
      </c>
      <c r="H82" s="418">
        <v>45531</v>
      </c>
      <c r="I82" s="476" t="s">
        <v>1706</v>
      </c>
      <c r="J82" s="419">
        <v>143500</v>
      </c>
      <c r="K82" s="595"/>
      <c r="L82" s="568"/>
    </row>
    <row r="83" spans="2:12" ht="14">
      <c r="B83" s="412" t="s">
        <v>733</v>
      </c>
      <c r="C83" s="413">
        <v>1107848345</v>
      </c>
      <c r="D83" s="414" t="s">
        <v>734</v>
      </c>
      <c r="E83" s="415" t="s">
        <v>178</v>
      </c>
      <c r="F83" s="416">
        <v>3116660852</v>
      </c>
      <c r="G83" s="417" t="s">
        <v>1661</v>
      </c>
      <c r="H83" s="418">
        <v>45531</v>
      </c>
      <c r="I83" s="476" t="s">
        <v>1706</v>
      </c>
      <c r="J83" s="419">
        <v>1343333</v>
      </c>
      <c r="K83" s="595"/>
      <c r="L83" s="568"/>
    </row>
    <row r="84" spans="2:12">
      <c r="B84" s="447" t="s">
        <v>26</v>
      </c>
      <c r="C84" s="448"/>
      <c r="D84" s="449"/>
      <c r="E84" s="450"/>
      <c r="F84" s="451"/>
      <c r="G84" s="452"/>
      <c r="H84" s="453"/>
      <c r="I84" s="526"/>
      <c r="J84" s="454">
        <f>SUM(J79:J83)</f>
        <v>3338048</v>
      </c>
      <c r="K84" s="595"/>
      <c r="L84" s="568"/>
    </row>
    <row r="85" spans="2:12" ht="14">
      <c r="B85" s="412" t="s">
        <v>702</v>
      </c>
      <c r="C85" s="413">
        <v>1059983142</v>
      </c>
      <c r="D85" s="414" t="s">
        <v>703</v>
      </c>
      <c r="E85" s="415" t="s">
        <v>171</v>
      </c>
      <c r="F85" s="416">
        <v>3009735570</v>
      </c>
      <c r="G85" s="417" t="s">
        <v>1657</v>
      </c>
      <c r="H85" s="418">
        <v>45531</v>
      </c>
      <c r="I85" s="476" t="s">
        <v>1706</v>
      </c>
      <c r="J85" s="419">
        <v>666022</v>
      </c>
      <c r="K85" s="595"/>
      <c r="L85" s="568"/>
    </row>
    <row r="86" spans="2:12" ht="14">
      <c r="B86" s="412" t="s">
        <v>702</v>
      </c>
      <c r="C86" s="413">
        <v>1059983142</v>
      </c>
      <c r="D86" s="414" t="s">
        <v>703</v>
      </c>
      <c r="E86" s="415" t="s">
        <v>171</v>
      </c>
      <c r="F86" s="416">
        <v>3009735570</v>
      </c>
      <c r="G86" s="417" t="s">
        <v>1658</v>
      </c>
      <c r="H86" s="418">
        <v>45531</v>
      </c>
      <c r="I86" s="476" t="s">
        <v>1706</v>
      </c>
      <c r="J86" s="419">
        <v>36409</v>
      </c>
      <c r="K86" s="595"/>
      <c r="L86" s="568"/>
    </row>
    <row r="87" spans="2:12" ht="14">
      <c r="B87" s="412" t="s">
        <v>702</v>
      </c>
      <c r="C87" s="413">
        <v>1059983142</v>
      </c>
      <c r="D87" s="414" t="s">
        <v>703</v>
      </c>
      <c r="E87" s="415" t="s">
        <v>171</v>
      </c>
      <c r="F87" s="416">
        <v>3009735570</v>
      </c>
      <c r="G87" s="417" t="s">
        <v>1660</v>
      </c>
      <c r="H87" s="418">
        <v>45531</v>
      </c>
      <c r="I87" s="476" t="s">
        <v>1706</v>
      </c>
      <c r="J87" s="419">
        <v>121833</v>
      </c>
      <c r="K87" s="595"/>
      <c r="L87" s="568"/>
    </row>
    <row r="88" spans="2:12" ht="14">
      <c r="B88" s="412" t="s">
        <v>702</v>
      </c>
      <c r="C88" s="413">
        <v>1059983142</v>
      </c>
      <c r="D88" s="414" t="s">
        <v>703</v>
      </c>
      <c r="E88" s="415" t="s">
        <v>171</v>
      </c>
      <c r="F88" s="416">
        <v>3009735570</v>
      </c>
      <c r="G88" s="417" t="s">
        <v>1661</v>
      </c>
      <c r="H88" s="418">
        <v>45531</v>
      </c>
      <c r="I88" s="476" t="s">
        <v>1706</v>
      </c>
      <c r="J88" s="419">
        <v>296111</v>
      </c>
      <c r="K88" s="595"/>
      <c r="L88" s="568"/>
    </row>
    <row r="89" spans="2:12" ht="14">
      <c r="B89" s="412" t="s">
        <v>234</v>
      </c>
      <c r="C89" s="413">
        <v>1081596184</v>
      </c>
      <c r="D89" s="414" t="s">
        <v>235</v>
      </c>
      <c r="E89" s="415" t="s">
        <v>171</v>
      </c>
      <c r="F89" s="416">
        <v>3124164820</v>
      </c>
      <c r="G89" s="417" t="s">
        <v>1656</v>
      </c>
      <c r="H89" s="418">
        <v>45531</v>
      </c>
      <c r="I89" s="476" t="s">
        <v>1706</v>
      </c>
      <c r="J89" s="419">
        <v>646400</v>
      </c>
      <c r="K89" s="595"/>
      <c r="L89" s="568"/>
    </row>
    <row r="90" spans="2:12" ht="14">
      <c r="B90" s="412" t="s">
        <v>234</v>
      </c>
      <c r="C90" s="413">
        <v>1081596184</v>
      </c>
      <c r="D90" s="414" t="s">
        <v>235</v>
      </c>
      <c r="E90" s="415" t="s">
        <v>171</v>
      </c>
      <c r="F90" s="416">
        <v>3124164820</v>
      </c>
      <c r="G90" s="417" t="s">
        <v>1657</v>
      </c>
      <c r="H90" s="418">
        <v>45531</v>
      </c>
      <c r="I90" s="476" t="s">
        <v>1706</v>
      </c>
      <c r="J90" s="419">
        <v>852833</v>
      </c>
      <c r="K90" s="595"/>
      <c r="L90" s="568"/>
    </row>
    <row r="91" spans="2:12" ht="14">
      <c r="B91" s="412" t="s">
        <v>234</v>
      </c>
      <c r="C91" s="413">
        <v>1081596184</v>
      </c>
      <c r="D91" s="414" t="s">
        <v>235</v>
      </c>
      <c r="E91" s="415" t="s">
        <v>171</v>
      </c>
      <c r="F91" s="416">
        <v>3124164820</v>
      </c>
      <c r="G91" s="417" t="s">
        <v>1658</v>
      </c>
      <c r="H91" s="418">
        <v>45531</v>
      </c>
      <c r="I91" s="476" t="s">
        <v>1706</v>
      </c>
      <c r="J91" s="419">
        <v>59698</v>
      </c>
      <c r="K91" s="595"/>
      <c r="L91" s="568"/>
    </row>
    <row r="92" spans="2:12" ht="14">
      <c r="B92" s="412" t="s">
        <v>234</v>
      </c>
      <c r="C92" s="413">
        <v>1081596184</v>
      </c>
      <c r="D92" s="414" t="s">
        <v>235</v>
      </c>
      <c r="E92" s="415" t="s">
        <v>171</v>
      </c>
      <c r="F92" s="416">
        <v>3124164820</v>
      </c>
      <c r="G92" s="417" t="s">
        <v>1660</v>
      </c>
      <c r="H92" s="418">
        <v>45531</v>
      </c>
      <c r="I92" s="476" t="s">
        <v>1706</v>
      </c>
      <c r="J92" s="419">
        <v>121833</v>
      </c>
      <c r="K92" s="595"/>
      <c r="L92" s="568"/>
    </row>
    <row r="93" spans="2:12" ht="14">
      <c r="B93" s="412" t="s">
        <v>234</v>
      </c>
      <c r="C93" s="413">
        <v>1081596184</v>
      </c>
      <c r="D93" s="414" t="s">
        <v>235</v>
      </c>
      <c r="E93" s="415" t="s">
        <v>171</v>
      </c>
      <c r="F93" s="416">
        <v>3124164820</v>
      </c>
      <c r="G93" s="417" t="s">
        <v>1661</v>
      </c>
      <c r="H93" s="418">
        <v>45531</v>
      </c>
      <c r="I93" s="476" t="s">
        <v>1706</v>
      </c>
      <c r="J93" s="419">
        <v>1148333</v>
      </c>
      <c r="K93" s="595"/>
      <c r="L93" s="568"/>
    </row>
    <row r="94" spans="2:12">
      <c r="B94" s="447" t="s">
        <v>26</v>
      </c>
      <c r="C94" s="448"/>
      <c r="D94" s="449"/>
      <c r="E94" s="450"/>
      <c r="F94" s="451"/>
      <c r="G94" s="452"/>
      <c r="H94" s="453"/>
      <c r="I94" s="526"/>
      <c r="J94" s="454">
        <f>SUM(J89:J93)</f>
        <v>2829097</v>
      </c>
      <c r="K94" s="595"/>
      <c r="L94" s="568"/>
    </row>
    <row r="95" spans="2:12" ht="14">
      <c r="B95" s="412" t="s">
        <v>236</v>
      </c>
      <c r="C95" s="413">
        <v>10776879</v>
      </c>
      <c r="D95" s="414" t="s">
        <v>1097</v>
      </c>
      <c r="E95" s="415" t="s">
        <v>171</v>
      </c>
      <c r="F95" s="416">
        <v>3114015663</v>
      </c>
      <c r="G95" s="417" t="s">
        <v>1656</v>
      </c>
      <c r="H95" s="418">
        <v>45531</v>
      </c>
      <c r="I95" s="476" t="s">
        <v>1706</v>
      </c>
      <c r="J95" s="419">
        <v>780820</v>
      </c>
      <c r="K95" s="595"/>
      <c r="L95" s="568"/>
    </row>
    <row r="96" spans="2:12" ht="14">
      <c r="B96" s="412" t="s">
        <v>236</v>
      </c>
      <c r="C96" s="413">
        <v>10776879</v>
      </c>
      <c r="D96" s="414" t="s">
        <v>1097</v>
      </c>
      <c r="E96" s="415" t="s">
        <v>171</v>
      </c>
      <c r="F96" s="416">
        <v>3114015663</v>
      </c>
      <c r="G96" s="417" t="s">
        <v>1657</v>
      </c>
      <c r="H96" s="418">
        <v>45531</v>
      </c>
      <c r="I96" s="476" t="s">
        <v>1706</v>
      </c>
      <c r="J96" s="419">
        <v>1386236</v>
      </c>
      <c r="K96" s="595"/>
      <c r="L96" s="568"/>
    </row>
    <row r="97" spans="2:12" ht="14">
      <c r="B97" s="412" t="s">
        <v>236</v>
      </c>
      <c r="C97" s="413">
        <v>10776879</v>
      </c>
      <c r="D97" s="414" t="s">
        <v>1097</v>
      </c>
      <c r="E97" s="415" t="s">
        <v>171</v>
      </c>
      <c r="F97" s="416">
        <v>3114015663</v>
      </c>
      <c r="G97" s="417" t="s">
        <v>1658</v>
      </c>
      <c r="H97" s="418">
        <v>45531</v>
      </c>
      <c r="I97" s="476" t="s">
        <v>1706</v>
      </c>
      <c r="J97" s="419">
        <v>97037</v>
      </c>
      <c r="K97" s="595"/>
      <c r="L97" s="568"/>
    </row>
    <row r="98" spans="2:12" ht="14">
      <c r="B98" s="412" t="s">
        <v>236</v>
      </c>
      <c r="C98" s="413">
        <v>10776879</v>
      </c>
      <c r="D98" s="414" t="s">
        <v>1097</v>
      </c>
      <c r="E98" s="415" t="s">
        <v>171</v>
      </c>
      <c r="F98" s="416">
        <v>3114015663</v>
      </c>
      <c r="G98" s="417" t="s">
        <v>1660</v>
      </c>
      <c r="H98" s="418">
        <v>45531</v>
      </c>
      <c r="I98" s="476" t="s">
        <v>1706</v>
      </c>
      <c r="J98" s="419">
        <v>226975</v>
      </c>
      <c r="K98" s="595"/>
      <c r="L98" s="568"/>
    </row>
    <row r="99" spans="2:12" ht="14">
      <c r="B99" s="412" t="s">
        <v>236</v>
      </c>
      <c r="C99" s="413">
        <v>10776879</v>
      </c>
      <c r="D99" s="414" t="s">
        <v>1097</v>
      </c>
      <c r="E99" s="415" t="s">
        <v>171</v>
      </c>
      <c r="F99" s="416">
        <v>3114015663</v>
      </c>
      <c r="G99" s="417" t="s">
        <v>1661</v>
      </c>
      <c r="H99" s="418">
        <v>45531</v>
      </c>
      <c r="I99" s="476" t="s">
        <v>1706</v>
      </c>
      <c r="J99" s="419">
        <v>1077778</v>
      </c>
      <c r="K99" s="595"/>
      <c r="L99" s="568"/>
    </row>
    <row r="100" spans="2:12">
      <c r="B100" s="447" t="s">
        <v>26</v>
      </c>
      <c r="C100" s="448"/>
      <c r="D100" s="449"/>
      <c r="E100" s="450"/>
      <c r="F100" s="451"/>
      <c r="G100" s="452"/>
      <c r="H100" s="453"/>
      <c r="I100" s="526"/>
      <c r="J100" s="454">
        <f>SUM(J95:J99)</f>
        <v>3568846</v>
      </c>
      <c r="K100" s="595"/>
      <c r="L100" s="568"/>
    </row>
    <row r="101" spans="2:12" ht="14">
      <c r="B101" s="412" t="s">
        <v>237</v>
      </c>
      <c r="C101" s="413">
        <v>1006101993</v>
      </c>
      <c r="D101" s="414" t="s">
        <v>238</v>
      </c>
      <c r="E101" s="415" t="s">
        <v>171</v>
      </c>
      <c r="F101" s="416">
        <v>3152911379</v>
      </c>
      <c r="G101" s="417" t="s">
        <v>1656</v>
      </c>
      <c r="H101" s="418">
        <v>45531</v>
      </c>
      <c r="I101" s="476" t="s">
        <v>1706</v>
      </c>
      <c r="J101" s="419">
        <v>554682</v>
      </c>
      <c r="K101" s="595"/>
      <c r="L101" s="568"/>
    </row>
    <row r="102" spans="2:12" ht="14">
      <c r="B102" s="412" t="s">
        <v>237</v>
      </c>
      <c r="C102" s="413">
        <v>1006101993</v>
      </c>
      <c r="D102" s="414" t="s">
        <v>238</v>
      </c>
      <c r="E102" s="415" t="s">
        <v>171</v>
      </c>
      <c r="F102" s="416">
        <v>3152911379</v>
      </c>
      <c r="G102" s="417" t="s">
        <v>1657</v>
      </c>
      <c r="H102" s="418">
        <v>45531</v>
      </c>
      <c r="I102" s="476" t="s">
        <v>1706</v>
      </c>
      <c r="J102" s="419">
        <v>969500</v>
      </c>
      <c r="K102" s="595"/>
      <c r="L102" s="568"/>
    </row>
    <row r="103" spans="2:12" ht="14">
      <c r="B103" s="412" t="s">
        <v>237</v>
      </c>
      <c r="C103" s="413">
        <v>1006101993</v>
      </c>
      <c r="D103" s="414" t="s">
        <v>238</v>
      </c>
      <c r="E103" s="415" t="s">
        <v>171</v>
      </c>
      <c r="F103" s="416">
        <v>3152911379</v>
      </c>
      <c r="G103" s="417" t="s">
        <v>1658</v>
      </c>
      <c r="H103" s="418">
        <v>45531</v>
      </c>
      <c r="I103" s="476" t="s">
        <v>1706</v>
      </c>
      <c r="J103" s="419">
        <v>67865</v>
      </c>
      <c r="K103" s="595"/>
      <c r="L103" s="568"/>
    </row>
    <row r="104" spans="2:12" ht="14">
      <c r="B104" s="412" t="s">
        <v>237</v>
      </c>
      <c r="C104" s="413">
        <v>1006101993</v>
      </c>
      <c r="D104" s="414" t="s">
        <v>238</v>
      </c>
      <c r="E104" s="415" t="s">
        <v>171</v>
      </c>
      <c r="F104" s="416">
        <v>3152911379</v>
      </c>
      <c r="G104" s="417" t="s">
        <v>1660</v>
      </c>
      <c r="H104" s="418">
        <v>45531</v>
      </c>
      <c r="I104" s="476" t="s">
        <v>1706</v>
      </c>
      <c r="J104" s="419">
        <v>138500</v>
      </c>
      <c r="K104" s="595"/>
      <c r="L104" s="568"/>
    </row>
    <row r="105" spans="2:12" ht="14">
      <c r="B105" s="412" t="s">
        <v>237</v>
      </c>
      <c r="C105" s="413">
        <v>1006101993</v>
      </c>
      <c r="D105" s="414" t="s">
        <v>238</v>
      </c>
      <c r="E105" s="415" t="s">
        <v>171</v>
      </c>
      <c r="F105" s="416">
        <v>3152911379</v>
      </c>
      <c r="G105" s="417" t="s">
        <v>1661</v>
      </c>
      <c r="H105" s="418">
        <v>45531</v>
      </c>
      <c r="I105" s="476" t="s">
        <v>1706</v>
      </c>
      <c r="J105" s="419">
        <v>831250</v>
      </c>
      <c r="K105" s="595"/>
      <c r="L105" s="568"/>
    </row>
    <row r="106" spans="2:12">
      <c r="B106" s="447" t="s">
        <v>26</v>
      </c>
      <c r="C106" s="448"/>
      <c r="D106" s="449"/>
      <c r="E106" s="450"/>
      <c r="F106" s="451"/>
      <c r="G106" s="452"/>
      <c r="H106" s="453"/>
      <c r="I106" s="526"/>
      <c r="J106" s="454">
        <f>SUM(J101:J105)</f>
        <v>2561797</v>
      </c>
      <c r="K106" s="595"/>
      <c r="L106" s="568"/>
    </row>
    <row r="107" spans="2:12" ht="14">
      <c r="B107" s="412" t="s">
        <v>1078</v>
      </c>
      <c r="C107" s="413">
        <v>94494434</v>
      </c>
      <c r="D107" s="414" t="s">
        <v>868</v>
      </c>
      <c r="E107" s="415" t="s">
        <v>171</v>
      </c>
      <c r="F107" s="416">
        <v>3177940707</v>
      </c>
      <c r="G107" s="417" t="s">
        <v>1656</v>
      </c>
      <c r="H107" s="418">
        <v>45531</v>
      </c>
      <c r="I107" s="476" t="s">
        <v>1706</v>
      </c>
      <c r="J107" s="419">
        <v>2868300</v>
      </c>
      <c r="K107" s="595"/>
      <c r="L107" s="568"/>
    </row>
    <row r="108" spans="2:12" ht="14">
      <c r="B108" s="412" t="s">
        <v>1078</v>
      </c>
      <c r="C108" s="413">
        <v>94494434</v>
      </c>
      <c r="D108" s="414" t="s">
        <v>868</v>
      </c>
      <c r="E108" s="415" t="s">
        <v>171</v>
      </c>
      <c r="F108" s="416">
        <v>3177940707</v>
      </c>
      <c r="G108" s="417" t="s">
        <v>1657</v>
      </c>
      <c r="H108" s="418">
        <v>45531</v>
      </c>
      <c r="I108" s="476" t="s">
        <v>1706</v>
      </c>
      <c r="J108" s="419">
        <v>939167</v>
      </c>
      <c r="K108" s="595"/>
      <c r="L108" s="568"/>
    </row>
    <row r="109" spans="2:12" ht="14">
      <c r="B109" s="412" t="s">
        <v>1078</v>
      </c>
      <c r="C109" s="413">
        <v>94494434</v>
      </c>
      <c r="D109" s="414" t="s">
        <v>868</v>
      </c>
      <c r="E109" s="415" t="s">
        <v>171</v>
      </c>
      <c r="F109" s="416">
        <v>3177940707</v>
      </c>
      <c r="G109" s="417" t="s">
        <v>1658</v>
      </c>
      <c r="H109" s="418">
        <v>45531</v>
      </c>
      <c r="I109" s="476" t="s">
        <v>1706</v>
      </c>
      <c r="J109" s="419">
        <v>15340</v>
      </c>
      <c r="K109" s="595"/>
      <c r="L109" s="568"/>
    </row>
    <row r="110" spans="2:12" ht="14">
      <c r="B110" s="412" t="s">
        <v>1078</v>
      </c>
      <c r="C110" s="413">
        <v>94494434</v>
      </c>
      <c r="D110" s="414" t="s">
        <v>868</v>
      </c>
      <c r="E110" s="415" t="s">
        <v>171</v>
      </c>
      <c r="F110" s="416">
        <v>3177940707</v>
      </c>
      <c r="G110" s="417" t="s">
        <v>1660</v>
      </c>
      <c r="H110" s="418">
        <v>45531</v>
      </c>
      <c r="I110" s="476" t="s">
        <v>1706</v>
      </c>
      <c r="J110" s="419">
        <v>575000</v>
      </c>
      <c r="K110" s="595"/>
      <c r="L110" s="568"/>
    </row>
    <row r="111" spans="2:12" ht="14">
      <c r="B111" s="412" t="s">
        <v>1078</v>
      </c>
      <c r="C111" s="413">
        <v>94494434</v>
      </c>
      <c r="D111" s="414" t="s">
        <v>868</v>
      </c>
      <c r="E111" s="415" t="s">
        <v>171</v>
      </c>
      <c r="F111" s="416">
        <v>3177940707</v>
      </c>
      <c r="G111" s="417" t="s">
        <v>1661</v>
      </c>
      <c r="H111" s="418">
        <v>45531</v>
      </c>
      <c r="I111" s="476" t="s">
        <v>1706</v>
      </c>
      <c r="J111" s="419">
        <v>469583</v>
      </c>
      <c r="K111" s="595"/>
      <c r="L111" s="568"/>
    </row>
    <row r="112" spans="2:12">
      <c r="B112" s="447" t="s">
        <v>26</v>
      </c>
      <c r="C112" s="448"/>
      <c r="D112" s="449"/>
      <c r="E112" s="450"/>
      <c r="F112" s="451"/>
      <c r="G112" s="452"/>
      <c r="H112" s="453"/>
      <c r="I112" s="526"/>
      <c r="J112" s="454">
        <f>SUM(J107:J111)</f>
        <v>4867390</v>
      </c>
      <c r="K112" s="595"/>
      <c r="L112" s="568"/>
    </row>
    <row r="113" spans="2:12" ht="14">
      <c r="B113" s="412" t="s">
        <v>768</v>
      </c>
      <c r="C113" s="413">
        <v>1143867910</v>
      </c>
      <c r="D113" s="414" t="s">
        <v>769</v>
      </c>
      <c r="E113" s="415" t="s">
        <v>171</v>
      </c>
      <c r="F113" s="416">
        <v>3759918</v>
      </c>
      <c r="G113" s="417" t="s">
        <v>1656</v>
      </c>
      <c r="H113" s="418">
        <v>45531</v>
      </c>
      <c r="I113" s="476" t="s">
        <v>1706</v>
      </c>
      <c r="J113" s="419">
        <v>977650</v>
      </c>
      <c r="K113" s="595"/>
      <c r="L113" s="568"/>
    </row>
    <row r="114" spans="2:12" ht="14">
      <c r="B114" s="412" t="s">
        <v>768</v>
      </c>
      <c r="C114" s="413">
        <v>1143867910</v>
      </c>
      <c r="D114" s="414" t="s">
        <v>769</v>
      </c>
      <c r="E114" s="415" t="s">
        <v>171</v>
      </c>
      <c r="F114" s="416">
        <v>3759918</v>
      </c>
      <c r="G114" s="417" t="s">
        <v>1657</v>
      </c>
      <c r="H114" s="418">
        <v>45531</v>
      </c>
      <c r="I114" s="476" t="s">
        <v>1706</v>
      </c>
      <c r="J114" s="419">
        <v>1445214</v>
      </c>
      <c r="K114" s="595"/>
      <c r="L114" s="568"/>
    </row>
    <row r="115" spans="2:12" ht="14">
      <c r="B115" s="412" t="s">
        <v>768</v>
      </c>
      <c r="C115" s="413">
        <v>1143867910</v>
      </c>
      <c r="D115" s="414" t="s">
        <v>769</v>
      </c>
      <c r="E115" s="415" t="s">
        <v>171</v>
      </c>
      <c r="F115" s="416">
        <v>3759918</v>
      </c>
      <c r="G115" s="417" t="s">
        <v>1658</v>
      </c>
      <c r="H115" s="418">
        <v>45531</v>
      </c>
      <c r="I115" s="476" t="s">
        <v>1706</v>
      </c>
      <c r="J115" s="419">
        <v>101165</v>
      </c>
      <c r="K115" s="595"/>
      <c r="L115" s="568"/>
    </row>
    <row r="116" spans="2:12" ht="14">
      <c r="B116" s="412" t="s">
        <v>768</v>
      </c>
      <c r="C116" s="413">
        <v>1143867910</v>
      </c>
      <c r="D116" s="414" t="s">
        <v>769</v>
      </c>
      <c r="E116" s="415" t="s">
        <v>171</v>
      </c>
      <c r="F116" s="416">
        <v>3759918</v>
      </c>
      <c r="G116" s="417" t="s">
        <v>1660</v>
      </c>
      <c r="H116" s="418">
        <v>45531</v>
      </c>
      <c r="I116" s="476" t="s">
        <v>1706</v>
      </c>
      <c r="J116" s="419">
        <v>220083</v>
      </c>
      <c r="K116" s="595"/>
      <c r="L116" s="568"/>
    </row>
    <row r="117" spans="2:12" ht="14">
      <c r="B117" s="412" t="s">
        <v>768</v>
      </c>
      <c r="C117" s="413">
        <v>1143867910</v>
      </c>
      <c r="D117" s="414" t="s">
        <v>769</v>
      </c>
      <c r="E117" s="415" t="s">
        <v>171</v>
      </c>
      <c r="F117" s="416">
        <v>3759918</v>
      </c>
      <c r="G117" s="417" t="s">
        <v>1661</v>
      </c>
      <c r="H117" s="418">
        <v>45531</v>
      </c>
      <c r="I117" s="476" t="s">
        <v>1706</v>
      </c>
      <c r="J117" s="419">
        <v>1364517</v>
      </c>
      <c r="K117" s="595"/>
      <c r="L117" s="568"/>
    </row>
    <row r="118" spans="2:12">
      <c r="B118" s="447" t="s">
        <v>26</v>
      </c>
      <c r="C118" s="448"/>
      <c r="D118" s="449"/>
      <c r="E118" s="450"/>
      <c r="F118" s="451"/>
      <c r="G118" s="452"/>
      <c r="H118" s="453"/>
      <c r="I118" s="526"/>
      <c r="J118" s="454">
        <f>SUM(J113:J117)</f>
        <v>4108629</v>
      </c>
      <c r="K118" s="595"/>
      <c r="L118" s="568"/>
    </row>
    <row r="119" spans="2:12" ht="14">
      <c r="B119" s="412" t="s">
        <v>737</v>
      </c>
      <c r="C119" s="413">
        <v>1109185621</v>
      </c>
      <c r="D119" s="414" t="s">
        <v>738</v>
      </c>
      <c r="E119" s="415" t="s">
        <v>171</v>
      </c>
      <c r="F119" s="416">
        <v>3183698863</v>
      </c>
      <c r="G119" s="417" t="s">
        <v>1656</v>
      </c>
      <c r="H119" s="418">
        <v>45531</v>
      </c>
      <c r="I119" s="476" t="s">
        <v>1706</v>
      </c>
      <c r="J119" s="419">
        <v>390000</v>
      </c>
      <c r="K119" s="595"/>
      <c r="L119" s="568"/>
    </row>
    <row r="120" spans="2:12" ht="14">
      <c r="B120" s="412" t="s">
        <v>737</v>
      </c>
      <c r="C120" s="413">
        <v>1109185621</v>
      </c>
      <c r="D120" s="414" t="s">
        <v>738</v>
      </c>
      <c r="E120" s="415" t="s">
        <v>171</v>
      </c>
      <c r="F120" s="416">
        <v>3183698863</v>
      </c>
      <c r="G120" s="417" t="s">
        <v>1657</v>
      </c>
      <c r="H120" s="418">
        <v>45531</v>
      </c>
      <c r="I120" s="476" t="s">
        <v>1706</v>
      </c>
      <c r="J120" s="419">
        <v>549500</v>
      </c>
      <c r="K120" s="595"/>
      <c r="L120" s="568"/>
    </row>
    <row r="121" spans="2:12" ht="14">
      <c r="B121" s="412" t="s">
        <v>737</v>
      </c>
      <c r="C121" s="413">
        <v>1109185621</v>
      </c>
      <c r="D121" s="414" t="s">
        <v>738</v>
      </c>
      <c r="E121" s="415" t="s">
        <v>171</v>
      </c>
      <c r="F121" s="416">
        <v>3183698863</v>
      </c>
      <c r="G121" s="417" t="s">
        <v>1658</v>
      </c>
      <c r="H121" s="418">
        <v>45531</v>
      </c>
      <c r="I121" s="476" t="s">
        <v>1706</v>
      </c>
      <c r="J121" s="419">
        <v>38465</v>
      </c>
      <c r="K121" s="595"/>
      <c r="L121" s="568"/>
    </row>
    <row r="122" spans="2:12" ht="14">
      <c r="B122" s="412" t="s">
        <v>737</v>
      </c>
      <c r="C122" s="413">
        <v>1109185621</v>
      </c>
      <c r="D122" s="414" t="s">
        <v>738</v>
      </c>
      <c r="E122" s="415" t="s">
        <v>171</v>
      </c>
      <c r="F122" s="416">
        <v>3183698863</v>
      </c>
      <c r="G122" s="417" t="s">
        <v>1660</v>
      </c>
      <c r="H122" s="418">
        <v>45531</v>
      </c>
      <c r="I122" s="476" t="s">
        <v>1706</v>
      </c>
      <c r="J122" s="419">
        <v>78500</v>
      </c>
      <c r="K122" s="595"/>
      <c r="L122" s="568"/>
    </row>
    <row r="123" spans="2:12" ht="14">
      <c r="B123" s="412" t="s">
        <v>737</v>
      </c>
      <c r="C123" s="413">
        <v>1109185621</v>
      </c>
      <c r="D123" s="414" t="s">
        <v>738</v>
      </c>
      <c r="E123" s="415" t="s">
        <v>171</v>
      </c>
      <c r="F123" s="416">
        <v>3183698863</v>
      </c>
      <c r="G123" s="417" t="s">
        <v>1661</v>
      </c>
      <c r="H123" s="418">
        <v>45531</v>
      </c>
      <c r="I123" s="476" t="s">
        <v>1706</v>
      </c>
      <c r="J123" s="419">
        <v>910000</v>
      </c>
      <c r="K123" s="595"/>
      <c r="L123" s="568"/>
    </row>
    <row r="124" spans="2:12">
      <c r="B124" s="447" t="s">
        <v>26</v>
      </c>
      <c r="C124" s="448"/>
      <c r="D124" s="449"/>
      <c r="E124" s="450"/>
      <c r="F124" s="451"/>
      <c r="G124" s="452"/>
      <c r="H124" s="453"/>
      <c r="I124" s="526"/>
      <c r="J124" s="454">
        <f>SUM(J119:J123)</f>
        <v>1966465</v>
      </c>
      <c r="K124" s="595"/>
      <c r="L124" s="568"/>
    </row>
    <row r="125" spans="2:12" ht="14">
      <c r="B125" s="412" t="s">
        <v>239</v>
      </c>
      <c r="C125" s="413">
        <v>93297605</v>
      </c>
      <c r="D125" s="414" t="s">
        <v>1121</v>
      </c>
      <c r="E125" s="415" t="s">
        <v>171</v>
      </c>
      <c r="F125" s="416">
        <v>4865785</v>
      </c>
      <c r="G125" s="417" t="s">
        <v>1656</v>
      </c>
      <c r="H125" s="418">
        <v>45531</v>
      </c>
      <c r="I125" s="476" t="s">
        <v>1706</v>
      </c>
      <c r="J125" s="419">
        <v>1296176</v>
      </c>
      <c r="K125" s="595"/>
      <c r="L125" s="568"/>
    </row>
    <row r="126" spans="2:12" ht="14">
      <c r="B126" s="412" t="s">
        <v>239</v>
      </c>
      <c r="C126" s="413">
        <v>93297605</v>
      </c>
      <c r="D126" s="414" t="s">
        <v>1121</v>
      </c>
      <c r="E126" s="415" t="s">
        <v>171</v>
      </c>
      <c r="F126" s="416">
        <v>4865785</v>
      </c>
      <c r="G126" s="417" t="s">
        <v>1657</v>
      </c>
      <c r="H126" s="418">
        <v>45531</v>
      </c>
      <c r="I126" s="476" t="s">
        <v>1706</v>
      </c>
      <c r="J126" s="419">
        <v>1932000</v>
      </c>
      <c r="K126" s="595"/>
      <c r="L126" s="568"/>
    </row>
    <row r="127" spans="2:12" ht="14">
      <c r="B127" s="412" t="s">
        <v>239</v>
      </c>
      <c r="C127" s="413">
        <v>93297605</v>
      </c>
      <c r="D127" s="414" t="s">
        <v>1121</v>
      </c>
      <c r="E127" s="415" t="s">
        <v>171</v>
      </c>
      <c r="F127" s="416">
        <v>4865785</v>
      </c>
      <c r="G127" s="417" t="s">
        <v>1658</v>
      </c>
      <c r="H127" s="418">
        <v>45531</v>
      </c>
      <c r="I127" s="476" t="s">
        <v>1706</v>
      </c>
      <c r="J127" s="419">
        <v>135240</v>
      </c>
      <c r="K127" s="595"/>
      <c r="L127" s="568"/>
    </row>
    <row r="128" spans="2:12" ht="14">
      <c r="B128" s="412" t="s">
        <v>239</v>
      </c>
      <c r="C128" s="413">
        <v>93297605</v>
      </c>
      <c r="D128" s="414" t="s">
        <v>1121</v>
      </c>
      <c r="E128" s="415" t="s">
        <v>171</v>
      </c>
      <c r="F128" s="416">
        <v>4865785</v>
      </c>
      <c r="G128" s="417" t="s">
        <v>1660</v>
      </c>
      <c r="H128" s="418">
        <v>45531</v>
      </c>
      <c r="I128" s="476" t="s">
        <v>1706</v>
      </c>
      <c r="J128" s="419">
        <v>276000</v>
      </c>
      <c r="K128" s="595"/>
      <c r="L128" s="568"/>
    </row>
    <row r="129" spans="2:12" ht="14">
      <c r="B129" s="412" t="s">
        <v>239</v>
      </c>
      <c r="C129" s="413">
        <v>93297605</v>
      </c>
      <c r="D129" s="414" t="s">
        <v>1121</v>
      </c>
      <c r="E129" s="415" t="s">
        <v>171</v>
      </c>
      <c r="F129" s="416">
        <v>4865785</v>
      </c>
      <c r="G129" s="417" t="s">
        <v>1661</v>
      </c>
      <c r="H129" s="418">
        <v>45531</v>
      </c>
      <c r="I129" s="476" t="s">
        <v>1706</v>
      </c>
      <c r="J129" s="419">
        <v>5188800</v>
      </c>
      <c r="K129" s="595"/>
      <c r="L129" s="568"/>
    </row>
    <row r="130" spans="2:12">
      <c r="B130" s="447" t="s">
        <v>26</v>
      </c>
      <c r="C130" s="448"/>
      <c r="D130" s="449"/>
      <c r="E130" s="450"/>
      <c r="F130" s="451"/>
      <c r="G130" s="452"/>
      <c r="H130" s="453"/>
      <c r="I130" s="526"/>
      <c r="J130" s="454">
        <f>SUM(J125:J129)</f>
        <v>8828216</v>
      </c>
      <c r="K130" s="595"/>
      <c r="L130" s="568"/>
    </row>
    <row r="131" spans="2:12" ht="14">
      <c r="B131" s="412" t="s">
        <v>711</v>
      </c>
      <c r="C131" s="413">
        <v>1083003451</v>
      </c>
      <c r="D131" s="414" t="s">
        <v>831</v>
      </c>
      <c r="E131" s="415" t="s">
        <v>171</v>
      </c>
      <c r="F131" s="416">
        <v>3007847474</v>
      </c>
      <c r="G131" s="417" t="s">
        <v>1656</v>
      </c>
      <c r="H131" s="418">
        <v>45531</v>
      </c>
      <c r="I131" s="476" t="s">
        <v>1706</v>
      </c>
      <c r="J131" s="419">
        <v>10000000</v>
      </c>
      <c r="K131" s="595"/>
      <c r="L131" s="568"/>
    </row>
    <row r="132" spans="2:12" ht="14">
      <c r="B132" s="412" t="s">
        <v>711</v>
      </c>
      <c r="C132" s="413">
        <v>1083003451</v>
      </c>
      <c r="D132" s="414" t="s">
        <v>831</v>
      </c>
      <c r="E132" s="415" t="s">
        <v>171</v>
      </c>
      <c r="F132" s="416">
        <v>3007847474</v>
      </c>
      <c r="G132" s="417" t="s">
        <v>1661</v>
      </c>
      <c r="H132" s="418">
        <v>45531</v>
      </c>
      <c r="I132" s="476" t="s">
        <v>1706</v>
      </c>
      <c r="J132" s="419">
        <v>1041666</v>
      </c>
      <c r="K132" s="595"/>
      <c r="L132" s="568"/>
    </row>
    <row r="133" spans="2:12">
      <c r="B133" s="447" t="s">
        <v>26</v>
      </c>
      <c r="C133" s="448"/>
      <c r="D133" s="449"/>
      <c r="E133" s="450"/>
      <c r="F133" s="451"/>
      <c r="G133" s="452"/>
      <c r="H133" s="453"/>
      <c r="I133" s="526"/>
      <c r="J133" s="454">
        <f>SUM(J131:J132)</f>
        <v>11041666</v>
      </c>
      <c r="K133" s="595"/>
      <c r="L133" s="568"/>
    </row>
    <row r="134" spans="2:12" ht="14">
      <c r="B134" s="412" t="s">
        <v>240</v>
      </c>
      <c r="C134" s="413">
        <v>1151963897</v>
      </c>
      <c r="D134" s="414" t="s">
        <v>241</v>
      </c>
      <c r="E134" s="415" t="s">
        <v>171</v>
      </c>
      <c r="F134" s="416">
        <v>3217002440</v>
      </c>
      <c r="G134" s="417" t="s">
        <v>1656</v>
      </c>
      <c r="H134" s="418">
        <v>45531</v>
      </c>
      <c r="I134" s="476" t="s">
        <v>1706</v>
      </c>
      <c r="J134" s="419">
        <v>437915</v>
      </c>
      <c r="K134" s="595"/>
      <c r="L134" s="568"/>
    </row>
    <row r="135" spans="2:12" ht="14">
      <c r="B135" s="412" t="s">
        <v>240</v>
      </c>
      <c r="C135" s="413">
        <v>1151963897</v>
      </c>
      <c r="D135" s="414" t="s">
        <v>241</v>
      </c>
      <c r="E135" s="415" t="s">
        <v>171</v>
      </c>
      <c r="F135" s="416">
        <v>3217002440</v>
      </c>
      <c r="G135" s="417" t="s">
        <v>1657</v>
      </c>
      <c r="H135" s="418">
        <v>45531</v>
      </c>
      <c r="I135" s="476" t="s">
        <v>1706</v>
      </c>
      <c r="J135" s="419">
        <v>873833</v>
      </c>
      <c r="K135" s="595"/>
      <c r="L135" s="568"/>
    </row>
    <row r="136" spans="2:12" ht="14">
      <c r="B136" s="412" t="s">
        <v>240</v>
      </c>
      <c r="C136" s="413">
        <v>1151963897</v>
      </c>
      <c r="D136" s="414" t="s">
        <v>241</v>
      </c>
      <c r="E136" s="415" t="s">
        <v>171</v>
      </c>
      <c r="F136" s="416">
        <v>3217002440</v>
      </c>
      <c r="G136" s="417" t="s">
        <v>1658</v>
      </c>
      <c r="H136" s="418">
        <v>45531</v>
      </c>
      <c r="I136" s="476" t="s">
        <v>1706</v>
      </c>
      <c r="J136" s="419">
        <v>61168</v>
      </c>
      <c r="K136" s="595"/>
      <c r="L136" s="568"/>
    </row>
    <row r="137" spans="2:12" ht="14">
      <c r="B137" s="412" t="s">
        <v>240</v>
      </c>
      <c r="C137" s="413">
        <v>1151963897</v>
      </c>
      <c r="D137" s="414" t="s">
        <v>241</v>
      </c>
      <c r="E137" s="415" t="s">
        <v>171</v>
      </c>
      <c r="F137" s="416">
        <v>3217002440</v>
      </c>
      <c r="G137" s="417" t="s">
        <v>1660</v>
      </c>
      <c r="H137" s="418">
        <v>45531</v>
      </c>
      <c r="I137" s="476" t="s">
        <v>1706</v>
      </c>
      <c r="J137" s="419">
        <v>124833</v>
      </c>
      <c r="K137" s="595"/>
      <c r="L137" s="568"/>
    </row>
    <row r="138" spans="2:12" ht="14">
      <c r="B138" s="412" t="s">
        <v>240</v>
      </c>
      <c r="C138" s="413">
        <v>1151963897</v>
      </c>
      <c r="D138" s="414" t="s">
        <v>241</v>
      </c>
      <c r="E138" s="415" t="s">
        <v>171</v>
      </c>
      <c r="F138" s="416">
        <v>3217002440</v>
      </c>
      <c r="G138" s="417" t="s">
        <v>1661</v>
      </c>
      <c r="H138" s="418">
        <v>45531</v>
      </c>
      <c r="I138" s="476" t="s">
        <v>1706</v>
      </c>
      <c r="J138" s="419">
        <v>55667</v>
      </c>
      <c r="K138" s="595"/>
      <c r="L138" s="568"/>
    </row>
    <row r="139" spans="2:12">
      <c r="B139" s="447" t="s">
        <v>26</v>
      </c>
      <c r="C139" s="448"/>
      <c r="D139" s="449"/>
      <c r="E139" s="450"/>
      <c r="F139" s="451"/>
      <c r="G139" s="452"/>
      <c r="H139" s="453"/>
      <c r="I139" s="526"/>
      <c r="J139" s="454">
        <f>SUM(J134:J138)</f>
        <v>1553416</v>
      </c>
      <c r="K139" s="595"/>
      <c r="L139" s="568"/>
    </row>
    <row r="140" spans="2:12" ht="14">
      <c r="B140" s="412" t="s">
        <v>242</v>
      </c>
      <c r="C140" s="413">
        <v>38596097</v>
      </c>
      <c r="D140" s="414" t="s">
        <v>243</v>
      </c>
      <c r="E140" s="415" t="s">
        <v>171</v>
      </c>
      <c r="F140" s="416">
        <v>5538590</v>
      </c>
      <c r="G140" s="417" t="s">
        <v>1656</v>
      </c>
      <c r="H140" s="418">
        <v>45531</v>
      </c>
      <c r="I140" s="476" t="s">
        <v>1706</v>
      </c>
      <c r="J140" s="419">
        <v>804000</v>
      </c>
      <c r="K140" s="595"/>
      <c r="L140" s="568"/>
    </row>
    <row r="141" spans="2:12" ht="14">
      <c r="B141" s="412" t="s">
        <v>242</v>
      </c>
      <c r="C141" s="413">
        <v>38596097</v>
      </c>
      <c r="D141" s="414" t="s">
        <v>243</v>
      </c>
      <c r="E141" s="415" t="s">
        <v>171</v>
      </c>
      <c r="F141" s="416">
        <v>5538590</v>
      </c>
      <c r="G141" s="417" t="s">
        <v>1657</v>
      </c>
      <c r="H141" s="418">
        <v>45531</v>
      </c>
      <c r="I141" s="476" t="s">
        <v>1706</v>
      </c>
      <c r="J141" s="419">
        <v>1261167</v>
      </c>
      <c r="K141" s="595"/>
      <c r="L141" s="568"/>
    </row>
    <row r="142" spans="2:12" ht="14">
      <c r="B142" s="412" t="s">
        <v>242</v>
      </c>
      <c r="C142" s="413">
        <v>38596097</v>
      </c>
      <c r="D142" s="414" t="s">
        <v>243</v>
      </c>
      <c r="E142" s="415" t="s">
        <v>171</v>
      </c>
      <c r="F142" s="416">
        <v>5538590</v>
      </c>
      <c r="G142" s="417" t="s">
        <v>1658</v>
      </c>
      <c r="H142" s="418">
        <v>45531</v>
      </c>
      <c r="I142" s="476" t="s">
        <v>1706</v>
      </c>
      <c r="J142" s="419">
        <v>88282</v>
      </c>
      <c r="K142" s="595"/>
      <c r="L142" s="568"/>
    </row>
    <row r="143" spans="2:12" ht="14">
      <c r="B143" s="412" t="s">
        <v>242</v>
      </c>
      <c r="C143" s="413">
        <v>38596097</v>
      </c>
      <c r="D143" s="414" t="s">
        <v>243</v>
      </c>
      <c r="E143" s="415" t="s">
        <v>171</v>
      </c>
      <c r="F143" s="416">
        <v>5538590</v>
      </c>
      <c r="G143" s="417" t="s">
        <v>1660</v>
      </c>
      <c r="H143" s="418">
        <v>45531</v>
      </c>
      <c r="I143" s="476" t="s">
        <v>1706</v>
      </c>
      <c r="J143" s="419">
        <v>180167</v>
      </c>
      <c r="K143" s="595"/>
      <c r="L143" s="568"/>
    </row>
    <row r="144" spans="2:12" ht="14">
      <c r="B144" s="412" t="s">
        <v>242</v>
      </c>
      <c r="C144" s="413">
        <v>38596097</v>
      </c>
      <c r="D144" s="414" t="s">
        <v>243</v>
      </c>
      <c r="E144" s="415" t="s">
        <v>171</v>
      </c>
      <c r="F144" s="416">
        <v>5538590</v>
      </c>
      <c r="G144" s="417" t="s">
        <v>1661</v>
      </c>
      <c r="H144" s="418">
        <v>45531</v>
      </c>
      <c r="I144" s="476" t="s">
        <v>1706</v>
      </c>
      <c r="J144" s="419">
        <v>2052778</v>
      </c>
      <c r="K144" s="595"/>
      <c r="L144" s="568"/>
    </row>
    <row r="145" spans="2:12">
      <c r="B145" s="447" t="s">
        <v>26</v>
      </c>
      <c r="C145" s="448"/>
      <c r="D145" s="449"/>
      <c r="E145" s="450"/>
      <c r="F145" s="451"/>
      <c r="G145" s="452"/>
      <c r="H145" s="453"/>
      <c r="I145" s="526"/>
      <c r="J145" s="454">
        <f>SUM(J140:J144)</f>
        <v>4386394</v>
      </c>
      <c r="K145" s="595"/>
      <c r="L145" s="568"/>
    </row>
    <row r="146" spans="2:12" ht="14">
      <c r="B146" s="412" t="s">
        <v>244</v>
      </c>
      <c r="C146" s="413">
        <v>1111666721</v>
      </c>
      <c r="D146" s="414" t="s">
        <v>1164</v>
      </c>
      <c r="E146" s="415" t="s">
        <v>171</v>
      </c>
      <c r="F146" s="416">
        <v>3008568759</v>
      </c>
      <c r="G146" s="417" t="s">
        <v>1656</v>
      </c>
      <c r="H146" s="418">
        <v>45531</v>
      </c>
      <c r="I146" s="476" t="s">
        <v>1706</v>
      </c>
      <c r="J146" s="419">
        <v>628400</v>
      </c>
      <c r="K146" s="595"/>
      <c r="L146" s="568"/>
    </row>
    <row r="147" spans="2:12" ht="14">
      <c r="B147" s="412" t="s">
        <v>244</v>
      </c>
      <c r="C147" s="413">
        <v>1111666721</v>
      </c>
      <c r="D147" s="414" t="s">
        <v>1164</v>
      </c>
      <c r="E147" s="415" t="s">
        <v>171</v>
      </c>
      <c r="F147" s="416">
        <v>3008568759</v>
      </c>
      <c r="G147" s="417" t="s">
        <v>1657</v>
      </c>
      <c r="H147" s="418">
        <v>45531</v>
      </c>
      <c r="I147" s="476" t="s">
        <v>1706</v>
      </c>
      <c r="J147" s="419">
        <v>393928</v>
      </c>
      <c r="K147" s="595"/>
      <c r="L147" s="568"/>
    </row>
    <row r="148" spans="2:12" ht="14">
      <c r="B148" s="412" t="s">
        <v>244</v>
      </c>
      <c r="C148" s="413">
        <v>1111666721</v>
      </c>
      <c r="D148" s="414" t="s">
        <v>1164</v>
      </c>
      <c r="E148" s="415" t="s">
        <v>171</v>
      </c>
      <c r="F148" s="416">
        <v>3008568759</v>
      </c>
      <c r="G148" s="417" t="s">
        <v>1658</v>
      </c>
      <c r="H148" s="418">
        <v>45531</v>
      </c>
      <c r="I148" s="476" t="s">
        <v>1706</v>
      </c>
      <c r="J148" s="419">
        <v>12737</v>
      </c>
      <c r="K148" s="595"/>
      <c r="L148" s="568"/>
    </row>
    <row r="149" spans="2:12" ht="14">
      <c r="B149" s="412" t="s">
        <v>244</v>
      </c>
      <c r="C149" s="413">
        <v>1111666721</v>
      </c>
      <c r="D149" s="414" t="s">
        <v>1164</v>
      </c>
      <c r="E149" s="415" t="s">
        <v>171</v>
      </c>
      <c r="F149" s="416">
        <v>3008568759</v>
      </c>
      <c r="G149" s="417" t="s">
        <v>1660</v>
      </c>
      <c r="H149" s="418">
        <v>45531</v>
      </c>
      <c r="I149" s="476" t="s">
        <v>1706</v>
      </c>
      <c r="J149" s="419">
        <v>121833</v>
      </c>
      <c r="K149" s="595"/>
      <c r="L149" s="568"/>
    </row>
    <row r="150" spans="2:12" ht="14">
      <c r="B150" s="412" t="s">
        <v>244</v>
      </c>
      <c r="C150" s="413">
        <v>1111666721</v>
      </c>
      <c r="D150" s="414" t="s">
        <v>1164</v>
      </c>
      <c r="E150" s="415" t="s">
        <v>171</v>
      </c>
      <c r="F150" s="416">
        <v>3008568759</v>
      </c>
      <c r="G150" s="417" t="s">
        <v>1661</v>
      </c>
      <c r="H150" s="418">
        <v>45531</v>
      </c>
      <c r="I150" s="476" t="s">
        <v>1706</v>
      </c>
      <c r="J150" s="419">
        <v>175139</v>
      </c>
      <c r="K150" s="595"/>
      <c r="L150" s="568"/>
    </row>
    <row r="151" spans="2:12">
      <c r="B151" s="447" t="s">
        <v>26</v>
      </c>
      <c r="C151" s="448"/>
      <c r="D151" s="449"/>
      <c r="E151" s="450"/>
      <c r="F151" s="451"/>
      <c r="G151" s="452"/>
      <c r="H151" s="453"/>
      <c r="I151" s="526"/>
      <c r="J151" s="454">
        <f>SUM(J146:J150)</f>
        <v>1332037</v>
      </c>
      <c r="K151" s="595"/>
      <c r="L151" s="568"/>
    </row>
    <row r="152" spans="2:12" ht="14">
      <c r="B152" s="412" t="s">
        <v>245</v>
      </c>
      <c r="C152" s="413">
        <v>1042253833</v>
      </c>
      <c r="D152" s="414" t="s">
        <v>235</v>
      </c>
      <c r="E152" s="415" t="s">
        <v>171</v>
      </c>
      <c r="F152" s="416">
        <v>3046114229</v>
      </c>
      <c r="G152" s="417" t="s">
        <v>1656</v>
      </c>
      <c r="H152" s="418">
        <v>45531</v>
      </c>
      <c r="I152" s="476" t="s">
        <v>1706</v>
      </c>
      <c r="J152" s="419">
        <v>414200</v>
      </c>
      <c r="K152" s="595"/>
      <c r="L152" s="568"/>
    </row>
    <row r="153" spans="2:12" ht="14">
      <c r="B153" s="412" t="s">
        <v>245</v>
      </c>
      <c r="C153" s="413">
        <v>1042253833</v>
      </c>
      <c r="D153" s="414" t="s">
        <v>235</v>
      </c>
      <c r="E153" s="415" t="s">
        <v>171</v>
      </c>
      <c r="F153" s="416">
        <v>3046114229</v>
      </c>
      <c r="G153" s="417" t="s">
        <v>1657</v>
      </c>
      <c r="H153" s="418">
        <v>45531</v>
      </c>
      <c r="I153" s="476" t="s">
        <v>1706</v>
      </c>
      <c r="J153" s="419">
        <v>590333</v>
      </c>
      <c r="K153" s="595"/>
      <c r="L153" s="568"/>
    </row>
    <row r="154" spans="2:12" ht="14">
      <c r="B154" s="412" t="s">
        <v>245</v>
      </c>
      <c r="C154" s="413">
        <v>1042253833</v>
      </c>
      <c r="D154" s="414" t="s">
        <v>235</v>
      </c>
      <c r="E154" s="415" t="s">
        <v>171</v>
      </c>
      <c r="F154" s="416">
        <v>3046114229</v>
      </c>
      <c r="G154" s="417" t="s">
        <v>1658</v>
      </c>
      <c r="H154" s="418">
        <v>45531</v>
      </c>
      <c r="I154" s="476" t="s">
        <v>1706</v>
      </c>
      <c r="J154" s="419">
        <v>41323</v>
      </c>
      <c r="K154" s="595"/>
      <c r="L154" s="568"/>
    </row>
    <row r="155" spans="2:12" ht="14">
      <c r="B155" s="412" t="s">
        <v>245</v>
      </c>
      <c r="C155" s="413">
        <v>1042253833</v>
      </c>
      <c r="D155" s="414" t="s">
        <v>235</v>
      </c>
      <c r="E155" s="415" t="s">
        <v>171</v>
      </c>
      <c r="F155" s="416">
        <v>3046114229</v>
      </c>
      <c r="G155" s="417" t="s">
        <v>1660</v>
      </c>
      <c r="H155" s="418">
        <v>45531</v>
      </c>
      <c r="I155" s="476" t="s">
        <v>1706</v>
      </c>
      <c r="J155" s="419">
        <v>84333</v>
      </c>
      <c r="K155" s="595"/>
      <c r="L155" s="568"/>
    </row>
    <row r="156" spans="2:12" ht="14">
      <c r="B156" s="412" t="s">
        <v>245</v>
      </c>
      <c r="C156" s="413">
        <v>1042253833</v>
      </c>
      <c r="D156" s="414" t="s">
        <v>235</v>
      </c>
      <c r="E156" s="415" t="s">
        <v>171</v>
      </c>
      <c r="F156" s="416">
        <v>3046114229</v>
      </c>
      <c r="G156" s="417" t="s">
        <v>1661</v>
      </c>
      <c r="H156" s="418">
        <v>45531</v>
      </c>
      <c r="I156" s="476" t="s">
        <v>1706</v>
      </c>
      <c r="J156" s="419">
        <v>269167</v>
      </c>
      <c r="K156" s="595"/>
      <c r="L156" s="568"/>
    </row>
    <row r="157" spans="2:12">
      <c r="B157" s="447" t="s">
        <v>26</v>
      </c>
      <c r="C157" s="448"/>
      <c r="D157" s="449"/>
      <c r="E157" s="450"/>
      <c r="F157" s="451"/>
      <c r="G157" s="452"/>
      <c r="H157" s="453"/>
      <c r="I157" s="526"/>
      <c r="J157" s="454">
        <f>SUM(J152:J156)</f>
        <v>1399356</v>
      </c>
      <c r="K157" s="595"/>
      <c r="L157" s="568"/>
    </row>
    <row r="158" spans="2:12" ht="14">
      <c r="B158" s="412" t="s">
        <v>695</v>
      </c>
      <c r="C158" s="413">
        <v>1007659510</v>
      </c>
      <c r="D158" s="414" t="s">
        <v>696</v>
      </c>
      <c r="E158" s="415" t="s">
        <v>171</v>
      </c>
      <c r="F158" s="416">
        <v>3203890773</v>
      </c>
      <c r="G158" s="417" t="s">
        <v>1657</v>
      </c>
      <c r="H158" s="418">
        <v>45531</v>
      </c>
      <c r="I158" s="476" t="s">
        <v>1706</v>
      </c>
      <c r="J158" s="419">
        <v>1459500</v>
      </c>
      <c r="K158" s="595"/>
      <c r="L158" s="568"/>
    </row>
    <row r="159" spans="2:12" ht="14">
      <c r="B159" s="412" t="s">
        <v>695</v>
      </c>
      <c r="C159" s="413">
        <v>1007659510</v>
      </c>
      <c r="D159" s="414" t="s">
        <v>696</v>
      </c>
      <c r="E159" s="415" t="s">
        <v>171</v>
      </c>
      <c r="F159" s="416">
        <v>3203890773</v>
      </c>
      <c r="G159" s="417" t="s">
        <v>1658</v>
      </c>
      <c r="H159" s="418">
        <v>45531</v>
      </c>
      <c r="I159" s="476" t="s">
        <v>1706</v>
      </c>
      <c r="J159" s="419">
        <v>102165</v>
      </c>
      <c r="K159" s="595"/>
      <c r="L159" s="568"/>
    </row>
    <row r="160" spans="2:12" ht="14">
      <c r="B160" s="412" t="s">
        <v>695</v>
      </c>
      <c r="C160" s="413">
        <v>1007659510</v>
      </c>
      <c r="D160" s="414" t="s">
        <v>696</v>
      </c>
      <c r="E160" s="415" t="s">
        <v>171</v>
      </c>
      <c r="F160" s="416">
        <v>3203890773</v>
      </c>
      <c r="G160" s="417" t="s">
        <v>1660</v>
      </c>
      <c r="H160" s="418">
        <v>45531</v>
      </c>
      <c r="I160" s="476" t="s">
        <v>1706</v>
      </c>
      <c r="J160" s="419">
        <v>208500</v>
      </c>
      <c r="K160" s="595"/>
      <c r="L160" s="568"/>
    </row>
    <row r="161" spans="2:12" ht="14">
      <c r="B161" s="412" t="s">
        <v>695</v>
      </c>
      <c r="C161" s="413">
        <v>1007659510</v>
      </c>
      <c r="D161" s="414" t="s">
        <v>696</v>
      </c>
      <c r="E161" s="415" t="s">
        <v>171</v>
      </c>
      <c r="F161" s="416">
        <v>3203890773</v>
      </c>
      <c r="G161" s="417" t="s">
        <v>1661</v>
      </c>
      <c r="H161" s="418">
        <v>45531</v>
      </c>
      <c r="I161" s="476" t="s">
        <v>1706</v>
      </c>
      <c r="J161" s="419">
        <v>780000</v>
      </c>
      <c r="K161" s="595"/>
      <c r="L161" s="568"/>
    </row>
    <row r="162" spans="2:12" ht="14">
      <c r="B162" s="412" t="s">
        <v>246</v>
      </c>
      <c r="C162" s="413">
        <v>94372002</v>
      </c>
      <c r="D162" s="414" t="s">
        <v>247</v>
      </c>
      <c r="E162" s="415" t="s">
        <v>171</v>
      </c>
      <c r="F162" s="416">
        <v>3322024</v>
      </c>
      <c r="G162" s="417" t="s">
        <v>1656</v>
      </c>
      <c r="H162" s="418">
        <v>45531</v>
      </c>
      <c r="I162" s="476" t="s">
        <v>1706</v>
      </c>
      <c r="J162" s="419">
        <v>617800</v>
      </c>
      <c r="K162" s="595"/>
      <c r="L162" s="568"/>
    </row>
    <row r="163" spans="2:12" ht="14">
      <c r="B163" s="412" t="s">
        <v>246</v>
      </c>
      <c r="C163" s="413">
        <v>94372002</v>
      </c>
      <c r="D163" s="414" t="s">
        <v>247</v>
      </c>
      <c r="E163" s="415" t="s">
        <v>171</v>
      </c>
      <c r="F163" s="416">
        <v>3322024</v>
      </c>
      <c r="G163" s="417" t="s">
        <v>1657</v>
      </c>
      <c r="H163" s="418">
        <v>45531</v>
      </c>
      <c r="I163" s="476" t="s">
        <v>1706</v>
      </c>
      <c r="J163" s="419">
        <v>852833</v>
      </c>
      <c r="K163" s="595"/>
      <c r="L163" s="568"/>
    </row>
    <row r="164" spans="2:12" ht="14">
      <c r="B164" s="412" t="s">
        <v>246</v>
      </c>
      <c r="C164" s="413">
        <v>94372002</v>
      </c>
      <c r="D164" s="414" t="s">
        <v>247</v>
      </c>
      <c r="E164" s="415" t="s">
        <v>171</v>
      </c>
      <c r="F164" s="416">
        <v>3322024</v>
      </c>
      <c r="G164" s="417" t="s">
        <v>1658</v>
      </c>
      <c r="H164" s="418">
        <v>45531</v>
      </c>
      <c r="I164" s="476" t="s">
        <v>1706</v>
      </c>
      <c r="J164" s="419">
        <v>59698</v>
      </c>
      <c r="K164" s="595"/>
      <c r="L164" s="568"/>
    </row>
    <row r="165" spans="2:12" ht="14">
      <c r="B165" s="412" t="s">
        <v>246</v>
      </c>
      <c r="C165" s="413">
        <v>94372002</v>
      </c>
      <c r="D165" s="414" t="s">
        <v>247</v>
      </c>
      <c r="E165" s="415" t="s">
        <v>171</v>
      </c>
      <c r="F165" s="416">
        <v>3322024</v>
      </c>
      <c r="G165" s="417" t="s">
        <v>1660</v>
      </c>
      <c r="H165" s="418">
        <v>45531</v>
      </c>
      <c r="I165" s="476" t="s">
        <v>1706</v>
      </c>
      <c r="J165" s="419">
        <v>121833</v>
      </c>
      <c r="K165" s="595"/>
      <c r="L165" s="568"/>
    </row>
    <row r="166" spans="2:12" ht="14">
      <c r="B166" s="412" t="s">
        <v>246</v>
      </c>
      <c r="C166" s="413">
        <v>94372002</v>
      </c>
      <c r="D166" s="414" t="s">
        <v>247</v>
      </c>
      <c r="E166" s="415" t="s">
        <v>171</v>
      </c>
      <c r="F166" s="416">
        <v>3322024</v>
      </c>
      <c r="G166" s="417" t="s">
        <v>1661</v>
      </c>
      <c r="H166" s="418">
        <v>45531</v>
      </c>
      <c r="I166" s="476" t="s">
        <v>1706</v>
      </c>
      <c r="J166" s="419">
        <v>119167</v>
      </c>
      <c r="K166" s="595"/>
      <c r="L166" s="568"/>
    </row>
    <row r="167" spans="2:12">
      <c r="B167" s="447" t="s">
        <v>26</v>
      </c>
      <c r="C167" s="448"/>
      <c r="D167" s="449"/>
      <c r="E167" s="450"/>
      <c r="F167" s="451"/>
      <c r="G167" s="452"/>
      <c r="H167" s="453"/>
      <c r="I167" s="526"/>
      <c r="J167" s="454">
        <f>SUM(J162:J166)</f>
        <v>1771331</v>
      </c>
      <c r="K167" s="595"/>
      <c r="L167" s="568"/>
    </row>
    <row r="168" spans="2:12" ht="14">
      <c r="B168" s="412" t="s">
        <v>248</v>
      </c>
      <c r="C168" s="413">
        <v>1107084411</v>
      </c>
      <c r="D168" s="414" t="s">
        <v>1133</v>
      </c>
      <c r="E168" s="415" t="s">
        <v>171</v>
      </c>
      <c r="F168" s="416">
        <v>3164760737</v>
      </c>
      <c r="G168" s="417" t="s">
        <v>1656</v>
      </c>
      <c r="H168" s="418">
        <v>45531</v>
      </c>
      <c r="I168" s="476" t="s">
        <v>1706</v>
      </c>
      <c r="J168" s="419">
        <v>1368000</v>
      </c>
      <c r="K168" s="595"/>
      <c r="L168" s="568"/>
    </row>
    <row r="169" spans="2:12" ht="14">
      <c r="B169" s="412" t="s">
        <v>248</v>
      </c>
      <c r="C169" s="413">
        <v>1107084411</v>
      </c>
      <c r="D169" s="414" t="s">
        <v>1133</v>
      </c>
      <c r="E169" s="415" t="s">
        <v>171</v>
      </c>
      <c r="F169" s="416">
        <v>3164760737</v>
      </c>
      <c r="G169" s="417" t="s">
        <v>1657</v>
      </c>
      <c r="H169" s="418">
        <v>45531</v>
      </c>
      <c r="I169" s="476" t="s">
        <v>1706</v>
      </c>
      <c r="J169" s="419">
        <v>1558333</v>
      </c>
      <c r="K169" s="595"/>
      <c r="L169" s="568"/>
    </row>
    <row r="170" spans="2:12" ht="14">
      <c r="B170" s="412" t="s">
        <v>248</v>
      </c>
      <c r="C170" s="413">
        <v>1107084411</v>
      </c>
      <c r="D170" s="414" t="s">
        <v>1133</v>
      </c>
      <c r="E170" s="415" t="s">
        <v>171</v>
      </c>
      <c r="F170" s="416">
        <v>3164760737</v>
      </c>
      <c r="G170" s="417" t="s">
        <v>1658</v>
      </c>
      <c r="H170" s="418">
        <v>45531</v>
      </c>
      <c r="I170" s="476" t="s">
        <v>1706</v>
      </c>
      <c r="J170" s="419">
        <v>97136</v>
      </c>
      <c r="K170" s="595"/>
      <c r="L170" s="568"/>
    </row>
    <row r="171" spans="2:12" ht="14">
      <c r="B171" s="412" t="s">
        <v>248</v>
      </c>
      <c r="C171" s="413">
        <v>1107084411</v>
      </c>
      <c r="D171" s="414" t="s">
        <v>1133</v>
      </c>
      <c r="E171" s="415" t="s">
        <v>171</v>
      </c>
      <c r="F171" s="416">
        <v>3164760737</v>
      </c>
      <c r="G171" s="417" t="s">
        <v>1660</v>
      </c>
      <c r="H171" s="418">
        <v>45531</v>
      </c>
      <c r="I171" s="476" t="s">
        <v>1706</v>
      </c>
      <c r="J171" s="419">
        <v>250000</v>
      </c>
      <c r="K171" s="595"/>
      <c r="L171" s="568"/>
    </row>
    <row r="172" spans="2:12" ht="14">
      <c r="B172" s="412" t="s">
        <v>248</v>
      </c>
      <c r="C172" s="413">
        <v>1107084411</v>
      </c>
      <c r="D172" s="414" t="s">
        <v>1133</v>
      </c>
      <c r="E172" s="415" t="s">
        <v>171</v>
      </c>
      <c r="F172" s="416">
        <v>3164760737</v>
      </c>
      <c r="G172" s="417" t="s">
        <v>1661</v>
      </c>
      <c r="H172" s="418">
        <v>45531</v>
      </c>
      <c r="I172" s="476" t="s">
        <v>1706</v>
      </c>
      <c r="J172" s="419">
        <v>779167</v>
      </c>
      <c r="K172" s="595"/>
      <c r="L172" s="568"/>
    </row>
    <row r="173" spans="2:12">
      <c r="B173" s="447" t="s">
        <v>26</v>
      </c>
      <c r="C173" s="448"/>
      <c r="D173" s="449"/>
      <c r="E173" s="450"/>
      <c r="F173" s="451"/>
      <c r="G173" s="452"/>
      <c r="H173" s="453"/>
      <c r="I173" s="526"/>
      <c r="J173" s="454">
        <f>SUM(J168:J172)</f>
        <v>4052636</v>
      </c>
      <c r="K173" s="595"/>
      <c r="L173" s="568"/>
    </row>
    <row r="174" spans="2:12" ht="14">
      <c r="B174" s="412" t="s">
        <v>249</v>
      </c>
      <c r="C174" s="413">
        <v>1113537515</v>
      </c>
      <c r="D174" s="414" t="s">
        <v>1184</v>
      </c>
      <c r="E174" s="415" t="s">
        <v>171</v>
      </c>
      <c r="F174" s="416">
        <v>3224694634</v>
      </c>
      <c r="G174" s="417" t="s">
        <v>1656</v>
      </c>
      <c r="H174" s="418">
        <v>45531</v>
      </c>
      <c r="I174" s="476" t="s">
        <v>1706</v>
      </c>
      <c r="J174" s="419">
        <v>473766</v>
      </c>
      <c r="K174" s="595"/>
      <c r="L174" s="568"/>
    </row>
    <row r="175" spans="2:12" ht="14">
      <c r="B175" s="412" t="s">
        <v>249</v>
      </c>
      <c r="C175" s="413">
        <v>1113537515</v>
      </c>
      <c r="D175" s="414" t="s">
        <v>1184</v>
      </c>
      <c r="E175" s="415" t="s">
        <v>171</v>
      </c>
      <c r="F175" s="416">
        <v>3224694634</v>
      </c>
      <c r="G175" s="417" t="s">
        <v>1657</v>
      </c>
      <c r="H175" s="418">
        <v>45531</v>
      </c>
      <c r="I175" s="476" t="s">
        <v>1706</v>
      </c>
      <c r="J175" s="419">
        <v>939509</v>
      </c>
      <c r="K175" s="595"/>
      <c r="L175" s="568"/>
    </row>
    <row r="176" spans="2:12" ht="14">
      <c r="B176" s="412" t="s">
        <v>249</v>
      </c>
      <c r="C176" s="413">
        <v>1113537515</v>
      </c>
      <c r="D176" s="414" t="s">
        <v>1184</v>
      </c>
      <c r="E176" s="415" t="s">
        <v>171</v>
      </c>
      <c r="F176" s="416">
        <v>3224694634</v>
      </c>
      <c r="G176" s="417" t="s">
        <v>1658</v>
      </c>
      <c r="H176" s="418">
        <v>45531</v>
      </c>
      <c r="I176" s="476" t="s">
        <v>1706</v>
      </c>
      <c r="J176" s="419">
        <v>65766</v>
      </c>
      <c r="K176" s="595"/>
      <c r="L176" s="568"/>
    </row>
    <row r="177" spans="2:12" ht="14">
      <c r="B177" s="412" t="s">
        <v>249</v>
      </c>
      <c r="C177" s="413">
        <v>1113537515</v>
      </c>
      <c r="D177" s="414" t="s">
        <v>1184</v>
      </c>
      <c r="E177" s="415" t="s">
        <v>171</v>
      </c>
      <c r="F177" s="416">
        <v>3224694634</v>
      </c>
      <c r="G177" s="417" t="s">
        <v>1660</v>
      </c>
      <c r="H177" s="418">
        <v>45531</v>
      </c>
      <c r="I177" s="476" t="s">
        <v>1706</v>
      </c>
      <c r="J177" s="419">
        <v>133646</v>
      </c>
      <c r="K177" s="595"/>
      <c r="L177" s="568"/>
    </row>
    <row r="178" spans="2:12" ht="14">
      <c r="B178" s="412" t="s">
        <v>249</v>
      </c>
      <c r="C178" s="413">
        <v>1113537515</v>
      </c>
      <c r="D178" s="414" t="s">
        <v>1184</v>
      </c>
      <c r="E178" s="415" t="s">
        <v>171</v>
      </c>
      <c r="F178" s="416">
        <v>3224694634</v>
      </c>
      <c r="G178" s="417" t="s">
        <v>1661</v>
      </c>
      <c r="H178" s="418">
        <v>45531</v>
      </c>
      <c r="I178" s="476" t="s">
        <v>1706</v>
      </c>
      <c r="J178" s="419">
        <v>608472</v>
      </c>
      <c r="K178" s="595"/>
      <c r="L178" s="568"/>
    </row>
    <row r="179" spans="2:12">
      <c r="B179" s="447" t="s">
        <v>26</v>
      </c>
      <c r="C179" s="448"/>
      <c r="D179" s="449"/>
      <c r="E179" s="450"/>
      <c r="F179" s="451"/>
      <c r="G179" s="452"/>
      <c r="H179" s="453"/>
      <c r="I179" s="526"/>
      <c r="J179" s="454">
        <f>SUM(J174:J178)</f>
        <v>2221159</v>
      </c>
      <c r="K179" s="595"/>
      <c r="L179" s="568"/>
    </row>
    <row r="180" spans="2:12" ht="14">
      <c r="B180" s="412" t="s">
        <v>815</v>
      </c>
      <c r="C180" s="413">
        <v>66720439</v>
      </c>
      <c r="D180" s="414" t="s">
        <v>1143</v>
      </c>
      <c r="E180" s="415" t="s">
        <v>171</v>
      </c>
      <c r="F180" s="416">
        <v>6565434</v>
      </c>
      <c r="G180" s="417" t="s">
        <v>1656</v>
      </c>
      <c r="H180" s="418">
        <v>45531</v>
      </c>
      <c r="I180" s="476" t="s">
        <v>1706</v>
      </c>
      <c r="J180" s="419">
        <v>1179170</v>
      </c>
      <c r="K180" s="595"/>
      <c r="L180" s="568"/>
    </row>
    <row r="181" spans="2:12" ht="14">
      <c r="B181" s="412" t="s">
        <v>815</v>
      </c>
      <c r="C181" s="413">
        <v>66720439</v>
      </c>
      <c r="D181" s="414" t="s">
        <v>1143</v>
      </c>
      <c r="E181" s="415" t="s">
        <v>171</v>
      </c>
      <c r="F181" s="416">
        <v>6565434</v>
      </c>
      <c r="G181" s="417" t="s">
        <v>1657</v>
      </c>
      <c r="H181" s="418">
        <v>45531</v>
      </c>
      <c r="I181" s="476" t="s">
        <v>1706</v>
      </c>
      <c r="J181" s="419">
        <v>1718537</v>
      </c>
      <c r="K181" s="595"/>
      <c r="L181" s="568"/>
    </row>
    <row r="182" spans="2:12" ht="14">
      <c r="B182" s="412" t="s">
        <v>815</v>
      </c>
      <c r="C182" s="413">
        <v>66720439</v>
      </c>
      <c r="D182" s="414" t="s">
        <v>1143</v>
      </c>
      <c r="E182" s="415" t="s">
        <v>171</v>
      </c>
      <c r="F182" s="416">
        <v>6565434</v>
      </c>
      <c r="G182" s="417" t="s">
        <v>1658</v>
      </c>
      <c r="H182" s="418">
        <v>45531</v>
      </c>
      <c r="I182" s="476" t="s">
        <v>1706</v>
      </c>
      <c r="J182" s="419">
        <v>120298</v>
      </c>
      <c r="K182" s="595"/>
      <c r="L182" s="568"/>
    </row>
    <row r="183" spans="2:12" ht="14">
      <c r="B183" s="412" t="s">
        <v>815</v>
      </c>
      <c r="C183" s="413">
        <v>66720439</v>
      </c>
      <c r="D183" s="414" t="s">
        <v>1143</v>
      </c>
      <c r="E183" s="415" t="s">
        <v>171</v>
      </c>
      <c r="F183" s="416">
        <v>6565434</v>
      </c>
      <c r="G183" s="417" t="s">
        <v>1660</v>
      </c>
      <c r="H183" s="418">
        <v>45531</v>
      </c>
      <c r="I183" s="476" t="s">
        <v>1706</v>
      </c>
      <c r="J183" s="419">
        <v>265059</v>
      </c>
      <c r="K183" s="595"/>
      <c r="L183" s="568"/>
    </row>
    <row r="184" spans="2:12" ht="14">
      <c r="B184" s="412" t="s">
        <v>815</v>
      </c>
      <c r="C184" s="413">
        <v>66720439</v>
      </c>
      <c r="D184" s="414" t="s">
        <v>1143</v>
      </c>
      <c r="E184" s="415" t="s">
        <v>171</v>
      </c>
      <c r="F184" s="416">
        <v>6565434</v>
      </c>
      <c r="G184" s="417" t="s">
        <v>1661</v>
      </c>
      <c r="H184" s="418">
        <v>45531</v>
      </c>
      <c r="I184" s="476" t="s">
        <v>1706</v>
      </c>
      <c r="J184" s="419">
        <v>1726250</v>
      </c>
      <c r="K184" s="595"/>
      <c r="L184" s="568"/>
    </row>
    <row r="185" spans="2:12">
      <c r="B185" s="447" t="s">
        <v>26</v>
      </c>
      <c r="C185" s="448"/>
      <c r="D185" s="449"/>
      <c r="E185" s="450"/>
      <c r="F185" s="451"/>
      <c r="G185" s="452"/>
      <c r="H185" s="453"/>
      <c r="I185" s="526"/>
      <c r="J185" s="454">
        <f>SUM(J180:J184)</f>
        <v>5009314</v>
      </c>
      <c r="K185" s="595"/>
      <c r="L185" s="568"/>
    </row>
    <row r="186" spans="2:12">
      <c r="B186" s="412" t="s">
        <v>187</v>
      </c>
      <c r="C186" s="413">
        <v>29182344</v>
      </c>
      <c r="D186" s="414" t="s">
        <v>1137</v>
      </c>
      <c r="E186" s="415" t="s">
        <v>171</v>
      </c>
      <c r="F186" s="416">
        <v>3108234660</v>
      </c>
      <c r="G186" s="671" t="s">
        <v>2936</v>
      </c>
      <c r="H186" s="418">
        <v>45531</v>
      </c>
      <c r="I186" s="476" t="s">
        <v>1706</v>
      </c>
      <c r="J186" s="472">
        <v>1206800</v>
      </c>
      <c r="K186" s="595"/>
      <c r="L186" s="568"/>
    </row>
    <row r="187" spans="2:12">
      <c r="B187" s="412" t="s">
        <v>187</v>
      </c>
      <c r="C187" s="413">
        <v>29182344</v>
      </c>
      <c r="D187" s="414" t="s">
        <v>1137</v>
      </c>
      <c r="E187" s="415" t="s">
        <v>171</v>
      </c>
      <c r="F187" s="416">
        <v>3108234660</v>
      </c>
      <c r="G187" s="672"/>
      <c r="H187" s="418">
        <v>45531</v>
      </c>
      <c r="I187" s="476" t="s">
        <v>1706</v>
      </c>
      <c r="J187" s="472">
        <v>207044</v>
      </c>
      <c r="K187" s="595"/>
      <c r="L187" s="568"/>
    </row>
    <row r="188" spans="2:12">
      <c r="B188" s="412" t="s">
        <v>187</v>
      </c>
      <c r="C188" s="413">
        <v>29182344</v>
      </c>
      <c r="D188" s="414" t="s">
        <v>1137</v>
      </c>
      <c r="E188" s="415" t="s">
        <v>171</v>
      </c>
      <c r="F188" s="416">
        <v>3108234660</v>
      </c>
      <c r="G188" s="672"/>
      <c r="H188" s="418">
        <v>45531</v>
      </c>
      <c r="I188" s="476" t="s">
        <v>1706</v>
      </c>
      <c r="J188" s="472">
        <v>1932</v>
      </c>
      <c r="K188" s="595"/>
      <c r="L188" s="568"/>
    </row>
    <row r="189" spans="2:12">
      <c r="B189" s="412" t="s">
        <v>187</v>
      </c>
      <c r="C189" s="413">
        <v>29182344</v>
      </c>
      <c r="D189" s="414" t="s">
        <v>1137</v>
      </c>
      <c r="E189" s="415" t="s">
        <v>171</v>
      </c>
      <c r="F189" s="416">
        <v>3108234660</v>
      </c>
      <c r="G189" s="672"/>
      <c r="H189" s="418">
        <v>45531</v>
      </c>
      <c r="I189" s="476" t="s">
        <v>1706</v>
      </c>
      <c r="J189" s="472">
        <v>207044</v>
      </c>
      <c r="K189" s="595"/>
      <c r="L189" s="568"/>
    </row>
    <row r="190" spans="2:12">
      <c r="B190" s="412" t="s">
        <v>187</v>
      </c>
      <c r="C190" s="413">
        <v>29182344</v>
      </c>
      <c r="D190" s="414" t="s">
        <v>1137</v>
      </c>
      <c r="E190" s="415" t="s">
        <v>171</v>
      </c>
      <c r="F190" s="416">
        <v>3108234660</v>
      </c>
      <c r="G190" s="673"/>
      <c r="H190" s="418">
        <v>45531</v>
      </c>
      <c r="I190" s="476" t="s">
        <v>1706</v>
      </c>
      <c r="J190" s="472">
        <v>97222</v>
      </c>
      <c r="K190" s="595"/>
      <c r="L190" s="568"/>
    </row>
    <row r="191" spans="2:12">
      <c r="B191" s="447" t="s">
        <v>26</v>
      </c>
      <c r="C191" s="448"/>
      <c r="D191" s="449"/>
      <c r="E191" s="450"/>
      <c r="F191" s="451"/>
      <c r="G191" s="452"/>
      <c r="H191" s="453"/>
      <c r="I191" s="526"/>
      <c r="J191" s="454">
        <f>SUM(J186:J190)</f>
        <v>1720042</v>
      </c>
      <c r="K191" s="595"/>
      <c r="L191" s="568"/>
    </row>
    <row r="192" spans="2:12" ht="14">
      <c r="B192" s="412" t="s">
        <v>250</v>
      </c>
      <c r="C192" s="413">
        <v>1118284905</v>
      </c>
      <c r="D192" s="414" t="s">
        <v>1139</v>
      </c>
      <c r="E192" s="415" t="s">
        <v>171</v>
      </c>
      <c r="F192" s="416">
        <v>3178328201</v>
      </c>
      <c r="G192" s="417" t="s">
        <v>1656</v>
      </c>
      <c r="H192" s="418">
        <v>45531</v>
      </c>
      <c r="I192" s="476" t="s">
        <v>1706</v>
      </c>
      <c r="J192" s="419">
        <v>630500</v>
      </c>
      <c r="K192" s="595"/>
      <c r="L192" s="568"/>
    </row>
    <row r="193" spans="2:12" ht="14">
      <c r="B193" s="412" t="s">
        <v>250</v>
      </c>
      <c r="C193" s="413">
        <v>1118284905</v>
      </c>
      <c r="D193" s="414" t="s">
        <v>1139</v>
      </c>
      <c r="E193" s="415" t="s">
        <v>171</v>
      </c>
      <c r="F193" s="416">
        <v>3178328201</v>
      </c>
      <c r="G193" s="417" t="s">
        <v>1657</v>
      </c>
      <c r="H193" s="418">
        <v>45531</v>
      </c>
      <c r="I193" s="476" t="s">
        <v>1706</v>
      </c>
      <c r="J193" s="419">
        <v>852833</v>
      </c>
      <c r="K193" s="595"/>
      <c r="L193" s="568"/>
    </row>
    <row r="194" spans="2:12" ht="14">
      <c r="B194" s="412" t="s">
        <v>250</v>
      </c>
      <c r="C194" s="413">
        <v>1118284905</v>
      </c>
      <c r="D194" s="414" t="s">
        <v>1139</v>
      </c>
      <c r="E194" s="415" t="s">
        <v>171</v>
      </c>
      <c r="F194" s="416">
        <v>3178328201</v>
      </c>
      <c r="G194" s="417" t="s">
        <v>1658</v>
      </c>
      <c r="H194" s="418">
        <v>45531</v>
      </c>
      <c r="I194" s="476" t="s">
        <v>1706</v>
      </c>
      <c r="J194" s="419">
        <v>59698</v>
      </c>
      <c r="K194" s="595"/>
      <c r="L194" s="568"/>
    </row>
    <row r="195" spans="2:12" ht="14">
      <c r="B195" s="412" t="s">
        <v>250</v>
      </c>
      <c r="C195" s="413">
        <v>1118284905</v>
      </c>
      <c r="D195" s="414" t="s">
        <v>1139</v>
      </c>
      <c r="E195" s="415" t="s">
        <v>171</v>
      </c>
      <c r="F195" s="416">
        <v>3178328201</v>
      </c>
      <c r="G195" s="417" t="s">
        <v>1660</v>
      </c>
      <c r="H195" s="418">
        <v>45531</v>
      </c>
      <c r="I195" s="476" t="s">
        <v>1706</v>
      </c>
      <c r="J195" s="419">
        <v>121833</v>
      </c>
      <c r="K195" s="595"/>
      <c r="L195" s="568"/>
    </row>
    <row r="196" spans="2:12" ht="14">
      <c r="B196" s="412" t="s">
        <v>250</v>
      </c>
      <c r="C196" s="413">
        <v>1118284905</v>
      </c>
      <c r="D196" s="414" t="s">
        <v>1139</v>
      </c>
      <c r="E196" s="415" t="s">
        <v>171</v>
      </c>
      <c r="F196" s="416">
        <v>3178328201</v>
      </c>
      <c r="G196" s="417" t="s">
        <v>1661</v>
      </c>
      <c r="H196" s="418">
        <v>45531</v>
      </c>
      <c r="I196" s="476" t="s">
        <v>1706</v>
      </c>
      <c r="J196" s="419">
        <v>317778</v>
      </c>
      <c r="K196" s="595"/>
      <c r="L196" s="568"/>
    </row>
    <row r="197" spans="2:12">
      <c r="B197" s="447" t="s">
        <v>26</v>
      </c>
      <c r="C197" s="448"/>
      <c r="D197" s="449"/>
      <c r="E197" s="450"/>
      <c r="F197" s="451"/>
      <c r="G197" s="452"/>
      <c r="H197" s="453"/>
      <c r="I197" s="526"/>
      <c r="J197" s="454">
        <f>SUM(J192:J196)</f>
        <v>1982642</v>
      </c>
      <c r="K197" s="595"/>
      <c r="L197" s="568"/>
    </row>
    <row r="198" spans="2:12" ht="14">
      <c r="B198" s="412" t="s">
        <v>251</v>
      </c>
      <c r="C198" s="413">
        <v>31538382</v>
      </c>
      <c r="D198" s="414" t="s">
        <v>252</v>
      </c>
      <c r="E198" s="415" t="s">
        <v>171</v>
      </c>
      <c r="F198" s="416">
        <v>3726604</v>
      </c>
      <c r="G198" s="417" t="s">
        <v>1656</v>
      </c>
      <c r="H198" s="418">
        <v>45531</v>
      </c>
      <c r="I198" s="476" t="s">
        <v>1706</v>
      </c>
      <c r="J198" s="419">
        <v>399383</v>
      </c>
      <c r="K198" s="595"/>
      <c r="L198" s="568"/>
    </row>
    <row r="199" spans="2:12" ht="14">
      <c r="B199" s="412" t="s">
        <v>251</v>
      </c>
      <c r="C199" s="413">
        <v>31538382</v>
      </c>
      <c r="D199" s="414" t="s">
        <v>252</v>
      </c>
      <c r="E199" s="415" t="s">
        <v>171</v>
      </c>
      <c r="F199" s="416">
        <v>3726604</v>
      </c>
      <c r="G199" s="417" t="s">
        <v>1657</v>
      </c>
      <c r="H199" s="418">
        <v>45531</v>
      </c>
      <c r="I199" s="476" t="s">
        <v>1706</v>
      </c>
      <c r="J199" s="419">
        <v>852833</v>
      </c>
      <c r="K199" s="595"/>
      <c r="L199" s="568"/>
    </row>
    <row r="200" spans="2:12" ht="14">
      <c r="B200" s="412" t="s">
        <v>251</v>
      </c>
      <c r="C200" s="413">
        <v>31538382</v>
      </c>
      <c r="D200" s="414" t="s">
        <v>252</v>
      </c>
      <c r="E200" s="415" t="s">
        <v>171</v>
      </c>
      <c r="F200" s="416">
        <v>3726604</v>
      </c>
      <c r="G200" s="417" t="s">
        <v>1658</v>
      </c>
      <c r="H200" s="418">
        <v>45531</v>
      </c>
      <c r="I200" s="476" t="s">
        <v>1706</v>
      </c>
      <c r="J200" s="419">
        <v>59698</v>
      </c>
      <c r="K200" s="595"/>
      <c r="L200" s="568"/>
    </row>
    <row r="201" spans="2:12" ht="14">
      <c r="B201" s="412" t="s">
        <v>251</v>
      </c>
      <c r="C201" s="413">
        <v>31538382</v>
      </c>
      <c r="D201" s="414" t="s">
        <v>252</v>
      </c>
      <c r="E201" s="415" t="s">
        <v>171</v>
      </c>
      <c r="F201" s="416">
        <v>3726604</v>
      </c>
      <c r="G201" s="417" t="s">
        <v>1660</v>
      </c>
      <c r="H201" s="418">
        <v>45531</v>
      </c>
      <c r="I201" s="476" t="s">
        <v>1706</v>
      </c>
      <c r="J201" s="419">
        <v>121833</v>
      </c>
      <c r="K201" s="595"/>
      <c r="L201" s="568"/>
    </row>
    <row r="202" spans="2:12" ht="14">
      <c r="B202" s="412" t="s">
        <v>251</v>
      </c>
      <c r="C202" s="413">
        <v>31538382</v>
      </c>
      <c r="D202" s="414" t="s">
        <v>252</v>
      </c>
      <c r="E202" s="415" t="s">
        <v>171</v>
      </c>
      <c r="F202" s="416">
        <v>3726604</v>
      </c>
      <c r="G202" s="417" t="s">
        <v>1661</v>
      </c>
      <c r="H202" s="418">
        <v>45531</v>
      </c>
      <c r="I202" s="476" t="s">
        <v>1706</v>
      </c>
      <c r="J202" s="419">
        <v>433333</v>
      </c>
      <c r="K202" s="595"/>
      <c r="L202" s="568"/>
    </row>
    <row r="203" spans="2:12">
      <c r="B203" s="447" t="s">
        <v>26</v>
      </c>
      <c r="C203" s="448"/>
      <c r="D203" s="449"/>
      <c r="E203" s="450"/>
      <c r="F203" s="451"/>
      <c r="G203" s="452"/>
      <c r="H203" s="453"/>
      <c r="I203" s="526"/>
      <c r="J203" s="454">
        <f>SUM(J198:J202)</f>
        <v>1867080</v>
      </c>
      <c r="K203" s="595"/>
      <c r="L203" s="568"/>
    </row>
    <row r="204" spans="2:12" ht="14">
      <c r="B204" s="412" t="s">
        <v>253</v>
      </c>
      <c r="C204" s="413">
        <v>1004376936</v>
      </c>
      <c r="D204" s="414" t="s">
        <v>254</v>
      </c>
      <c r="E204" s="415" t="s">
        <v>171</v>
      </c>
      <c r="F204" s="416">
        <v>3003576408</v>
      </c>
      <c r="G204" s="417" t="s">
        <v>1656</v>
      </c>
      <c r="H204" s="418">
        <v>45531</v>
      </c>
      <c r="I204" s="476" t="s">
        <v>1706</v>
      </c>
      <c r="J204" s="419">
        <v>3139650</v>
      </c>
      <c r="K204" s="595"/>
      <c r="L204" s="568"/>
    </row>
    <row r="205" spans="2:12" ht="14">
      <c r="B205" s="412" t="s">
        <v>253</v>
      </c>
      <c r="C205" s="413">
        <v>1004376936</v>
      </c>
      <c r="D205" s="414" t="s">
        <v>254</v>
      </c>
      <c r="E205" s="415" t="s">
        <v>171</v>
      </c>
      <c r="F205" s="416">
        <v>3003576408</v>
      </c>
      <c r="G205" s="417" t="s">
        <v>1657</v>
      </c>
      <c r="H205" s="418">
        <v>45531</v>
      </c>
      <c r="I205" s="476" t="s">
        <v>1706</v>
      </c>
      <c r="J205" s="419">
        <v>2088000</v>
      </c>
      <c r="K205" s="595"/>
      <c r="L205" s="568"/>
    </row>
    <row r="206" spans="2:12" ht="14">
      <c r="B206" s="412" t="s">
        <v>253</v>
      </c>
      <c r="C206" s="413">
        <v>1004376936</v>
      </c>
      <c r="D206" s="414" t="s">
        <v>254</v>
      </c>
      <c r="E206" s="415" t="s">
        <v>171</v>
      </c>
      <c r="F206" s="416">
        <v>3003576408</v>
      </c>
      <c r="G206" s="417" t="s">
        <v>1658</v>
      </c>
      <c r="H206" s="418">
        <v>45531</v>
      </c>
      <c r="I206" s="476" t="s">
        <v>1706</v>
      </c>
      <c r="J206" s="419">
        <v>75168</v>
      </c>
      <c r="K206" s="595"/>
      <c r="L206" s="568"/>
    </row>
    <row r="207" spans="2:12" ht="14">
      <c r="B207" s="412" t="s">
        <v>253</v>
      </c>
      <c r="C207" s="413">
        <v>1004376936</v>
      </c>
      <c r="D207" s="414" t="s">
        <v>254</v>
      </c>
      <c r="E207" s="415" t="s">
        <v>171</v>
      </c>
      <c r="F207" s="416">
        <v>3003576408</v>
      </c>
      <c r="G207" s="417" t="s">
        <v>1660</v>
      </c>
      <c r="H207" s="418">
        <v>45531</v>
      </c>
      <c r="I207" s="476" t="s">
        <v>1706</v>
      </c>
      <c r="J207" s="419">
        <v>580000</v>
      </c>
      <c r="K207" s="595"/>
      <c r="L207" s="568"/>
    </row>
    <row r="208" spans="2:12" ht="14">
      <c r="B208" s="412" t="s">
        <v>253</v>
      </c>
      <c r="C208" s="413">
        <v>1004376936</v>
      </c>
      <c r="D208" s="414" t="s">
        <v>254</v>
      </c>
      <c r="E208" s="415" t="s">
        <v>171</v>
      </c>
      <c r="F208" s="416">
        <v>3003576408</v>
      </c>
      <c r="G208" s="417" t="s">
        <v>1661</v>
      </c>
      <c r="H208" s="418">
        <v>45531</v>
      </c>
      <c r="I208" s="476" t="s">
        <v>1706</v>
      </c>
      <c r="J208" s="419">
        <v>1044000</v>
      </c>
      <c r="K208" s="595"/>
      <c r="L208" s="568"/>
    </row>
    <row r="209" spans="2:12">
      <c r="B209" s="447" t="s">
        <v>26</v>
      </c>
      <c r="C209" s="448"/>
      <c r="D209" s="449"/>
      <c r="E209" s="450"/>
      <c r="F209" s="451"/>
      <c r="G209" s="452"/>
      <c r="H209" s="453"/>
      <c r="I209" s="526"/>
      <c r="J209" s="454">
        <f>SUM(J204:J208)</f>
        <v>6926818</v>
      </c>
      <c r="K209" s="595"/>
      <c r="L209" s="568"/>
    </row>
    <row r="210" spans="2:12" ht="14">
      <c r="B210" s="412" t="s">
        <v>255</v>
      </c>
      <c r="C210" s="413">
        <v>1111661484</v>
      </c>
      <c r="D210" s="414" t="s">
        <v>256</v>
      </c>
      <c r="E210" s="415" t="s">
        <v>171</v>
      </c>
      <c r="F210" s="416">
        <v>32154351116</v>
      </c>
      <c r="G210" s="417" t="s">
        <v>1656</v>
      </c>
      <c r="H210" s="418">
        <v>45531</v>
      </c>
      <c r="I210" s="476" t="s">
        <v>1706</v>
      </c>
      <c r="J210" s="419">
        <v>750000</v>
      </c>
      <c r="K210" s="595"/>
      <c r="L210" s="568"/>
    </row>
    <row r="211" spans="2:12" ht="14">
      <c r="B211" s="412" t="s">
        <v>255</v>
      </c>
      <c r="C211" s="413">
        <v>1111661484</v>
      </c>
      <c r="D211" s="414" t="s">
        <v>256</v>
      </c>
      <c r="E211" s="415" t="s">
        <v>171</v>
      </c>
      <c r="F211" s="416">
        <v>32154351116</v>
      </c>
      <c r="G211" s="417" t="s">
        <v>1657</v>
      </c>
      <c r="H211" s="418">
        <v>45531</v>
      </c>
      <c r="I211" s="476" t="s">
        <v>1706</v>
      </c>
      <c r="J211" s="419">
        <v>875000</v>
      </c>
      <c r="K211" s="595"/>
      <c r="L211" s="568"/>
    </row>
    <row r="212" spans="2:12" ht="14">
      <c r="B212" s="412" t="s">
        <v>255</v>
      </c>
      <c r="C212" s="413">
        <v>1111661484</v>
      </c>
      <c r="D212" s="414" t="s">
        <v>256</v>
      </c>
      <c r="E212" s="415" t="s">
        <v>171</v>
      </c>
      <c r="F212" s="416">
        <v>32154351116</v>
      </c>
      <c r="G212" s="417" t="s">
        <v>1658</v>
      </c>
      <c r="H212" s="418">
        <v>45531</v>
      </c>
      <c r="I212" s="476" t="s">
        <v>1706</v>
      </c>
      <c r="J212" s="419">
        <v>61250</v>
      </c>
      <c r="K212" s="595"/>
      <c r="L212" s="568"/>
    </row>
    <row r="213" spans="2:12" ht="14">
      <c r="B213" s="412" t="s">
        <v>255</v>
      </c>
      <c r="C213" s="413">
        <v>1111661484</v>
      </c>
      <c r="D213" s="414" t="s">
        <v>256</v>
      </c>
      <c r="E213" s="415" t="s">
        <v>171</v>
      </c>
      <c r="F213" s="416">
        <v>32154351116</v>
      </c>
      <c r="G213" s="417" t="s">
        <v>1660</v>
      </c>
      <c r="H213" s="418">
        <v>45531</v>
      </c>
      <c r="I213" s="476" t="s">
        <v>1706</v>
      </c>
      <c r="J213" s="419">
        <v>125000</v>
      </c>
      <c r="K213" s="595"/>
      <c r="L213" s="568"/>
    </row>
    <row r="214" spans="2:12" ht="14">
      <c r="B214" s="412" t="s">
        <v>255</v>
      </c>
      <c r="C214" s="413">
        <v>1111661484</v>
      </c>
      <c r="D214" s="414" t="s">
        <v>256</v>
      </c>
      <c r="E214" s="415" t="s">
        <v>171</v>
      </c>
      <c r="F214" s="416">
        <v>32154351116</v>
      </c>
      <c r="G214" s="417" t="s">
        <v>1661</v>
      </c>
      <c r="H214" s="418">
        <v>45531</v>
      </c>
      <c r="I214" s="476" t="s">
        <v>1706</v>
      </c>
      <c r="J214" s="419">
        <v>62500</v>
      </c>
      <c r="K214" s="595"/>
      <c r="L214" s="568"/>
    </row>
    <row r="215" spans="2:12">
      <c r="B215" s="447" t="s">
        <v>26</v>
      </c>
      <c r="C215" s="448"/>
      <c r="D215" s="449"/>
      <c r="E215" s="450"/>
      <c r="F215" s="451"/>
      <c r="G215" s="452"/>
      <c r="H215" s="453"/>
      <c r="I215" s="526"/>
      <c r="J215" s="454">
        <f>SUM(J210:J214)</f>
        <v>1873750</v>
      </c>
      <c r="K215" s="595"/>
      <c r="L215" s="568"/>
    </row>
    <row r="216" spans="2:12" ht="14">
      <c r="B216" s="412" t="s">
        <v>257</v>
      </c>
      <c r="C216" s="413">
        <v>1006016617</v>
      </c>
      <c r="D216" s="414" t="s">
        <v>258</v>
      </c>
      <c r="E216" s="415" t="s">
        <v>203</v>
      </c>
      <c r="F216" s="416">
        <v>3176359535</v>
      </c>
      <c r="G216" s="417" t="s">
        <v>1656</v>
      </c>
      <c r="H216" s="418">
        <v>45531</v>
      </c>
      <c r="I216" s="476" t="s">
        <v>1706</v>
      </c>
      <c r="J216" s="419">
        <v>10319650</v>
      </c>
      <c r="K216" s="595"/>
      <c r="L216" s="568"/>
    </row>
    <row r="217" spans="2:12" ht="14">
      <c r="B217" s="412" t="s">
        <v>257</v>
      </c>
      <c r="C217" s="413">
        <v>1006016617</v>
      </c>
      <c r="D217" s="414" t="s">
        <v>258</v>
      </c>
      <c r="E217" s="415" t="s">
        <v>203</v>
      </c>
      <c r="F217" s="416">
        <v>3176359535</v>
      </c>
      <c r="G217" s="417" t="s">
        <v>1661</v>
      </c>
      <c r="H217" s="418">
        <v>45531</v>
      </c>
      <c r="I217" s="476" t="s">
        <v>1706</v>
      </c>
      <c r="J217" s="419">
        <v>783333</v>
      </c>
      <c r="K217" s="595"/>
      <c r="L217" s="568"/>
    </row>
    <row r="218" spans="2:12">
      <c r="B218" s="447" t="s">
        <v>26</v>
      </c>
      <c r="C218" s="448"/>
      <c r="D218" s="449"/>
      <c r="E218" s="450"/>
      <c r="F218" s="451"/>
      <c r="G218" s="452"/>
      <c r="H218" s="453"/>
      <c r="I218" s="526"/>
      <c r="J218" s="454">
        <f>SUM(J216:J217)</f>
        <v>11102983</v>
      </c>
      <c r="K218" s="595"/>
      <c r="L218" s="568"/>
    </row>
    <row r="219" spans="2:12" ht="14">
      <c r="B219" s="412" t="s">
        <v>259</v>
      </c>
      <c r="C219" s="413">
        <v>94502886</v>
      </c>
      <c r="D219" s="414" t="s">
        <v>1180</v>
      </c>
      <c r="E219" s="415" t="s">
        <v>171</v>
      </c>
      <c r="F219" s="416">
        <v>4279003</v>
      </c>
      <c r="G219" s="417" t="s">
        <v>1656</v>
      </c>
      <c r="H219" s="418">
        <v>45531</v>
      </c>
      <c r="I219" s="476" t="s">
        <v>1706</v>
      </c>
      <c r="J219" s="419">
        <v>528559</v>
      </c>
      <c r="K219" s="595"/>
      <c r="L219" s="568"/>
    </row>
    <row r="220" spans="2:12" ht="14">
      <c r="B220" s="412" t="s">
        <v>259</v>
      </c>
      <c r="C220" s="413">
        <v>94502886</v>
      </c>
      <c r="D220" s="414" t="s">
        <v>1180</v>
      </c>
      <c r="E220" s="415" t="s">
        <v>171</v>
      </c>
      <c r="F220" s="416">
        <v>4279003</v>
      </c>
      <c r="G220" s="417" t="s">
        <v>1657</v>
      </c>
      <c r="H220" s="418">
        <v>45531</v>
      </c>
      <c r="I220" s="476" t="s">
        <v>1706</v>
      </c>
      <c r="J220" s="419">
        <v>852833</v>
      </c>
      <c r="K220" s="595"/>
      <c r="L220" s="568"/>
    </row>
    <row r="221" spans="2:12" ht="14">
      <c r="B221" s="412" t="s">
        <v>259</v>
      </c>
      <c r="C221" s="413">
        <v>94502886</v>
      </c>
      <c r="D221" s="414" t="s">
        <v>1180</v>
      </c>
      <c r="E221" s="415" t="s">
        <v>171</v>
      </c>
      <c r="F221" s="416">
        <v>4279003</v>
      </c>
      <c r="G221" s="417" t="s">
        <v>1658</v>
      </c>
      <c r="H221" s="418">
        <v>45531</v>
      </c>
      <c r="I221" s="476" t="s">
        <v>1706</v>
      </c>
      <c r="J221" s="419">
        <v>59698</v>
      </c>
      <c r="K221" s="595"/>
      <c r="L221" s="568"/>
    </row>
    <row r="222" spans="2:12" ht="14">
      <c r="B222" s="412" t="s">
        <v>259</v>
      </c>
      <c r="C222" s="413">
        <v>94502886</v>
      </c>
      <c r="D222" s="414" t="s">
        <v>1180</v>
      </c>
      <c r="E222" s="415" t="s">
        <v>171</v>
      </c>
      <c r="F222" s="416">
        <v>4279003</v>
      </c>
      <c r="G222" s="417" t="s">
        <v>1660</v>
      </c>
      <c r="H222" s="418">
        <v>45531</v>
      </c>
      <c r="I222" s="476" t="s">
        <v>1706</v>
      </c>
      <c r="J222" s="419">
        <v>121833</v>
      </c>
      <c r="K222" s="595"/>
      <c r="L222" s="568"/>
    </row>
    <row r="223" spans="2:12" ht="14">
      <c r="B223" s="412" t="s">
        <v>259</v>
      </c>
      <c r="C223" s="413">
        <v>94502886</v>
      </c>
      <c r="D223" s="414" t="s">
        <v>1180</v>
      </c>
      <c r="E223" s="415" t="s">
        <v>171</v>
      </c>
      <c r="F223" s="416">
        <v>4279003</v>
      </c>
      <c r="G223" s="417" t="s">
        <v>1661</v>
      </c>
      <c r="H223" s="418">
        <v>45531</v>
      </c>
      <c r="I223" s="476" t="s">
        <v>1706</v>
      </c>
      <c r="J223" s="419">
        <v>75833</v>
      </c>
      <c r="K223" s="595"/>
      <c r="L223" s="568"/>
    </row>
    <row r="224" spans="2:12">
      <c r="B224" s="447" t="s">
        <v>26</v>
      </c>
      <c r="C224" s="448"/>
      <c r="D224" s="449"/>
      <c r="E224" s="450"/>
      <c r="F224" s="451"/>
      <c r="G224" s="452"/>
      <c r="H224" s="453"/>
      <c r="I224" s="526"/>
      <c r="J224" s="454">
        <f>SUM(J219:J223)</f>
        <v>1638756</v>
      </c>
      <c r="K224" s="595"/>
      <c r="L224" s="568"/>
    </row>
    <row r="225" spans="2:12" ht="14">
      <c r="B225" s="412" t="s">
        <v>691</v>
      </c>
      <c r="C225" s="413">
        <v>1006052770</v>
      </c>
      <c r="D225" s="414" t="s">
        <v>1126</v>
      </c>
      <c r="E225" s="415" t="s">
        <v>171</v>
      </c>
      <c r="F225" s="416">
        <v>3174812518</v>
      </c>
      <c r="G225" s="417" t="s">
        <v>1657</v>
      </c>
      <c r="H225" s="418">
        <v>45531</v>
      </c>
      <c r="I225" s="476" t="s">
        <v>1706</v>
      </c>
      <c r="J225" s="419">
        <v>1683333</v>
      </c>
      <c r="K225" s="595"/>
      <c r="L225" s="568"/>
    </row>
    <row r="226" spans="2:12" ht="14">
      <c r="B226" s="412" t="s">
        <v>691</v>
      </c>
      <c r="C226" s="413">
        <v>1006052770</v>
      </c>
      <c r="D226" s="414" t="s">
        <v>1126</v>
      </c>
      <c r="E226" s="415" t="s">
        <v>171</v>
      </c>
      <c r="F226" s="416">
        <v>3174812518</v>
      </c>
      <c r="G226" s="417" t="s">
        <v>1658</v>
      </c>
      <c r="H226" s="418">
        <v>45531</v>
      </c>
      <c r="I226" s="476" t="s">
        <v>1706</v>
      </c>
      <c r="J226" s="419">
        <v>113344</v>
      </c>
      <c r="K226" s="595"/>
      <c r="L226" s="568"/>
    </row>
    <row r="227" spans="2:12" ht="14">
      <c r="B227" s="412" t="s">
        <v>691</v>
      </c>
      <c r="C227" s="413">
        <v>1006052770</v>
      </c>
      <c r="D227" s="414" t="s">
        <v>1126</v>
      </c>
      <c r="E227" s="415" t="s">
        <v>171</v>
      </c>
      <c r="F227" s="416">
        <v>3174812518</v>
      </c>
      <c r="G227" s="417" t="s">
        <v>1660</v>
      </c>
      <c r="H227" s="418">
        <v>45531</v>
      </c>
      <c r="I227" s="476" t="s">
        <v>1706</v>
      </c>
      <c r="J227" s="419">
        <v>250000</v>
      </c>
      <c r="K227" s="595"/>
      <c r="L227" s="568"/>
    </row>
    <row r="228" spans="2:12" ht="14">
      <c r="B228" s="412" t="s">
        <v>691</v>
      </c>
      <c r="C228" s="413">
        <v>1006052770</v>
      </c>
      <c r="D228" s="414" t="s">
        <v>1126</v>
      </c>
      <c r="E228" s="415" t="s">
        <v>171</v>
      </c>
      <c r="F228" s="416">
        <v>3174812518</v>
      </c>
      <c r="G228" s="417" t="s">
        <v>1661</v>
      </c>
      <c r="H228" s="418">
        <v>45531</v>
      </c>
      <c r="I228" s="476" t="s">
        <v>1706</v>
      </c>
      <c r="J228" s="419">
        <v>841667</v>
      </c>
      <c r="K228" s="595"/>
      <c r="L228" s="568"/>
    </row>
    <row r="229" spans="2:12" ht="14">
      <c r="B229" s="412" t="s">
        <v>731</v>
      </c>
      <c r="C229" s="413">
        <v>1107840949</v>
      </c>
      <c r="D229" s="414" t="s">
        <v>732</v>
      </c>
      <c r="E229" s="415" t="s">
        <v>171</v>
      </c>
      <c r="F229" s="416">
        <v>3155501719</v>
      </c>
      <c r="G229" s="417" t="s">
        <v>1656</v>
      </c>
      <c r="H229" s="418">
        <v>45531</v>
      </c>
      <c r="I229" s="476" t="s">
        <v>1706</v>
      </c>
      <c r="J229" s="419">
        <v>1245716</v>
      </c>
      <c r="K229" s="595"/>
      <c r="L229" s="568"/>
    </row>
    <row r="230" spans="2:12">
      <c r="B230" s="447" t="s">
        <v>26</v>
      </c>
      <c r="C230" s="448"/>
      <c r="D230" s="449"/>
      <c r="E230" s="450"/>
      <c r="F230" s="451"/>
      <c r="G230" s="452"/>
      <c r="H230" s="453"/>
      <c r="I230" s="526"/>
      <c r="J230" s="454">
        <f>SUM(J229:J229)</f>
        <v>1245716</v>
      </c>
      <c r="K230" s="595"/>
      <c r="L230" s="568"/>
    </row>
    <row r="231" spans="2:12" ht="14">
      <c r="B231" s="412" t="s">
        <v>260</v>
      </c>
      <c r="C231" s="413">
        <v>1111660622</v>
      </c>
      <c r="D231" s="414" t="s">
        <v>1140</v>
      </c>
      <c r="E231" s="415" t="s">
        <v>171</v>
      </c>
      <c r="F231" s="416">
        <v>3163173257</v>
      </c>
      <c r="G231" s="417" t="s">
        <v>1656</v>
      </c>
      <c r="H231" s="418">
        <v>45531</v>
      </c>
      <c r="I231" s="476" t="s">
        <v>1706</v>
      </c>
      <c r="J231" s="419">
        <v>650000</v>
      </c>
      <c r="K231" s="595"/>
      <c r="L231" s="568"/>
    </row>
    <row r="232" spans="2:12" ht="14">
      <c r="B232" s="412" t="s">
        <v>260</v>
      </c>
      <c r="C232" s="413">
        <v>1111660622</v>
      </c>
      <c r="D232" s="414" t="s">
        <v>1140</v>
      </c>
      <c r="E232" s="415" t="s">
        <v>171</v>
      </c>
      <c r="F232" s="416">
        <v>3163173257</v>
      </c>
      <c r="G232" s="417" t="s">
        <v>1657</v>
      </c>
      <c r="H232" s="418">
        <v>45531</v>
      </c>
      <c r="I232" s="476" t="s">
        <v>1706</v>
      </c>
      <c r="J232" s="419">
        <v>852833</v>
      </c>
      <c r="K232" s="595"/>
      <c r="L232" s="568"/>
    </row>
    <row r="233" spans="2:12" ht="14">
      <c r="B233" s="412" t="s">
        <v>260</v>
      </c>
      <c r="C233" s="413">
        <v>1111660622</v>
      </c>
      <c r="D233" s="414" t="s">
        <v>1140</v>
      </c>
      <c r="E233" s="415" t="s">
        <v>171</v>
      </c>
      <c r="F233" s="416">
        <v>3163173257</v>
      </c>
      <c r="G233" s="417" t="s">
        <v>1658</v>
      </c>
      <c r="H233" s="418">
        <v>45531</v>
      </c>
      <c r="I233" s="476" t="s">
        <v>1706</v>
      </c>
      <c r="J233" s="419">
        <v>59698</v>
      </c>
      <c r="K233" s="595"/>
      <c r="L233" s="568"/>
    </row>
    <row r="234" spans="2:12" ht="14">
      <c r="B234" s="412" t="s">
        <v>260</v>
      </c>
      <c r="C234" s="413">
        <v>1111660622</v>
      </c>
      <c r="D234" s="414" t="s">
        <v>1140</v>
      </c>
      <c r="E234" s="415" t="s">
        <v>171</v>
      </c>
      <c r="F234" s="416">
        <v>3163173257</v>
      </c>
      <c r="G234" s="417" t="s">
        <v>1660</v>
      </c>
      <c r="H234" s="418">
        <v>45531</v>
      </c>
      <c r="I234" s="476" t="s">
        <v>1706</v>
      </c>
      <c r="J234" s="419">
        <v>121833</v>
      </c>
      <c r="K234" s="595"/>
      <c r="L234" s="568"/>
    </row>
    <row r="235" spans="2:12" ht="14">
      <c r="B235" s="412" t="s">
        <v>260</v>
      </c>
      <c r="C235" s="413">
        <v>1111660622</v>
      </c>
      <c r="D235" s="414" t="s">
        <v>1140</v>
      </c>
      <c r="E235" s="415" t="s">
        <v>171</v>
      </c>
      <c r="F235" s="416">
        <v>3163173257</v>
      </c>
      <c r="G235" s="417" t="s">
        <v>1661</v>
      </c>
      <c r="H235" s="418">
        <v>45531</v>
      </c>
      <c r="I235" s="476" t="s">
        <v>1706</v>
      </c>
      <c r="J235" s="419">
        <v>54166</v>
      </c>
      <c r="K235" s="595"/>
      <c r="L235" s="568"/>
    </row>
    <row r="236" spans="2:12">
      <c r="B236" s="447" t="s">
        <v>26</v>
      </c>
      <c r="C236" s="448"/>
      <c r="D236" s="449"/>
      <c r="E236" s="450"/>
      <c r="F236" s="451"/>
      <c r="G236" s="452"/>
      <c r="H236" s="453"/>
      <c r="I236" s="526"/>
      <c r="J236" s="454">
        <f>SUM(J231:J235)</f>
        <v>1738530</v>
      </c>
      <c r="K236" s="595"/>
      <c r="L236" s="568"/>
    </row>
    <row r="237" spans="2:12" ht="14">
      <c r="B237" s="412" t="s">
        <v>261</v>
      </c>
      <c r="C237" s="413">
        <v>1003500555</v>
      </c>
      <c r="D237" s="414" t="s">
        <v>262</v>
      </c>
      <c r="E237" s="415" t="s">
        <v>171</v>
      </c>
      <c r="F237" s="416">
        <v>4853876</v>
      </c>
      <c r="G237" s="417" t="s">
        <v>1656</v>
      </c>
      <c r="H237" s="418">
        <v>45531</v>
      </c>
      <c r="I237" s="476" t="s">
        <v>1706</v>
      </c>
      <c r="J237" s="419">
        <v>3040450</v>
      </c>
      <c r="K237" s="595"/>
      <c r="L237" s="568"/>
    </row>
    <row r="238" spans="2:12" ht="14">
      <c r="B238" s="412" t="s">
        <v>261</v>
      </c>
      <c r="C238" s="413">
        <v>1003500555</v>
      </c>
      <c r="D238" s="414" t="s">
        <v>262</v>
      </c>
      <c r="E238" s="415" t="s">
        <v>171</v>
      </c>
      <c r="F238" s="416">
        <v>4853876</v>
      </c>
      <c r="G238" s="417" t="s">
        <v>1657</v>
      </c>
      <c r="H238" s="418">
        <v>45531</v>
      </c>
      <c r="I238" s="476" t="s">
        <v>1706</v>
      </c>
      <c r="J238" s="419">
        <v>4200000</v>
      </c>
      <c r="K238" s="595"/>
      <c r="L238" s="568"/>
    </row>
    <row r="239" spans="2:12" ht="14">
      <c r="B239" s="412" t="s">
        <v>261</v>
      </c>
      <c r="C239" s="413">
        <v>1003500555</v>
      </c>
      <c r="D239" s="414" t="s">
        <v>262</v>
      </c>
      <c r="E239" s="415" t="s">
        <v>171</v>
      </c>
      <c r="F239" s="416">
        <v>4853876</v>
      </c>
      <c r="G239" s="417" t="s">
        <v>1658</v>
      </c>
      <c r="H239" s="418">
        <v>45531</v>
      </c>
      <c r="I239" s="476" t="s">
        <v>1706</v>
      </c>
      <c r="J239" s="419">
        <v>294000</v>
      </c>
      <c r="K239" s="595"/>
      <c r="L239" s="568"/>
    </row>
    <row r="240" spans="2:12" ht="14">
      <c r="B240" s="412" t="s">
        <v>261</v>
      </c>
      <c r="C240" s="413">
        <v>1003500555</v>
      </c>
      <c r="D240" s="414" t="s">
        <v>262</v>
      </c>
      <c r="E240" s="415" t="s">
        <v>171</v>
      </c>
      <c r="F240" s="416">
        <v>4853876</v>
      </c>
      <c r="G240" s="417" t="s">
        <v>1660</v>
      </c>
      <c r="H240" s="418">
        <v>45531</v>
      </c>
      <c r="I240" s="476" t="s">
        <v>1706</v>
      </c>
      <c r="J240" s="419">
        <v>600000</v>
      </c>
      <c r="K240" s="595"/>
      <c r="L240" s="568"/>
    </row>
    <row r="241" spans="2:12" ht="14">
      <c r="B241" s="412" t="s">
        <v>261</v>
      </c>
      <c r="C241" s="413">
        <v>1003500555</v>
      </c>
      <c r="D241" s="414" t="s">
        <v>262</v>
      </c>
      <c r="E241" s="415" t="s">
        <v>171</v>
      </c>
      <c r="F241" s="416">
        <v>4853876</v>
      </c>
      <c r="G241" s="417" t="s">
        <v>1661</v>
      </c>
      <c r="H241" s="418">
        <v>45531</v>
      </c>
      <c r="I241" s="476" t="s">
        <v>1706</v>
      </c>
      <c r="J241" s="419">
        <v>300000</v>
      </c>
      <c r="K241" s="595"/>
      <c r="L241" s="568"/>
    </row>
    <row r="242" spans="2:12">
      <c r="B242" s="447" t="s">
        <v>26</v>
      </c>
      <c r="C242" s="448"/>
      <c r="D242" s="449"/>
      <c r="E242" s="450"/>
      <c r="F242" s="451"/>
      <c r="G242" s="452"/>
      <c r="H242" s="453"/>
      <c r="I242" s="526"/>
      <c r="J242" s="454">
        <f>SUM(J237:J241)</f>
        <v>8434450</v>
      </c>
      <c r="K242" s="595"/>
      <c r="L242" s="568"/>
    </row>
    <row r="243" spans="2:12" ht="14">
      <c r="B243" s="412" t="s">
        <v>263</v>
      </c>
      <c r="C243" s="413">
        <v>1144100669</v>
      </c>
      <c r="D243" s="414" t="s">
        <v>1142</v>
      </c>
      <c r="E243" s="415" t="s">
        <v>171</v>
      </c>
      <c r="F243" s="416">
        <v>3322536</v>
      </c>
      <c r="G243" s="417" t="s">
        <v>1656</v>
      </c>
      <c r="H243" s="418">
        <v>45531</v>
      </c>
      <c r="I243" s="476" t="s">
        <v>1706</v>
      </c>
      <c r="J243" s="419">
        <v>629700</v>
      </c>
      <c r="K243" s="595"/>
      <c r="L243" s="568"/>
    </row>
    <row r="244" spans="2:12" ht="14">
      <c r="B244" s="412" t="s">
        <v>263</v>
      </c>
      <c r="C244" s="413">
        <v>1144100669</v>
      </c>
      <c r="D244" s="414" t="s">
        <v>1142</v>
      </c>
      <c r="E244" s="415" t="s">
        <v>171</v>
      </c>
      <c r="F244" s="416">
        <v>3322536</v>
      </c>
      <c r="G244" s="417" t="s">
        <v>1657</v>
      </c>
      <c r="H244" s="418">
        <v>45531</v>
      </c>
      <c r="I244" s="476" t="s">
        <v>1706</v>
      </c>
      <c r="J244" s="419">
        <v>864500</v>
      </c>
      <c r="K244" s="595"/>
      <c r="L244" s="568"/>
    </row>
    <row r="245" spans="2:12" ht="14">
      <c r="B245" s="412" t="s">
        <v>263</v>
      </c>
      <c r="C245" s="413">
        <v>1144100669</v>
      </c>
      <c r="D245" s="414" t="s">
        <v>1142</v>
      </c>
      <c r="E245" s="415" t="s">
        <v>171</v>
      </c>
      <c r="F245" s="416">
        <v>3322536</v>
      </c>
      <c r="G245" s="417" t="s">
        <v>1658</v>
      </c>
      <c r="H245" s="418">
        <v>45531</v>
      </c>
      <c r="I245" s="476" t="s">
        <v>1706</v>
      </c>
      <c r="J245" s="419">
        <v>60515</v>
      </c>
      <c r="K245" s="595"/>
      <c r="L245" s="568"/>
    </row>
    <row r="246" spans="2:12" ht="14">
      <c r="B246" s="412" t="s">
        <v>263</v>
      </c>
      <c r="C246" s="413">
        <v>1144100669</v>
      </c>
      <c r="D246" s="414" t="s">
        <v>1142</v>
      </c>
      <c r="E246" s="415" t="s">
        <v>171</v>
      </c>
      <c r="F246" s="416">
        <v>3322536</v>
      </c>
      <c r="G246" s="417" t="s">
        <v>1660</v>
      </c>
      <c r="H246" s="418">
        <v>45531</v>
      </c>
      <c r="I246" s="476" t="s">
        <v>1706</v>
      </c>
      <c r="J246" s="419">
        <v>123500</v>
      </c>
      <c r="K246" s="595"/>
      <c r="L246" s="568"/>
    </row>
    <row r="247" spans="2:12" ht="14">
      <c r="B247" s="412" t="s">
        <v>263</v>
      </c>
      <c r="C247" s="413">
        <v>1144100669</v>
      </c>
      <c r="D247" s="414" t="s">
        <v>1142</v>
      </c>
      <c r="E247" s="415" t="s">
        <v>171</v>
      </c>
      <c r="F247" s="416">
        <v>3322536</v>
      </c>
      <c r="G247" s="417" t="s">
        <v>1661</v>
      </c>
      <c r="H247" s="418">
        <v>45531</v>
      </c>
      <c r="I247" s="476" t="s">
        <v>1706</v>
      </c>
      <c r="J247" s="419">
        <v>506000</v>
      </c>
      <c r="K247" s="595"/>
      <c r="L247" s="568"/>
    </row>
    <row r="248" spans="2:12">
      <c r="B248" s="447" t="s">
        <v>26</v>
      </c>
      <c r="C248" s="448"/>
      <c r="D248" s="449"/>
      <c r="E248" s="450"/>
      <c r="F248" s="451"/>
      <c r="G248" s="452"/>
      <c r="H248" s="453"/>
      <c r="I248" s="526"/>
      <c r="J248" s="454">
        <f>SUM(J243:J247)</f>
        <v>2184215</v>
      </c>
      <c r="K248" s="595"/>
      <c r="L248" s="568"/>
    </row>
    <row r="249" spans="2:12" ht="14">
      <c r="B249" s="412" t="s">
        <v>264</v>
      </c>
      <c r="C249" s="413">
        <v>1005966946</v>
      </c>
      <c r="D249" s="414" t="s">
        <v>265</v>
      </c>
      <c r="E249" s="415" t="s">
        <v>171</v>
      </c>
      <c r="F249" s="416">
        <v>3188814756</v>
      </c>
      <c r="G249" s="417" t="s">
        <v>1656</v>
      </c>
      <c r="H249" s="418">
        <v>45531</v>
      </c>
      <c r="I249" s="476" t="s">
        <v>1706</v>
      </c>
      <c r="J249" s="419">
        <v>1519650</v>
      </c>
      <c r="K249" s="595"/>
      <c r="L249" s="568"/>
    </row>
    <row r="250" spans="2:12" ht="14">
      <c r="B250" s="412" t="s">
        <v>264</v>
      </c>
      <c r="C250" s="413">
        <v>1005966946</v>
      </c>
      <c r="D250" s="414" t="s">
        <v>265</v>
      </c>
      <c r="E250" s="415" t="s">
        <v>171</v>
      </c>
      <c r="F250" s="416">
        <v>3188814756</v>
      </c>
      <c r="G250" s="417" t="s">
        <v>1657</v>
      </c>
      <c r="H250" s="418">
        <v>45531</v>
      </c>
      <c r="I250" s="476" t="s">
        <v>1706</v>
      </c>
      <c r="J250" s="419">
        <v>2100000</v>
      </c>
      <c r="K250" s="595"/>
      <c r="L250" s="568"/>
    </row>
    <row r="251" spans="2:12" ht="14">
      <c r="B251" s="412" t="s">
        <v>264</v>
      </c>
      <c r="C251" s="413">
        <v>1005966946</v>
      </c>
      <c r="D251" s="414" t="s">
        <v>265</v>
      </c>
      <c r="E251" s="415" t="s">
        <v>171</v>
      </c>
      <c r="F251" s="416">
        <v>3188814756</v>
      </c>
      <c r="G251" s="417" t="s">
        <v>1658</v>
      </c>
      <c r="H251" s="418">
        <v>45531</v>
      </c>
      <c r="I251" s="476" t="s">
        <v>1706</v>
      </c>
      <c r="J251" s="419">
        <v>147000</v>
      </c>
      <c r="K251" s="595"/>
      <c r="L251" s="568"/>
    </row>
    <row r="252" spans="2:12" ht="14">
      <c r="B252" s="412" t="s">
        <v>264</v>
      </c>
      <c r="C252" s="413">
        <v>1005966946</v>
      </c>
      <c r="D252" s="414" t="s">
        <v>265</v>
      </c>
      <c r="E252" s="415" t="s">
        <v>171</v>
      </c>
      <c r="F252" s="416">
        <v>3188814756</v>
      </c>
      <c r="G252" s="417" t="s">
        <v>1660</v>
      </c>
      <c r="H252" s="418">
        <v>45531</v>
      </c>
      <c r="I252" s="476" t="s">
        <v>1706</v>
      </c>
      <c r="J252" s="419">
        <v>300000</v>
      </c>
      <c r="K252" s="595"/>
      <c r="L252" s="568"/>
    </row>
    <row r="253" spans="2:12" ht="14">
      <c r="B253" s="412" t="s">
        <v>264</v>
      </c>
      <c r="C253" s="413">
        <v>1005966946</v>
      </c>
      <c r="D253" s="414" t="s">
        <v>265</v>
      </c>
      <c r="E253" s="415" t="s">
        <v>171</v>
      </c>
      <c r="F253" s="416">
        <v>3188814756</v>
      </c>
      <c r="G253" s="417" t="s">
        <v>1661</v>
      </c>
      <c r="H253" s="418">
        <v>45531</v>
      </c>
      <c r="I253" s="476" t="s">
        <v>1706</v>
      </c>
      <c r="J253" s="419">
        <v>1720000</v>
      </c>
      <c r="K253" s="595"/>
      <c r="L253" s="568"/>
    </row>
    <row r="254" spans="2:12">
      <c r="B254" s="447" t="s">
        <v>26</v>
      </c>
      <c r="C254" s="448"/>
      <c r="D254" s="449"/>
      <c r="E254" s="450"/>
      <c r="F254" s="451"/>
      <c r="G254" s="452"/>
      <c r="H254" s="453"/>
      <c r="I254" s="526"/>
      <c r="J254" s="454">
        <f>SUM(J249:J253)</f>
        <v>5786650</v>
      </c>
      <c r="K254" s="595"/>
      <c r="L254" s="568"/>
    </row>
    <row r="255" spans="2:12" ht="14">
      <c r="B255" s="412" t="s">
        <v>266</v>
      </c>
      <c r="C255" s="413">
        <v>1115453231</v>
      </c>
      <c r="D255" s="414" t="s">
        <v>267</v>
      </c>
      <c r="E255" s="415" t="s">
        <v>171</v>
      </c>
      <c r="F255" s="416">
        <v>3234906595</v>
      </c>
      <c r="G255" s="417" t="s">
        <v>1656</v>
      </c>
      <c r="H255" s="418">
        <v>45531</v>
      </c>
      <c r="I255" s="476" t="s">
        <v>1706</v>
      </c>
      <c r="J255" s="419">
        <v>321400</v>
      </c>
      <c r="K255" s="595"/>
      <c r="L255" s="568"/>
    </row>
    <row r="256" spans="2:12" ht="14">
      <c r="B256" s="412" t="s">
        <v>266</v>
      </c>
      <c r="C256" s="413">
        <v>1115453231</v>
      </c>
      <c r="D256" s="414" t="s">
        <v>267</v>
      </c>
      <c r="E256" s="415" t="s">
        <v>171</v>
      </c>
      <c r="F256" s="416">
        <v>3234906595</v>
      </c>
      <c r="G256" s="417" t="s">
        <v>1657</v>
      </c>
      <c r="H256" s="418">
        <v>45531</v>
      </c>
      <c r="I256" s="476" t="s">
        <v>1706</v>
      </c>
      <c r="J256" s="419">
        <v>473667</v>
      </c>
      <c r="K256" s="595"/>
      <c r="L256" s="568"/>
    </row>
    <row r="257" spans="2:12" ht="14">
      <c r="B257" s="412" t="s">
        <v>266</v>
      </c>
      <c r="C257" s="413">
        <v>1115453231</v>
      </c>
      <c r="D257" s="414" t="s">
        <v>267</v>
      </c>
      <c r="E257" s="415" t="s">
        <v>171</v>
      </c>
      <c r="F257" s="416">
        <v>3234906595</v>
      </c>
      <c r="G257" s="417" t="s">
        <v>1658</v>
      </c>
      <c r="H257" s="418">
        <v>45531</v>
      </c>
      <c r="I257" s="476" t="s">
        <v>1706</v>
      </c>
      <c r="J257" s="419">
        <v>33157</v>
      </c>
      <c r="K257" s="595"/>
      <c r="L257" s="568"/>
    </row>
    <row r="258" spans="2:12" ht="14">
      <c r="B258" s="412" t="s">
        <v>266</v>
      </c>
      <c r="C258" s="413">
        <v>1115453231</v>
      </c>
      <c r="D258" s="414" t="s">
        <v>267</v>
      </c>
      <c r="E258" s="415" t="s">
        <v>171</v>
      </c>
      <c r="F258" s="416">
        <v>3234906595</v>
      </c>
      <c r="G258" s="417" t="s">
        <v>1660</v>
      </c>
      <c r="H258" s="418">
        <v>45531</v>
      </c>
      <c r="I258" s="476" t="s">
        <v>1706</v>
      </c>
      <c r="J258" s="419">
        <v>67667</v>
      </c>
      <c r="K258" s="595"/>
      <c r="L258" s="568"/>
    </row>
    <row r="259" spans="2:12" ht="14">
      <c r="B259" s="412" t="s">
        <v>266</v>
      </c>
      <c r="C259" s="413">
        <v>1115453231</v>
      </c>
      <c r="D259" s="414" t="s">
        <v>267</v>
      </c>
      <c r="E259" s="415" t="s">
        <v>171</v>
      </c>
      <c r="F259" s="416">
        <v>3234906595</v>
      </c>
      <c r="G259" s="417" t="s">
        <v>1661</v>
      </c>
      <c r="H259" s="418">
        <v>45531</v>
      </c>
      <c r="I259" s="476" t="s">
        <v>1706</v>
      </c>
      <c r="J259" s="419">
        <v>547083</v>
      </c>
      <c r="K259" s="595"/>
      <c r="L259" s="568"/>
    </row>
    <row r="260" spans="2:12">
      <c r="B260" s="447" t="s">
        <v>26</v>
      </c>
      <c r="C260" s="448"/>
      <c r="D260" s="449"/>
      <c r="E260" s="450"/>
      <c r="F260" s="451"/>
      <c r="G260" s="452"/>
      <c r="H260" s="453"/>
      <c r="I260" s="526"/>
      <c r="J260" s="454">
        <f>SUM(J255:J259)</f>
        <v>1442974</v>
      </c>
      <c r="K260" s="595"/>
      <c r="L260" s="568"/>
    </row>
    <row r="261" spans="2:12" ht="14">
      <c r="B261" s="412" t="s">
        <v>754</v>
      </c>
      <c r="C261" s="413">
        <v>1114450809</v>
      </c>
      <c r="D261" s="414" t="s">
        <v>1182</v>
      </c>
      <c r="E261" s="415" t="s">
        <v>1183</v>
      </c>
      <c r="F261" s="416">
        <v>3161001687</v>
      </c>
      <c r="G261" s="417" t="s">
        <v>1657</v>
      </c>
      <c r="H261" s="418">
        <v>45531</v>
      </c>
      <c r="I261" s="476" t="s">
        <v>1706</v>
      </c>
      <c r="J261" s="419">
        <v>747244</v>
      </c>
      <c r="K261" s="595"/>
      <c r="L261" s="568"/>
    </row>
    <row r="262" spans="2:12" ht="14">
      <c r="B262" s="412" t="s">
        <v>754</v>
      </c>
      <c r="C262" s="413">
        <v>1114450809</v>
      </c>
      <c r="D262" s="414" t="s">
        <v>1182</v>
      </c>
      <c r="E262" s="415" t="s">
        <v>1183</v>
      </c>
      <c r="F262" s="416">
        <v>3161001687</v>
      </c>
      <c r="G262" s="417" t="s">
        <v>1658</v>
      </c>
      <c r="H262" s="418">
        <v>45531</v>
      </c>
      <c r="I262" s="476" t="s">
        <v>1706</v>
      </c>
      <c r="J262" s="419">
        <v>45831</v>
      </c>
      <c r="K262" s="595"/>
      <c r="L262" s="568"/>
    </row>
    <row r="263" spans="2:12" ht="14">
      <c r="B263" s="412" t="s">
        <v>754</v>
      </c>
      <c r="C263" s="413">
        <v>1114450809</v>
      </c>
      <c r="D263" s="414" t="s">
        <v>1182</v>
      </c>
      <c r="E263" s="415" t="s">
        <v>1183</v>
      </c>
      <c r="F263" s="416">
        <v>3161001687</v>
      </c>
      <c r="G263" s="417" t="s">
        <v>1660</v>
      </c>
      <c r="H263" s="418">
        <v>45531</v>
      </c>
      <c r="I263" s="476" t="s">
        <v>1706</v>
      </c>
      <c r="J263" s="419">
        <v>121833</v>
      </c>
      <c r="K263" s="595"/>
      <c r="L263" s="568"/>
    </row>
    <row r="264" spans="2:12" ht="14">
      <c r="B264" s="412" t="s">
        <v>754</v>
      </c>
      <c r="C264" s="413">
        <v>1114450809</v>
      </c>
      <c r="D264" s="414" t="s">
        <v>1182</v>
      </c>
      <c r="E264" s="415" t="s">
        <v>1183</v>
      </c>
      <c r="F264" s="416">
        <v>3161001687</v>
      </c>
      <c r="G264" s="417" t="s">
        <v>1661</v>
      </c>
      <c r="H264" s="418">
        <v>45531</v>
      </c>
      <c r="I264" s="476" t="s">
        <v>1706</v>
      </c>
      <c r="J264" s="419">
        <v>332222</v>
      </c>
      <c r="K264" s="595"/>
      <c r="L264" s="568"/>
    </row>
    <row r="265" spans="2:12" ht="14">
      <c r="B265" s="412" t="s">
        <v>268</v>
      </c>
      <c r="C265" s="413">
        <v>1114480086</v>
      </c>
      <c r="D265" s="414" t="s">
        <v>1130</v>
      </c>
      <c r="E265" s="415" t="s">
        <v>171</v>
      </c>
      <c r="F265" s="416" t="s">
        <v>755</v>
      </c>
      <c r="G265" s="417" t="s">
        <v>1656</v>
      </c>
      <c r="H265" s="418">
        <v>45531</v>
      </c>
      <c r="I265" s="476" t="s">
        <v>1706</v>
      </c>
      <c r="J265" s="419">
        <v>797300</v>
      </c>
      <c r="K265" s="595"/>
      <c r="L265" s="568"/>
    </row>
    <row r="266" spans="2:12" ht="14">
      <c r="B266" s="412" t="s">
        <v>268</v>
      </c>
      <c r="C266" s="413">
        <v>1114480086</v>
      </c>
      <c r="D266" s="414" t="s">
        <v>1130</v>
      </c>
      <c r="E266" s="415" t="s">
        <v>171</v>
      </c>
      <c r="F266" s="416" t="s">
        <v>755</v>
      </c>
      <c r="G266" s="417" t="s">
        <v>1657</v>
      </c>
      <c r="H266" s="418">
        <v>45531</v>
      </c>
      <c r="I266" s="476" t="s">
        <v>1706</v>
      </c>
      <c r="J266" s="419">
        <v>1144500</v>
      </c>
      <c r="K266" s="595"/>
      <c r="L266" s="568"/>
    </row>
    <row r="267" spans="2:12" ht="14">
      <c r="B267" s="412" t="s">
        <v>268</v>
      </c>
      <c r="C267" s="413">
        <v>1114480086</v>
      </c>
      <c r="D267" s="414" t="s">
        <v>1130</v>
      </c>
      <c r="E267" s="415" t="s">
        <v>171</v>
      </c>
      <c r="F267" s="416" t="s">
        <v>755</v>
      </c>
      <c r="G267" s="417" t="s">
        <v>1658</v>
      </c>
      <c r="H267" s="418">
        <v>45531</v>
      </c>
      <c r="I267" s="476" t="s">
        <v>1706</v>
      </c>
      <c r="J267" s="419">
        <v>80115</v>
      </c>
      <c r="K267" s="595"/>
      <c r="L267" s="568"/>
    </row>
    <row r="268" spans="2:12" ht="14">
      <c r="B268" s="412" t="s">
        <v>268</v>
      </c>
      <c r="C268" s="413">
        <v>1114480086</v>
      </c>
      <c r="D268" s="414" t="s">
        <v>1130</v>
      </c>
      <c r="E268" s="415" t="s">
        <v>171</v>
      </c>
      <c r="F268" s="416" t="s">
        <v>755</v>
      </c>
      <c r="G268" s="417" t="s">
        <v>1660</v>
      </c>
      <c r="H268" s="418">
        <v>45531</v>
      </c>
      <c r="I268" s="476" t="s">
        <v>1706</v>
      </c>
      <c r="J268" s="419">
        <v>163500</v>
      </c>
      <c r="K268" s="595"/>
      <c r="L268" s="568"/>
    </row>
    <row r="269" spans="2:12" ht="14">
      <c r="B269" s="412" t="s">
        <v>268</v>
      </c>
      <c r="C269" s="413">
        <v>1114480086</v>
      </c>
      <c r="D269" s="414" t="s">
        <v>1130</v>
      </c>
      <c r="E269" s="415" t="s">
        <v>171</v>
      </c>
      <c r="F269" s="416" t="s">
        <v>755</v>
      </c>
      <c r="G269" s="417" t="s">
        <v>1661</v>
      </c>
      <c r="H269" s="418">
        <v>45531</v>
      </c>
      <c r="I269" s="476" t="s">
        <v>1706</v>
      </c>
      <c r="J269" s="419">
        <v>1295000</v>
      </c>
      <c r="K269" s="595"/>
      <c r="L269" s="568"/>
    </row>
    <row r="270" spans="2:12">
      <c r="B270" s="447" t="s">
        <v>26</v>
      </c>
      <c r="C270" s="448"/>
      <c r="D270" s="449"/>
      <c r="E270" s="450"/>
      <c r="F270" s="451"/>
      <c r="G270" s="452"/>
      <c r="H270" s="453"/>
      <c r="I270" s="526"/>
      <c r="J270" s="454">
        <f>SUM(J265:J269)</f>
        <v>3480415</v>
      </c>
      <c r="K270" s="595"/>
      <c r="L270" s="568"/>
    </row>
    <row r="271" spans="2:12" ht="14">
      <c r="B271" s="412" t="s">
        <v>806</v>
      </c>
      <c r="C271" s="413">
        <v>31583735</v>
      </c>
      <c r="D271" s="414" t="s">
        <v>807</v>
      </c>
      <c r="E271" s="415" t="s">
        <v>171</v>
      </c>
      <c r="F271" s="416">
        <v>3359905</v>
      </c>
      <c r="G271" s="417" t="s">
        <v>1656</v>
      </c>
      <c r="H271" s="418">
        <v>45531</v>
      </c>
      <c r="I271" s="476" t="s">
        <v>1706</v>
      </c>
      <c r="J271" s="419">
        <v>1280971</v>
      </c>
      <c r="K271" s="595"/>
      <c r="L271" s="568"/>
    </row>
    <row r="272" spans="2:12" ht="14">
      <c r="B272" s="412" t="s">
        <v>806</v>
      </c>
      <c r="C272" s="413">
        <v>31583735</v>
      </c>
      <c r="D272" s="414" t="s">
        <v>807</v>
      </c>
      <c r="E272" s="415" t="s">
        <v>171</v>
      </c>
      <c r="F272" s="416">
        <v>3359905</v>
      </c>
      <c r="G272" s="417" t="s">
        <v>1657</v>
      </c>
      <c r="H272" s="418">
        <v>45531</v>
      </c>
      <c r="I272" s="476" t="s">
        <v>1706</v>
      </c>
      <c r="J272" s="419">
        <v>1931417</v>
      </c>
      <c r="K272" s="595"/>
      <c r="L272" s="568"/>
    </row>
    <row r="273" spans="2:12" ht="14">
      <c r="B273" s="412" t="s">
        <v>806</v>
      </c>
      <c r="C273" s="413">
        <v>31583735</v>
      </c>
      <c r="D273" s="414" t="s">
        <v>807</v>
      </c>
      <c r="E273" s="415" t="s">
        <v>171</v>
      </c>
      <c r="F273" s="416">
        <v>3359905</v>
      </c>
      <c r="G273" s="417" t="s">
        <v>1658</v>
      </c>
      <c r="H273" s="418">
        <v>45531</v>
      </c>
      <c r="I273" s="476" t="s">
        <v>1706</v>
      </c>
      <c r="J273" s="419">
        <v>135199</v>
      </c>
      <c r="K273" s="595"/>
      <c r="L273" s="568"/>
    </row>
    <row r="274" spans="2:12" ht="14">
      <c r="B274" s="412" t="s">
        <v>806</v>
      </c>
      <c r="C274" s="413">
        <v>31583735</v>
      </c>
      <c r="D274" s="414" t="s">
        <v>807</v>
      </c>
      <c r="E274" s="415" t="s">
        <v>171</v>
      </c>
      <c r="F274" s="416">
        <v>3359905</v>
      </c>
      <c r="G274" s="417" t="s">
        <v>1660</v>
      </c>
      <c r="H274" s="418">
        <v>45531</v>
      </c>
      <c r="I274" s="476" t="s">
        <v>1706</v>
      </c>
      <c r="J274" s="419">
        <v>275917</v>
      </c>
      <c r="K274" s="595"/>
      <c r="L274" s="568"/>
    </row>
    <row r="275" spans="2:12" ht="14">
      <c r="B275" s="412" t="s">
        <v>806</v>
      </c>
      <c r="C275" s="413">
        <v>31583735</v>
      </c>
      <c r="D275" s="414" t="s">
        <v>807</v>
      </c>
      <c r="E275" s="415" t="s">
        <v>171</v>
      </c>
      <c r="F275" s="416">
        <v>3359905</v>
      </c>
      <c r="G275" s="417" t="s">
        <v>1661</v>
      </c>
      <c r="H275" s="418">
        <v>45531</v>
      </c>
      <c r="I275" s="476" t="s">
        <v>1706</v>
      </c>
      <c r="J275" s="419">
        <v>2713181</v>
      </c>
      <c r="K275" s="595"/>
      <c r="L275" s="568"/>
    </row>
    <row r="276" spans="2:12">
      <c r="B276" s="447" t="s">
        <v>26</v>
      </c>
      <c r="C276" s="448"/>
      <c r="D276" s="449"/>
      <c r="E276" s="450"/>
      <c r="F276" s="451"/>
      <c r="G276" s="452"/>
      <c r="H276" s="453"/>
      <c r="I276" s="526"/>
      <c r="J276" s="454">
        <f>SUM(J271:J275)</f>
        <v>6336685</v>
      </c>
      <c r="K276" s="595"/>
      <c r="L276" s="568"/>
    </row>
    <row r="277" spans="2:12" ht="14">
      <c r="B277" s="412" t="s">
        <v>269</v>
      </c>
      <c r="C277" s="413">
        <v>1130630913</v>
      </c>
      <c r="D277" s="414" t="s">
        <v>270</v>
      </c>
      <c r="E277" s="415" t="s">
        <v>171</v>
      </c>
      <c r="F277" s="416">
        <v>3207215906</v>
      </c>
      <c r="G277" s="417" t="s">
        <v>1656</v>
      </c>
      <c r="H277" s="418">
        <v>45531</v>
      </c>
      <c r="I277" s="476" t="s">
        <v>1706</v>
      </c>
      <c r="J277" s="419">
        <v>526085</v>
      </c>
      <c r="K277" s="595"/>
      <c r="L277" s="568"/>
    </row>
    <row r="278" spans="2:12" ht="14">
      <c r="B278" s="412" t="s">
        <v>269</v>
      </c>
      <c r="C278" s="413">
        <v>1130630913</v>
      </c>
      <c r="D278" s="414" t="s">
        <v>270</v>
      </c>
      <c r="E278" s="415" t="s">
        <v>171</v>
      </c>
      <c r="F278" s="416">
        <v>3207215906</v>
      </c>
      <c r="G278" s="417" t="s">
        <v>1657</v>
      </c>
      <c r="H278" s="418">
        <v>45531</v>
      </c>
      <c r="I278" s="476" t="s">
        <v>1706</v>
      </c>
      <c r="J278" s="419">
        <v>852833</v>
      </c>
      <c r="K278" s="595"/>
      <c r="L278" s="568"/>
    </row>
    <row r="279" spans="2:12" ht="14">
      <c r="B279" s="412" t="s">
        <v>269</v>
      </c>
      <c r="C279" s="413">
        <v>1130630913</v>
      </c>
      <c r="D279" s="414" t="s">
        <v>270</v>
      </c>
      <c r="E279" s="415" t="s">
        <v>171</v>
      </c>
      <c r="F279" s="416">
        <v>3207215906</v>
      </c>
      <c r="G279" s="417" t="s">
        <v>1658</v>
      </c>
      <c r="H279" s="418">
        <v>45531</v>
      </c>
      <c r="I279" s="476" t="s">
        <v>1706</v>
      </c>
      <c r="J279" s="419">
        <v>59698</v>
      </c>
      <c r="K279" s="595"/>
      <c r="L279" s="568"/>
    </row>
    <row r="280" spans="2:12" ht="14">
      <c r="B280" s="412" t="s">
        <v>269</v>
      </c>
      <c r="C280" s="413">
        <v>1130630913</v>
      </c>
      <c r="D280" s="414" t="s">
        <v>270</v>
      </c>
      <c r="E280" s="415" t="s">
        <v>171</v>
      </c>
      <c r="F280" s="416">
        <v>3207215906</v>
      </c>
      <c r="G280" s="417" t="s">
        <v>1660</v>
      </c>
      <c r="H280" s="418">
        <v>45531</v>
      </c>
      <c r="I280" s="476" t="s">
        <v>1706</v>
      </c>
      <c r="J280" s="419">
        <v>121833</v>
      </c>
      <c r="K280" s="595"/>
      <c r="L280" s="568"/>
    </row>
    <row r="281" spans="2:12" ht="14">
      <c r="B281" s="412" t="s">
        <v>269</v>
      </c>
      <c r="C281" s="413">
        <v>1130630913</v>
      </c>
      <c r="D281" s="414" t="s">
        <v>270</v>
      </c>
      <c r="E281" s="415" t="s">
        <v>171</v>
      </c>
      <c r="F281" s="416">
        <v>3207215906</v>
      </c>
      <c r="G281" s="417" t="s">
        <v>1661</v>
      </c>
      <c r="H281" s="418">
        <v>45531</v>
      </c>
      <c r="I281" s="476" t="s">
        <v>1706</v>
      </c>
      <c r="J281" s="419">
        <v>1314444</v>
      </c>
      <c r="K281" s="595"/>
      <c r="L281" s="568"/>
    </row>
    <row r="282" spans="2:12">
      <c r="B282" s="447" t="s">
        <v>26</v>
      </c>
      <c r="C282" s="448"/>
      <c r="D282" s="449"/>
      <c r="E282" s="450"/>
      <c r="F282" s="451"/>
      <c r="G282" s="452"/>
      <c r="H282" s="453"/>
      <c r="I282" s="526"/>
      <c r="J282" s="454">
        <f>SUM(J277:J281)</f>
        <v>2874893</v>
      </c>
      <c r="K282" s="595"/>
      <c r="L282" s="568"/>
    </row>
    <row r="283" spans="2:12" ht="14">
      <c r="B283" s="412" t="s">
        <v>714</v>
      </c>
      <c r="C283" s="413">
        <v>1086724863</v>
      </c>
      <c r="D283" s="414" t="s">
        <v>715</v>
      </c>
      <c r="E283" s="415" t="s">
        <v>171</v>
      </c>
      <c r="F283" s="416">
        <v>3135131481</v>
      </c>
      <c r="G283" s="417" t="s">
        <v>1656</v>
      </c>
      <c r="H283" s="418">
        <v>45531</v>
      </c>
      <c r="I283" s="476" t="s">
        <v>1706</v>
      </c>
      <c r="J283" s="419">
        <v>650000</v>
      </c>
      <c r="K283" s="595"/>
      <c r="L283" s="568"/>
    </row>
    <row r="284" spans="2:12" ht="14">
      <c r="B284" s="412" t="s">
        <v>714</v>
      </c>
      <c r="C284" s="413">
        <v>1086724863</v>
      </c>
      <c r="D284" s="414" t="s">
        <v>715</v>
      </c>
      <c r="E284" s="415" t="s">
        <v>171</v>
      </c>
      <c r="F284" s="416">
        <v>3135131481</v>
      </c>
      <c r="G284" s="417" t="s">
        <v>1657</v>
      </c>
      <c r="H284" s="418">
        <v>45531</v>
      </c>
      <c r="I284" s="476" t="s">
        <v>1706</v>
      </c>
      <c r="J284" s="419">
        <v>852833</v>
      </c>
      <c r="K284" s="595"/>
      <c r="L284" s="568"/>
    </row>
    <row r="285" spans="2:12" ht="14">
      <c r="B285" s="412" t="s">
        <v>714</v>
      </c>
      <c r="C285" s="413">
        <v>1086724863</v>
      </c>
      <c r="D285" s="414" t="s">
        <v>715</v>
      </c>
      <c r="E285" s="415" t="s">
        <v>171</v>
      </c>
      <c r="F285" s="416">
        <v>3135131481</v>
      </c>
      <c r="G285" s="417" t="s">
        <v>1658</v>
      </c>
      <c r="H285" s="418">
        <v>45531</v>
      </c>
      <c r="I285" s="476" t="s">
        <v>1706</v>
      </c>
      <c r="J285" s="419">
        <v>59698</v>
      </c>
      <c r="K285" s="595"/>
      <c r="L285" s="568"/>
    </row>
    <row r="286" spans="2:12" ht="14">
      <c r="B286" s="412" t="s">
        <v>714</v>
      </c>
      <c r="C286" s="413">
        <v>1086724863</v>
      </c>
      <c r="D286" s="414" t="s">
        <v>715</v>
      </c>
      <c r="E286" s="415" t="s">
        <v>171</v>
      </c>
      <c r="F286" s="416">
        <v>3135131481</v>
      </c>
      <c r="G286" s="417" t="s">
        <v>1660</v>
      </c>
      <c r="H286" s="418">
        <v>45531</v>
      </c>
      <c r="I286" s="476" t="s">
        <v>1706</v>
      </c>
      <c r="J286" s="419">
        <v>121833</v>
      </c>
      <c r="K286" s="595"/>
      <c r="L286" s="568"/>
    </row>
    <row r="287" spans="2:12" ht="14">
      <c r="B287" s="412" t="s">
        <v>714</v>
      </c>
      <c r="C287" s="413">
        <v>1086724863</v>
      </c>
      <c r="D287" s="414" t="s">
        <v>715</v>
      </c>
      <c r="E287" s="415" t="s">
        <v>171</v>
      </c>
      <c r="F287" s="416">
        <v>3135131481</v>
      </c>
      <c r="G287" s="417" t="s">
        <v>1661</v>
      </c>
      <c r="H287" s="418">
        <v>45531</v>
      </c>
      <c r="I287" s="476" t="s">
        <v>1706</v>
      </c>
      <c r="J287" s="419">
        <v>1088750</v>
      </c>
      <c r="K287" s="595"/>
      <c r="L287" s="568"/>
    </row>
    <row r="288" spans="2:12">
      <c r="B288" s="447" t="s">
        <v>26</v>
      </c>
      <c r="C288" s="448"/>
      <c r="D288" s="449"/>
      <c r="E288" s="450"/>
      <c r="F288" s="451"/>
      <c r="G288" s="452"/>
      <c r="H288" s="453"/>
      <c r="I288" s="526"/>
      <c r="J288" s="454">
        <f>SUM(J283:J287)</f>
        <v>2773114</v>
      </c>
      <c r="K288" s="595"/>
      <c r="L288" s="568"/>
    </row>
    <row r="289" spans="2:12" ht="14">
      <c r="B289" s="412" t="s">
        <v>834</v>
      </c>
      <c r="C289" s="413">
        <v>16731872</v>
      </c>
      <c r="D289" s="414" t="s">
        <v>835</v>
      </c>
      <c r="E289" s="415" t="s">
        <v>171</v>
      </c>
      <c r="F289" s="416">
        <v>6673841</v>
      </c>
      <c r="G289" s="417" t="s">
        <v>1656</v>
      </c>
      <c r="H289" s="418">
        <v>45531</v>
      </c>
      <c r="I289" s="476" t="s">
        <v>1706</v>
      </c>
      <c r="J289" s="419">
        <v>1286250</v>
      </c>
      <c r="K289" s="595"/>
      <c r="L289" s="568"/>
    </row>
    <row r="290" spans="2:12" ht="14">
      <c r="B290" s="412" t="s">
        <v>834</v>
      </c>
      <c r="C290" s="413">
        <v>16731872</v>
      </c>
      <c r="D290" s="414" t="s">
        <v>835</v>
      </c>
      <c r="E290" s="415" t="s">
        <v>171</v>
      </c>
      <c r="F290" s="416">
        <v>6673841</v>
      </c>
      <c r="G290" s="417" t="s">
        <v>1657</v>
      </c>
      <c r="H290" s="418">
        <v>45531</v>
      </c>
      <c r="I290" s="476" t="s">
        <v>1706</v>
      </c>
      <c r="J290" s="419">
        <v>2125667</v>
      </c>
      <c r="K290" s="595"/>
      <c r="L290" s="568"/>
    </row>
    <row r="291" spans="2:12" ht="14">
      <c r="B291" s="412" t="s">
        <v>834</v>
      </c>
      <c r="C291" s="413">
        <v>16731872</v>
      </c>
      <c r="D291" s="414" t="s">
        <v>835</v>
      </c>
      <c r="E291" s="415" t="s">
        <v>171</v>
      </c>
      <c r="F291" s="416">
        <v>6673841</v>
      </c>
      <c r="G291" s="417" t="s">
        <v>1658</v>
      </c>
      <c r="H291" s="418">
        <v>45531</v>
      </c>
      <c r="I291" s="476" t="s">
        <v>1706</v>
      </c>
      <c r="J291" s="419">
        <v>148797</v>
      </c>
      <c r="K291" s="595"/>
      <c r="L291" s="568"/>
    </row>
    <row r="292" spans="2:12" ht="14">
      <c r="B292" s="412" t="s">
        <v>834</v>
      </c>
      <c r="C292" s="413">
        <v>16731872</v>
      </c>
      <c r="D292" s="414" t="s">
        <v>835</v>
      </c>
      <c r="E292" s="415" t="s">
        <v>171</v>
      </c>
      <c r="F292" s="416">
        <v>6673841</v>
      </c>
      <c r="G292" s="417" t="s">
        <v>1660</v>
      </c>
      <c r="H292" s="418">
        <v>45531</v>
      </c>
      <c r="I292" s="476" t="s">
        <v>1706</v>
      </c>
      <c r="J292" s="419">
        <v>303667</v>
      </c>
      <c r="K292" s="595"/>
      <c r="L292" s="568"/>
    </row>
    <row r="293" spans="2:12" ht="14">
      <c r="B293" s="412" t="s">
        <v>834</v>
      </c>
      <c r="C293" s="413">
        <v>16731872</v>
      </c>
      <c r="D293" s="414" t="s">
        <v>835</v>
      </c>
      <c r="E293" s="415" t="s">
        <v>171</v>
      </c>
      <c r="F293" s="416">
        <v>6673841</v>
      </c>
      <c r="G293" s="417" t="s">
        <v>1661</v>
      </c>
      <c r="H293" s="418">
        <v>45531</v>
      </c>
      <c r="I293" s="476" t="s">
        <v>1706</v>
      </c>
      <c r="J293" s="419">
        <v>1305767</v>
      </c>
      <c r="K293" s="595"/>
      <c r="L293" s="568"/>
    </row>
    <row r="294" spans="2:12">
      <c r="B294" s="447" t="s">
        <v>26</v>
      </c>
      <c r="C294" s="448"/>
      <c r="D294" s="449"/>
      <c r="E294" s="450"/>
      <c r="F294" s="451"/>
      <c r="G294" s="452"/>
      <c r="H294" s="453"/>
      <c r="I294" s="526"/>
      <c r="J294" s="454">
        <f>SUM(J289:J293)</f>
        <v>5170148</v>
      </c>
      <c r="K294" s="595"/>
      <c r="L294" s="568"/>
    </row>
    <row r="295" spans="2:12" ht="14">
      <c r="B295" s="412" t="s">
        <v>683</v>
      </c>
      <c r="C295" s="413">
        <v>946781</v>
      </c>
      <c r="D295" s="414" t="s">
        <v>271</v>
      </c>
      <c r="E295" s="415" t="s">
        <v>171</v>
      </c>
      <c r="F295" s="416">
        <v>50767231657</v>
      </c>
      <c r="G295" s="417" t="s">
        <v>1657</v>
      </c>
      <c r="H295" s="418">
        <v>45531</v>
      </c>
      <c r="I295" s="476" t="s">
        <v>1706</v>
      </c>
      <c r="J295" s="419">
        <v>1460200</v>
      </c>
      <c r="K295" s="595"/>
      <c r="L295" s="568"/>
    </row>
    <row r="296" spans="2:12" ht="14">
      <c r="B296" s="412" t="s">
        <v>683</v>
      </c>
      <c r="C296" s="413">
        <v>946781</v>
      </c>
      <c r="D296" s="414" t="s">
        <v>271</v>
      </c>
      <c r="E296" s="415" t="s">
        <v>171</v>
      </c>
      <c r="F296" s="416">
        <v>50767231657</v>
      </c>
      <c r="G296" s="417" t="s">
        <v>1658</v>
      </c>
      <c r="H296" s="418">
        <v>45531</v>
      </c>
      <c r="I296" s="476" t="s">
        <v>1706</v>
      </c>
      <c r="J296" s="419">
        <v>95400</v>
      </c>
      <c r="K296" s="595"/>
      <c r="L296" s="568"/>
    </row>
    <row r="297" spans="2:12" ht="14">
      <c r="B297" s="412" t="s">
        <v>683</v>
      </c>
      <c r="C297" s="413">
        <v>946781</v>
      </c>
      <c r="D297" s="414" t="s">
        <v>271</v>
      </c>
      <c r="E297" s="415" t="s">
        <v>171</v>
      </c>
      <c r="F297" s="416">
        <v>50767231657</v>
      </c>
      <c r="G297" s="417" t="s">
        <v>1660</v>
      </c>
      <c r="H297" s="418">
        <v>45531</v>
      </c>
      <c r="I297" s="476" t="s">
        <v>1706</v>
      </c>
      <c r="J297" s="419">
        <v>223500</v>
      </c>
      <c r="K297" s="595"/>
      <c r="L297" s="568"/>
    </row>
    <row r="298" spans="2:12" ht="14">
      <c r="B298" s="412" t="s">
        <v>683</v>
      </c>
      <c r="C298" s="413">
        <v>946781</v>
      </c>
      <c r="D298" s="414" t="s">
        <v>271</v>
      </c>
      <c r="E298" s="415" t="s">
        <v>171</v>
      </c>
      <c r="F298" s="416">
        <v>50767231657</v>
      </c>
      <c r="G298" s="417" t="s">
        <v>1661</v>
      </c>
      <c r="H298" s="418">
        <v>45531</v>
      </c>
      <c r="I298" s="476" t="s">
        <v>1706</v>
      </c>
      <c r="J298" s="419">
        <v>686000</v>
      </c>
      <c r="K298" s="595"/>
      <c r="L298" s="568"/>
    </row>
    <row r="299" spans="2:12" ht="14">
      <c r="B299" s="412" t="s">
        <v>726</v>
      </c>
      <c r="C299" s="413">
        <v>1107072531</v>
      </c>
      <c r="D299" s="414" t="s">
        <v>727</v>
      </c>
      <c r="E299" s="415" t="s">
        <v>178</v>
      </c>
      <c r="F299" s="416">
        <v>3118199277</v>
      </c>
      <c r="G299" s="417" t="s">
        <v>1656</v>
      </c>
      <c r="H299" s="418">
        <v>45531</v>
      </c>
      <c r="I299" s="476" t="s">
        <v>1706</v>
      </c>
      <c r="J299" s="419">
        <v>849150</v>
      </c>
      <c r="K299" s="595"/>
      <c r="L299" s="568"/>
    </row>
    <row r="300" spans="2:12" ht="14">
      <c r="B300" s="412" t="s">
        <v>726</v>
      </c>
      <c r="C300" s="413">
        <v>1107072531</v>
      </c>
      <c r="D300" s="414" t="s">
        <v>727</v>
      </c>
      <c r="E300" s="415" t="s">
        <v>178</v>
      </c>
      <c r="F300" s="416">
        <v>3118199277</v>
      </c>
      <c r="G300" s="417" t="s">
        <v>1657</v>
      </c>
      <c r="H300" s="418">
        <v>45531</v>
      </c>
      <c r="I300" s="476" t="s">
        <v>1706</v>
      </c>
      <c r="J300" s="419">
        <v>1322750</v>
      </c>
      <c r="K300" s="595"/>
      <c r="L300" s="568"/>
    </row>
    <row r="301" spans="2:12" ht="14">
      <c r="B301" s="412" t="s">
        <v>726</v>
      </c>
      <c r="C301" s="413">
        <v>1107072531</v>
      </c>
      <c r="D301" s="414" t="s">
        <v>727</v>
      </c>
      <c r="E301" s="415" t="s">
        <v>178</v>
      </c>
      <c r="F301" s="416">
        <v>3118199277</v>
      </c>
      <c r="G301" s="417" t="s">
        <v>1658</v>
      </c>
      <c r="H301" s="418">
        <v>45531</v>
      </c>
      <c r="I301" s="476" t="s">
        <v>1706</v>
      </c>
      <c r="J301" s="419">
        <v>85979</v>
      </c>
      <c r="K301" s="595"/>
      <c r="L301" s="568"/>
    </row>
    <row r="302" spans="2:12" ht="14">
      <c r="B302" s="412" t="s">
        <v>726</v>
      </c>
      <c r="C302" s="413">
        <v>1107072531</v>
      </c>
      <c r="D302" s="414" t="s">
        <v>727</v>
      </c>
      <c r="E302" s="415" t="s">
        <v>178</v>
      </c>
      <c r="F302" s="416">
        <v>3118199277</v>
      </c>
      <c r="G302" s="417" t="s">
        <v>1660</v>
      </c>
      <c r="H302" s="418">
        <v>45531</v>
      </c>
      <c r="I302" s="476" t="s">
        <v>1706</v>
      </c>
      <c r="J302" s="419">
        <v>203500</v>
      </c>
      <c r="K302" s="595"/>
      <c r="L302" s="568"/>
    </row>
    <row r="303" spans="2:12" ht="14">
      <c r="B303" s="412" t="s">
        <v>726</v>
      </c>
      <c r="C303" s="413">
        <v>1107072531</v>
      </c>
      <c r="D303" s="414" t="s">
        <v>727</v>
      </c>
      <c r="E303" s="415" t="s">
        <v>178</v>
      </c>
      <c r="F303" s="416">
        <v>3118199277</v>
      </c>
      <c r="G303" s="417" t="s">
        <v>1661</v>
      </c>
      <c r="H303" s="418">
        <v>45531</v>
      </c>
      <c r="I303" s="476" t="s">
        <v>1706</v>
      </c>
      <c r="J303" s="419">
        <v>95000</v>
      </c>
      <c r="K303" s="595"/>
      <c r="L303" s="568"/>
    </row>
    <row r="304" spans="2:12">
      <c r="B304" s="447" t="s">
        <v>26</v>
      </c>
      <c r="C304" s="448"/>
      <c r="D304" s="449"/>
      <c r="E304" s="450"/>
      <c r="F304" s="451"/>
      <c r="G304" s="452"/>
      <c r="H304" s="453"/>
      <c r="I304" s="526"/>
      <c r="J304" s="454">
        <f>SUM(J299:J303)</f>
        <v>2556379</v>
      </c>
      <c r="K304" s="595"/>
      <c r="L304" s="568"/>
    </row>
    <row r="305" spans="2:12" ht="14">
      <c r="B305" s="412" t="s">
        <v>272</v>
      </c>
      <c r="C305" s="413">
        <v>94537346</v>
      </c>
      <c r="D305" s="414" t="s">
        <v>273</v>
      </c>
      <c r="E305" s="415" t="s">
        <v>171</v>
      </c>
      <c r="F305" s="416" t="s">
        <v>830</v>
      </c>
      <c r="G305" s="417" t="s">
        <v>1656</v>
      </c>
      <c r="H305" s="418">
        <v>45531</v>
      </c>
      <c r="I305" s="476" t="s">
        <v>1706</v>
      </c>
      <c r="J305" s="419">
        <v>685000</v>
      </c>
      <c r="K305" s="595"/>
      <c r="L305" s="568"/>
    </row>
    <row r="306" spans="2:12" ht="14">
      <c r="B306" s="412" t="s">
        <v>272</v>
      </c>
      <c r="C306" s="413">
        <v>94537346</v>
      </c>
      <c r="D306" s="414" t="s">
        <v>273</v>
      </c>
      <c r="E306" s="415" t="s">
        <v>171</v>
      </c>
      <c r="F306" s="416" t="s">
        <v>830</v>
      </c>
      <c r="G306" s="417" t="s">
        <v>1657</v>
      </c>
      <c r="H306" s="418">
        <v>45531</v>
      </c>
      <c r="I306" s="476" t="s">
        <v>1706</v>
      </c>
      <c r="J306" s="419">
        <v>981167</v>
      </c>
      <c r="K306" s="595"/>
      <c r="L306" s="568"/>
    </row>
    <row r="307" spans="2:12" ht="14">
      <c r="B307" s="412" t="s">
        <v>272</v>
      </c>
      <c r="C307" s="413">
        <v>94537346</v>
      </c>
      <c r="D307" s="414" t="s">
        <v>273</v>
      </c>
      <c r="E307" s="415" t="s">
        <v>171</v>
      </c>
      <c r="F307" s="416" t="s">
        <v>830</v>
      </c>
      <c r="G307" s="417" t="s">
        <v>1658</v>
      </c>
      <c r="H307" s="418">
        <v>45531</v>
      </c>
      <c r="I307" s="476" t="s">
        <v>1706</v>
      </c>
      <c r="J307" s="419">
        <v>68682</v>
      </c>
      <c r="K307" s="595"/>
      <c r="L307" s="568"/>
    </row>
    <row r="308" spans="2:12" ht="14">
      <c r="B308" s="412" t="s">
        <v>272</v>
      </c>
      <c r="C308" s="413">
        <v>94537346</v>
      </c>
      <c r="D308" s="414" t="s">
        <v>273</v>
      </c>
      <c r="E308" s="415" t="s">
        <v>171</v>
      </c>
      <c r="F308" s="416" t="s">
        <v>830</v>
      </c>
      <c r="G308" s="417" t="s">
        <v>1660</v>
      </c>
      <c r="H308" s="418">
        <v>45531</v>
      </c>
      <c r="I308" s="476" t="s">
        <v>1706</v>
      </c>
      <c r="J308" s="419">
        <v>140167</v>
      </c>
      <c r="K308" s="595"/>
      <c r="L308" s="568"/>
    </row>
    <row r="309" spans="2:12" ht="14">
      <c r="B309" s="412" t="s">
        <v>272</v>
      </c>
      <c r="C309" s="413">
        <v>94537346</v>
      </c>
      <c r="D309" s="414" t="s">
        <v>273</v>
      </c>
      <c r="E309" s="415" t="s">
        <v>171</v>
      </c>
      <c r="F309" s="416" t="s">
        <v>830</v>
      </c>
      <c r="G309" s="417" t="s">
        <v>1661</v>
      </c>
      <c r="H309" s="418">
        <v>45531</v>
      </c>
      <c r="I309" s="476" t="s">
        <v>1706</v>
      </c>
      <c r="J309" s="419">
        <v>63333</v>
      </c>
      <c r="K309" s="595"/>
      <c r="L309" s="568"/>
    </row>
    <row r="310" spans="2:12">
      <c r="B310" s="447" t="s">
        <v>26</v>
      </c>
      <c r="C310" s="448"/>
      <c r="D310" s="449"/>
      <c r="E310" s="450"/>
      <c r="F310" s="451"/>
      <c r="G310" s="452"/>
      <c r="H310" s="453"/>
      <c r="I310" s="526"/>
      <c r="J310" s="454">
        <f>SUM(J305:J309)</f>
        <v>1938349</v>
      </c>
      <c r="K310" s="595"/>
      <c r="L310" s="568"/>
    </row>
    <row r="311" spans="2:12" ht="14">
      <c r="B311" s="412" t="s">
        <v>826</v>
      </c>
      <c r="C311" s="413">
        <v>94492392</v>
      </c>
      <c r="D311" s="414" t="s">
        <v>827</v>
      </c>
      <c r="E311" s="415" t="s">
        <v>171</v>
      </c>
      <c r="F311" s="416">
        <v>3331690</v>
      </c>
      <c r="G311" s="417" t="s">
        <v>1656</v>
      </c>
      <c r="H311" s="418">
        <v>45531</v>
      </c>
      <c r="I311" s="476" t="s">
        <v>1706</v>
      </c>
      <c r="J311" s="419">
        <v>1467165</v>
      </c>
      <c r="K311" s="595"/>
      <c r="L311" s="568"/>
    </row>
    <row r="312" spans="2:12" ht="14">
      <c r="B312" s="412" t="s">
        <v>826</v>
      </c>
      <c r="C312" s="413">
        <v>94492392</v>
      </c>
      <c r="D312" s="414" t="s">
        <v>827</v>
      </c>
      <c r="E312" s="415" t="s">
        <v>171</v>
      </c>
      <c r="F312" s="416">
        <v>3331690</v>
      </c>
      <c r="G312" s="417" t="s">
        <v>1657</v>
      </c>
      <c r="H312" s="418">
        <v>45531</v>
      </c>
      <c r="I312" s="476" t="s">
        <v>1706</v>
      </c>
      <c r="J312" s="419">
        <v>1932000</v>
      </c>
      <c r="K312" s="595"/>
      <c r="L312" s="568"/>
    </row>
    <row r="313" spans="2:12" ht="14">
      <c r="B313" s="412" t="s">
        <v>826</v>
      </c>
      <c r="C313" s="413">
        <v>94492392</v>
      </c>
      <c r="D313" s="414" t="s">
        <v>827</v>
      </c>
      <c r="E313" s="415" t="s">
        <v>171</v>
      </c>
      <c r="F313" s="416">
        <v>3331690</v>
      </c>
      <c r="G313" s="417" t="s">
        <v>1658</v>
      </c>
      <c r="H313" s="418">
        <v>45531</v>
      </c>
      <c r="I313" s="476" t="s">
        <v>1706</v>
      </c>
      <c r="J313" s="419">
        <v>135240</v>
      </c>
      <c r="K313" s="595"/>
      <c r="L313" s="568"/>
    </row>
    <row r="314" spans="2:12" ht="14">
      <c r="B314" s="412" t="s">
        <v>826</v>
      </c>
      <c r="C314" s="413">
        <v>94492392</v>
      </c>
      <c r="D314" s="414" t="s">
        <v>827</v>
      </c>
      <c r="E314" s="415" t="s">
        <v>171</v>
      </c>
      <c r="F314" s="416">
        <v>3331690</v>
      </c>
      <c r="G314" s="417" t="s">
        <v>1660</v>
      </c>
      <c r="H314" s="418">
        <v>45531</v>
      </c>
      <c r="I314" s="476" t="s">
        <v>1706</v>
      </c>
      <c r="J314" s="419">
        <v>276000</v>
      </c>
      <c r="K314" s="595"/>
      <c r="L314" s="568"/>
    </row>
    <row r="315" spans="2:12" ht="14">
      <c r="B315" s="412" t="s">
        <v>826</v>
      </c>
      <c r="C315" s="413">
        <v>94492392</v>
      </c>
      <c r="D315" s="414" t="s">
        <v>827</v>
      </c>
      <c r="E315" s="415" t="s">
        <v>171</v>
      </c>
      <c r="F315" s="416">
        <v>3331690</v>
      </c>
      <c r="G315" s="417" t="s">
        <v>1661</v>
      </c>
      <c r="H315" s="418">
        <v>45531</v>
      </c>
      <c r="I315" s="476" t="s">
        <v>1706</v>
      </c>
      <c r="J315" s="419">
        <v>2194200</v>
      </c>
      <c r="K315" s="595"/>
      <c r="L315" s="568"/>
    </row>
    <row r="316" spans="2:12">
      <c r="B316" s="447" t="s">
        <v>26</v>
      </c>
      <c r="C316" s="448"/>
      <c r="D316" s="449"/>
      <c r="E316" s="450"/>
      <c r="F316" s="451"/>
      <c r="G316" s="452"/>
      <c r="H316" s="453"/>
      <c r="I316" s="526"/>
      <c r="J316" s="454">
        <f>SUM(J311:J315)</f>
        <v>6004605</v>
      </c>
      <c r="K316" s="595"/>
      <c r="L316" s="568"/>
    </row>
    <row r="317" spans="2:12" ht="14">
      <c r="B317" s="412" t="s">
        <v>274</v>
      </c>
      <c r="C317" s="413">
        <v>1151934671</v>
      </c>
      <c r="D317" s="414" t="s">
        <v>275</v>
      </c>
      <c r="E317" s="415" t="s">
        <v>171</v>
      </c>
      <c r="F317" s="416">
        <v>3116098295</v>
      </c>
      <c r="G317" s="417" t="s">
        <v>1657</v>
      </c>
      <c r="H317" s="418">
        <v>45531</v>
      </c>
      <c r="I317" s="476" t="s">
        <v>1706</v>
      </c>
      <c r="J317" s="419">
        <v>1680000</v>
      </c>
      <c r="K317" s="595"/>
      <c r="L317" s="568"/>
    </row>
    <row r="318" spans="2:12" ht="14">
      <c r="B318" s="412" t="s">
        <v>274</v>
      </c>
      <c r="C318" s="413">
        <v>1151934671</v>
      </c>
      <c r="D318" s="414" t="s">
        <v>275</v>
      </c>
      <c r="E318" s="415" t="s">
        <v>171</v>
      </c>
      <c r="F318" s="416">
        <v>3116098295</v>
      </c>
      <c r="G318" s="417" t="s">
        <v>1658</v>
      </c>
      <c r="H318" s="418">
        <v>45531</v>
      </c>
      <c r="I318" s="476" t="s">
        <v>1706</v>
      </c>
      <c r="J318" s="419">
        <v>117600</v>
      </c>
      <c r="K318" s="595"/>
      <c r="L318" s="568"/>
    </row>
    <row r="319" spans="2:12" ht="14">
      <c r="B319" s="412" t="s">
        <v>274</v>
      </c>
      <c r="C319" s="413">
        <v>1151934671</v>
      </c>
      <c r="D319" s="414" t="s">
        <v>275</v>
      </c>
      <c r="E319" s="415" t="s">
        <v>171</v>
      </c>
      <c r="F319" s="416">
        <v>3116098295</v>
      </c>
      <c r="G319" s="417" t="s">
        <v>1660</v>
      </c>
      <c r="H319" s="418">
        <v>45531</v>
      </c>
      <c r="I319" s="476" t="s">
        <v>1706</v>
      </c>
      <c r="J319" s="419">
        <v>240000</v>
      </c>
      <c r="K319" s="595"/>
      <c r="L319" s="568"/>
    </row>
    <row r="320" spans="2:12" ht="14">
      <c r="B320" s="412" t="s">
        <v>274</v>
      </c>
      <c r="C320" s="413">
        <v>1151934671</v>
      </c>
      <c r="D320" s="414" t="s">
        <v>275</v>
      </c>
      <c r="E320" s="415" t="s">
        <v>171</v>
      </c>
      <c r="F320" s="416">
        <v>3116098295</v>
      </c>
      <c r="G320" s="417" t="s">
        <v>1661</v>
      </c>
      <c r="H320" s="418">
        <v>45531</v>
      </c>
      <c r="I320" s="476" t="s">
        <v>1706</v>
      </c>
      <c r="J320" s="419">
        <v>120000</v>
      </c>
      <c r="K320" s="595"/>
      <c r="L320" s="568"/>
    </row>
    <row r="321" spans="2:12" ht="14">
      <c r="B321" s="412" t="s">
        <v>276</v>
      </c>
      <c r="C321" s="413">
        <v>1130656688</v>
      </c>
      <c r="D321" s="414" t="s">
        <v>277</v>
      </c>
      <c r="E321" s="415" t="s">
        <v>171</v>
      </c>
      <c r="F321" s="416">
        <v>3206565667</v>
      </c>
      <c r="G321" s="417" t="s">
        <v>1656</v>
      </c>
      <c r="H321" s="418">
        <v>45531</v>
      </c>
      <c r="I321" s="476" t="s">
        <v>1706</v>
      </c>
      <c r="J321" s="419">
        <v>319241</v>
      </c>
      <c r="K321" s="595"/>
      <c r="L321" s="568"/>
    </row>
    <row r="322" spans="2:12" ht="14">
      <c r="B322" s="412" t="s">
        <v>276</v>
      </c>
      <c r="C322" s="413">
        <v>1130656688</v>
      </c>
      <c r="D322" s="414" t="s">
        <v>277</v>
      </c>
      <c r="E322" s="415" t="s">
        <v>171</v>
      </c>
      <c r="F322" s="416">
        <v>3206565667</v>
      </c>
      <c r="G322" s="417" t="s">
        <v>1657</v>
      </c>
      <c r="H322" s="418">
        <v>45531</v>
      </c>
      <c r="I322" s="476" t="s">
        <v>1706</v>
      </c>
      <c r="J322" s="419">
        <v>852833</v>
      </c>
      <c r="K322" s="595"/>
      <c r="L322" s="568"/>
    </row>
    <row r="323" spans="2:12" ht="14">
      <c r="B323" s="412" t="s">
        <v>276</v>
      </c>
      <c r="C323" s="413">
        <v>1130656688</v>
      </c>
      <c r="D323" s="414" t="s">
        <v>277</v>
      </c>
      <c r="E323" s="415" t="s">
        <v>171</v>
      </c>
      <c r="F323" s="416">
        <v>3206565667</v>
      </c>
      <c r="G323" s="417" t="s">
        <v>1658</v>
      </c>
      <c r="H323" s="418">
        <v>45531</v>
      </c>
      <c r="I323" s="476" t="s">
        <v>1706</v>
      </c>
      <c r="J323" s="419">
        <v>59698</v>
      </c>
      <c r="K323" s="595"/>
      <c r="L323" s="568"/>
    </row>
    <row r="324" spans="2:12" ht="14">
      <c r="B324" s="412" t="s">
        <v>276</v>
      </c>
      <c r="C324" s="413">
        <v>1130656688</v>
      </c>
      <c r="D324" s="414" t="s">
        <v>277</v>
      </c>
      <c r="E324" s="415" t="s">
        <v>171</v>
      </c>
      <c r="F324" s="416">
        <v>3206565667</v>
      </c>
      <c r="G324" s="417" t="s">
        <v>1660</v>
      </c>
      <c r="H324" s="418">
        <v>45531</v>
      </c>
      <c r="I324" s="476" t="s">
        <v>1706</v>
      </c>
      <c r="J324" s="419">
        <v>121833</v>
      </c>
      <c r="K324" s="595"/>
      <c r="L324" s="568"/>
    </row>
    <row r="325" spans="2:12" ht="14">
      <c r="B325" s="412" t="s">
        <v>276</v>
      </c>
      <c r="C325" s="413">
        <v>1130656688</v>
      </c>
      <c r="D325" s="414" t="s">
        <v>277</v>
      </c>
      <c r="E325" s="415" t="s">
        <v>171</v>
      </c>
      <c r="F325" s="416">
        <v>3206565667</v>
      </c>
      <c r="G325" s="417" t="s">
        <v>1661</v>
      </c>
      <c r="H325" s="418">
        <v>45531</v>
      </c>
      <c r="I325" s="476" t="s">
        <v>1706</v>
      </c>
      <c r="J325" s="419">
        <v>678889</v>
      </c>
      <c r="K325" s="595"/>
      <c r="L325" s="568"/>
    </row>
    <row r="326" spans="2:12">
      <c r="B326" s="447" t="s">
        <v>26</v>
      </c>
      <c r="C326" s="448"/>
      <c r="D326" s="449"/>
      <c r="E326" s="450"/>
      <c r="F326" s="451"/>
      <c r="G326" s="452"/>
      <c r="H326" s="453"/>
      <c r="I326" s="526"/>
      <c r="J326" s="454">
        <f>SUM(J321:J325)</f>
        <v>2032494</v>
      </c>
      <c r="K326" s="595"/>
      <c r="L326" s="568"/>
    </row>
    <row r="327" spans="2:12" ht="14">
      <c r="B327" s="412" t="s">
        <v>278</v>
      </c>
      <c r="C327" s="413">
        <v>1000645694</v>
      </c>
      <c r="D327" s="414" t="s">
        <v>1098</v>
      </c>
      <c r="E327" s="415" t="s">
        <v>171</v>
      </c>
      <c r="F327" s="416">
        <v>3233013254</v>
      </c>
      <c r="G327" s="417" t="s">
        <v>1661</v>
      </c>
      <c r="H327" s="418">
        <v>45531</v>
      </c>
      <c r="I327" s="476" t="s">
        <v>1706</v>
      </c>
      <c r="J327" s="419">
        <v>4479167</v>
      </c>
      <c r="K327" s="595"/>
      <c r="L327" s="568"/>
    </row>
    <row r="328" spans="2:12">
      <c r="B328" s="447" t="s">
        <v>26</v>
      </c>
      <c r="C328" s="448"/>
      <c r="D328" s="449"/>
      <c r="E328" s="450"/>
      <c r="F328" s="451"/>
      <c r="G328" s="452"/>
      <c r="H328" s="453"/>
      <c r="I328" s="526"/>
      <c r="J328" s="454">
        <f>+J327</f>
        <v>4479167</v>
      </c>
      <c r="K328" s="595"/>
      <c r="L328" s="568"/>
    </row>
    <row r="329" spans="2:12" ht="14">
      <c r="B329" s="412" t="s">
        <v>688</v>
      </c>
      <c r="C329" s="413">
        <v>1005969549</v>
      </c>
      <c r="D329" s="414" t="s">
        <v>689</v>
      </c>
      <c r="E329" s="415" t="s">
        <v>171</v>
      </c>
      <c r="F329" s="416">
        <v>3147850694</v>
      </c>
      <c r="G329" s="417" t="s">
        <v>1656</v>
      </c>
      <c r="H329" s="418">
        <v>45531</v>
      </c>
      <c r="I329" s="476" t="s">
        <v>1706</v>
      </c>
      <c r="J329" s="419">
        <v>650000</v>
      </c>
      <c r="K329" s="595"/>
      <c r="L329" s="568"/>
    </row>
    <row r="330" spans="2:12" ht="14">
      <c r="B330" s="412" t="s">
        <v>688</v>
      </c>
      <c r="C330" s="413">
        <v>1005969549</v>
      </c>
      <c r="D330" s="414" t="s">
        <v>689</v>
      </c>
      <c r="E330" s="415" t="s">
        <v>171</v>
      </c>
      <c r="F330" s="416">
        <v>3147850694</v>
      </c>
      <c r="G330" s="417" t="s">
        <v>1657</v>
      </c>
      <c r="H330" s="418">
        <v>45531</v>
      </c>
      <c r="I330" s="476" t="s">
        <v>1706</v>
      </c>
      <c r="J330" s="419">
        <v>852833</v>
      </c>
      <c r="K330" s="595"/>
      <c r="L330" s="568"/>
    </row>
    <row r="331" spans="2:12" ht="14">
      <c r="B331" s="412" t="s">
        <v>688</v>
      </c>
      <c r="C331" s="413">
        <v>1005969549</v>
      </c>
      <c r="D331" s="414" t="s">
        <v>689</v>
      </c>
      <c r="E331" s="415" t="s">
        <v>171</v>
      </c>
      <c r="F331" s="416">
        <v>3147850694</v>
      </c>
      <c r="G331" s="417" t="s">
        <v>1658</v>
      </c>
      <c r="H331" s="418">
        <v>45531</v>
      </c>
      <c r="I331" s="476" t="s">
        <v>1706</v>
      </c>
      <c r="J331" s="419">
        <v>59698</v>
      </c>
      <c r="K331" s="595"/>
      <c r="L331" s="568"/>
    </row>
    <row r="332" spans="2:12" ht="14">
      <c r="B332" s="412" t="s">
        <v>688</v>
      </c>
      <c r="C332" s="413">
        <v>1005969549</v>
      </c>
      <c r="D332" s="414" t="s">
        <v>689</v>
      </c>
      <c r="E332" s="415" t="s">
        <v>171</v>
      </c>
      <c r="F332" s="416">
        <v>3147850694</v>
      </c>
      <c r="G332" s="417" t="s">
        <v>1660</v>
      </c>
      <c r="H332" s="418">
        <v>45531</v>
      </c>
      <c r="I332" s="476" t="s">
        <v>1706</v>
      </c>
      <c r="J332" s="419">
        <v>121833</v>
      </c>
      <c r="K332" s="595"/>
      <c r="L332" s="568"/>
    </row>
    <row r="333" spans="2:12" ht="14">
      <c r="B333" s="412" t="s">
        <v>688</v>
      </c>
      <c r="C333" s="413">
        <v>1005969549</v>
      </c>
      <c r="D333" s="414" t="s">
        <v>689</v>
      </c>
      <c r="E333" s="415" t="s">
        <v>171</v>
      </c>
      <c r="F333" s="416">
        <v>3147850694</v>
      </c>
      <c r="G333" s="417" t="s">
        <v>1661</v>
      </c>
      <c r="H333" s="418">
        <v>45531</v>
      </c>
      <c r="I333" s="476" t="s">
        <v>1706</v>
      </c>
      <c r="J333" s="419">
        <v>431528</v>
      </c>
      <c r="K333" s="595"/>
      <c r="L333" s="568"/>
    </row>
    <row r="334" spans="2:12">
      <c r="B334" s="447" t="s">
        <v>26</v>
      </c>
      <c r="C334" s="448"/>
      <c r="D334" s="449"/>
      <c r="E334" s="450"/>
      <c r="F334" s="451"/>
      <c r="G334" s="452"/>
      <c r="H334" s="453"/>
      <c r="I334" s="526"/>
      <c r="J334" s="454">
        <f>SUM(J329:J333)</f>
        <v>2115892</v>
      </c>
      <c r="K334" s="595"/>
      <c r="L334" s="568"/>
    </row>
    <row r="335" spans="2:12" ht="14">
      <c r="B335" s="412" t="s">
        <v>743</v>
      </c>
      <c r="C335" s="413">
        <v>1111748467</v>
      </c>
      <c r="D335" s="414" t="s">
        <v>1162</v>
      </c>
      <c r="E335" s="415" t="s">
        <v>171</v>
      </c>
      <c r="F335" s="416">
        <v>3128087688</v>
      </c>
      <c r="G335" s="417" t="s">
        <v>1656</v>
      </c>
      <c r="H335" s="418">
        <v>45531</v>
      </c>
      <c r="I335" s="476" t="s">
        <v>1706</v>
      </c>
      <c r="J335" s="419">
        <v>639200</v>
      </c>
      <c r="K335" s="595"/>
      <c r="L335" s="568"/>
    </row>
    <row r="336" spans="2:12" ht="14">
      <c r="B336" s="412" t="s">
        <v>743</v>
      </c>
      <c r="C336" s="413">
        <v>1111748467</v>
      </c>
      <c r="D336" s="414" t="s">
        <v>1162</v>
      </c>
      <c r="E336" s="415" t="s">
        <v>171</v>
      </c>
      <c r="F336" s="416">
        <v>3128087688</v>
      </c>
      <c r="G336" s="417" t="s">
        <v>1657</v>
      </c>
      <c r="H336" s="418">
        <v>45531</v>
      </c>
      <c r="I336" s="476" t="s">
        <v>1706</v>
      </c>
      <c r="J336" s="419">
        <v>722878</v>
      </c>
      <c r="K336" s="595"/>
      <c r="L336" s="568"/>
    </row>
    <row r="337" spans="2:12" ht="14">
      <c r="B337" s="412" t="s">
        <v>743</v>
      </c>
      <c r="C337" s="413">
        <v>1111748467</v>
      </c>
      <c r="D337" s="414" t="s">
        <v>1162</v>
      </c>
      <c r="E337" s="415" t="s">
        <v>171</v>
      </c>
      <c r="F337" s="416">
        <v>3128087688</v>
      </c>
      <c r="G337" s="417" t="s">
        <v>1658</v>
      </c>
      <c r="H337" s="418">
        <v>45531</v>
      </c>
      <c r="I337" s="476" t="s">
        <v>1706</v>
      </c>
      <c r="J337" s="419">
        <v>42891</v>
      </c>
      <c r="K337" s="595"/>
      <c r="L337" s="568"/>
    </row>
    <row r="338" spans="2:12" ht="14">
      <c r="B338" s="412" t="s">
        <v>743</v>
      </c>
      <c r="C338" s="413">
        <v>1111748467</v>
      </c>
      <c r="D338" s="414" t="s">
        <v>1162</v>
      </c>
      <c r="E338" s="415" t="s">
        <v>171</v>
      </c>
      <c r="F338" s="416">
        <v>3128087688</v>
      </c>
      <c r="G338" s="417" t="s">
        <v>1660</v>
      </c>
      <c r="H338" s="418">
        <v>45531</v>
      </c>
      <c r="I338" s="476" t="s">
        <v>1706</v>
      </c>
      <c r="J338" s="419">
        <v>121833</v>
      </c>
      <c r="K338" s="595"/>
      <c r="L338" s="568"/>
    </row>
    <row r="339" spans="2:12" ht="14">
      <c r="B339" s="412" t="s">
        <v>743</v>
      </c>
      <c r="C339" s="413">
        <v>1111748467</v>
      </c>
      <c r="D339" s="414" t="s">
        <v>1162</v>
      </c>
      <c r="E339" s="415" t="s">
        <v>171</v>
      </c>
      <c r="F339" s="416">
        <v>3128087688</v>
      </c>
      <c r="G339" s="417" t="s">
        <v>1661</v>
      </c>
      <c r="H339" s="418">
        <v>45531</v>
      </c>
      <c r="I339" s="476" t="s">
        <v>1706</v>
      </c>
      <c r="J339" s="419">
        <v>321389</v>
      </c>
      <c r="K339" s="595"/>
      <c r="L339" s="568"/>
    </row>
    <row r="340" spans="2:12">
      <c r="B340" s="447" t="s">
        <v>26</v>
      </c>
      <c r="C340" s="448"/>
      <c r="D340" s="449"/>
      <c r="E340" s="450"/>
      <c r="F340" s="451"/>
      <c r="G340" s="452"/>
      <c r="H340" s="453"/>
      <c r="I340" s="526"/>
      <c r="J340" s="454">
        <f>SUM(J335:J339)</f>
        <v>1848191</v>
      </c>
      <c r="K340" s="595"/>
      <c r="L340" s="568"/>
    </row>
    <row r="341" spans="2:12" ht="14">
      <c r="B341" s="412" t="s">
        <v>279</v>
      </c>
      <c r="C341" s="413">
        <v>1032876568</v>
      </c>
      <c r="D341" s="414" t="s">
        <v>280</v>
      </c>
      <c r="E341" s="415" t="s">
        <v>171</v>
      </c>
      <c r="F341" s="416">
        <v>3154793767</v>
      </c>
      <c r="G341" s="417" t="s">
        <v>1656</v>
      </c>
      <c r="H341" s="418">
        <v>45531</v>
      </c>
      <c r="I341" s="476" t="s">
        <v>1706</v>
      </c>
      <c r="J341" s="419">
        <v>307000</v>
      </c>
      <c r="K341" s="595"/>
      <c r="L341" s="568"/>
    </row>
    <row r="342" spans="2:12" ht="14">
      <c r="B342" s="412" t="s">
        <v>279</v>
      </c>
      <c r="C342" s="413">
        <v>1032876568</v>
      </c>
      <c r="D342" s="414" t="s">
        <v>280</v>
      </c>
      <c r="E342" s="415" t="s">
        <v>171</v>
      </c>
      <c r="F342" s="416">
        <v>3154793767</v>
      </c>
      <c r="G342" s="417" t="s">
        <v>1657</v>
      </c>
      <c r="H342" s="418">
        <v>45531</v>
      </c>
      <c r="I342" s="476" t="s">
        <v>1706</v>
      </c>
      <c r="J342" s="419">
        <v>473667</v>
      </c>
      <c r="K342" s="595"/>
      <c r="L342" s="568"/>
    </row>
    <row r="343" spans="2:12" ht="14">
      <c r="B343" s="412" t="s">
        <v>279</v>
      </c>
      <c r="C343" s="413">
        <v>1032876568</v>
      </c>
      <c r="D343" s="414" t="s">
        <v>280</v>
      </c>
      <c r="E343" s="415" t="s">
        <v>171</v>
      </c>
      <c r="F343" s="416">
        <v>3154793767</v>
      </c>
      <c r="G343" s="417" t="s">
        <v>1658</v>
      </c>
      <c r="H343" s="418">
        <v>45531</v>
      </c>
      <c r="I343" s="476" t="s">
        <v>1706</v>
      </c>
      <c r="J343" s="419">
        <v>33157</v>
      </c>
      <c r="K343" s="595"/>
      <c r="L343" s="568"/>
    </row>
    <row r="344" spans="2:12" ht="14">
      <c r="B344" s="412" t="s">
        <v>279</v>
      </c>
      <c r="C344" s="413">
        <v>1032876568</v>
      </c>
      <c r="D344" s="414" t="s">
        <v>280</v>
      </c>
      <c r="E344" s="415" t="s">
        <v>171</v>
      </c>
      <c r="F344" s="416">
        <v>3154793767</v>
      </c>
      <c r="G344" s="417" t="s">
        <v>1660</v>
      </c>
      <c r="H344" s="418">
        <v>45531</v>
      </c>
      <c r="I344" s="476" t="s">
        <v>1706</v>
      </c>
      <c r="J344" s="419">
        <v>67667</v>
      </c>
      <c r="K344" s="595"/>
      <c r="L344" s="568"/>
    </row>
    <row r="345" spans="2:12" ht="14">
      <c r="B345" s="412" t="s">
        <v>279</v>
      </c>
      <c r="C345" s="413">
        <v>1032876568</v>
      </c>
      <c r="D345" s="414" t="s">
        <v>280</v>
      </c>
      <c r="E345" s="415" t="s">
        <v>171</v>
      </c>
      <c r="F345" s="416">
        <v>3154793767</v>
      </c>
      <c r="G345" s="417" t="s">
        <v>1661</v>
      </c>
      <c r="H345" s="418">
        <v>45531</v>
      </c>
      <c r="I345" s="476" t="s">
        <v>1706</v>
      </c>
      <c r="J345" s="419">
        <v>255486</v>
      </c>
      <c r="K345" s="595"/>
      <c r="L345" s="568"/>
    </row>
    <row r="346" spans="2:12">
      <c r="B346" s="447" t="s">
        <v>26</v>
      </c>
      <c r="C346" s="448"/>
      <c r="D346" s="449"/>
      <c r="E346" s="450"/>
      <c r="F346" s="451"/>
      <c r="G346" s="452"/>
      <c r="H346" s="453"/>
      <c r="I346" s="526"/>
      <c r="J346" s="454">
        <f>SUM(J341:J345)</f>
        <v>1136977</v>
      </c>
      <c r="K346" s="595"/>
      <c r="L346" s="568"/>
    </row>
    <row r="347" spans="2:12" ht="14">
      <c r="B347" s="412" t="s">
        <v>281</v>
      </c>
      <c r="C347" s="413">
        <v>1007433194</v>
      </c>
      <c r="D347" s="414" t="s">
        <v>282</v>
      </c>
      <c r="E347" s="415" t="s">
        <v>171</v>
      </c>
      <c r="F347" s="416">
        <v>3008814923</v>
      </c>
      <c r="G347" s="417" t="s">
        <v>1661</v>
      </c>
      <c r="H347" s="418">
        <v>45531</v>
      </c>
      <c r="I347" s="476" t="s">
        <v>1706</v>
      </c>
      <c r="J347" s="419">
        <v>3706667</v>
      </c>
      <c r="K347" s="595"/>
      <c r="L347" s="568"/>
    </row>
    <row r="348" spans="2:12">
      <c r="B348" s="447" t="s">
        <v>26</v>
      </c>
      <c r="C348" s="448"/>
      <c r="D348" s="449"/>
      <c r="E348" s="450"/>
      <c r="F348" s="451"/>
      <c r="G348" s="452"/>
      <c r="H348" s="453"/>
      <c r="I348" s="526"/>
      <c r="J348" s="454">
        <f>+J347</f>
        <v>3706667</v>
      </c>
      <c r="K348" s="595"/>
      <c r="L348" s="568"/>
    </row>
    <row r="349" spans="2:12" ht="14">
      <c r="B349" s="412" t="s">
        <v>283</v>
      </c>
      <c r="C349" s="413">
        <v>16864477</v>
      </c>
      <c r="D349" s="414" t="s">
        <v>1136</v>
      </c>
      <c r="E349" s="415" t="s">
        <v>171</v>
      </c>
      <c r="F349" s="416">
        <v>3005257069</v>
      </c>
      <c r="G349" s="417" t="s">
        <v>1656</v>
      </c>
      <c r="H349" s="418">
        <v>45531</v>
      </c>
      <c r="I349" s="476" t="s">
        <v>1706</v>
      </c>
      <c r="J349" s="419">
        <v>1368000</v>
      </c>
      <c r="K349" s="595"/>
      <c r="L349" s="568"/>
    </row>
    <row r="350" spans="2:12" ht="14">
      <c r="B350" s="412" t="s">
        <v>283</v>
      </c>
      <c r="C350" s="413">
        <v>16864477</v>
      </c>
      <c r="D350" s="414" t="s">
        <v>1136</v>
      </c>
      <c r="E350" s="415" t="s">
        <v>171</v>
      </c>
      <c r="F350" s="416">
        <v>3005257069</v>
      </c>
      <c r="G350" s="417" t="s">
        <v>1657</v>
      </c>
      <c r="H350" s="418">
        <v>45531</v>
      </c>
      <c r="I350" s="476" t="s">
        <v>1706</v>
      </c>
      <c r="J350" s="419">
        <v>1610000</v>
      </c>
      <c r="K350" s="595"/>
      <c r="L350" s="568"/>
    </row>
    <row r="351" spans="2:12" ht="14">
      <c r="B351" s="412" t="s">
        <v>283</v>
      </c>
      <c r="C351" s="413">
        <v>16864477</v>
      </c>
      <c r="D351" s="414" t="s">
        <v>1136</v>
      </c>
      <c r="E351" s="415" t="s">
        <v>171</v>
      </c>
      <c r="F351" s="416">
        <v>3005257069</v>
      </c>
      <c r="G351" s="417" t="s">
        <v>1658</v>
      </c>
      <c r="H351" s="418">
        <v>45531</v>
      </c>
      <c r="I351" s="476" t="s">
        <v>1706</v>
      </c>
      <c r="J351" s="419">
        <v>112700</v>
      </c>
      <c r="K351" s="595"/>
      <c r="L351" s="568"/>
    </row>
    <row r="352" spans="2:12" ht="14">
      <c r="B352" s="412" t="s">
        <v>283</v>
      </c>
      <c r="C352" s="413">
        <v>16864477</v>
      </c>
      <c r="D352" s="414" t="s">
        <v>1136</v>
      </c>
      <c r="E352" s="415" t="s">
        <v>171</v>
      </c>
      <c r="F352" s="416">
        <v>3005257069</v>
      </c>
      <c r="G352" s="417" t="s">
        <v>1660</v>
      </c>
      <c r="H352" s="418">
        <v>45531</v>
      </c>
      <c r="I352" s="476" t="s">
        <v>1706</v>
      </c>
      <c r="J352" s="419">
        <v>230000</v>
      </c>
      <c r="K352" s="595"/>
      <c r="L352" s="568"/>
    </row>
    <row r="353" spans="2:12" ht="14">
      <c r="B353" s="412" t="s">
        <v>283</v>
      </c>
      <c r="C353" s="413">
        <v>16864477</v>
      </c>
      <c r="D353" s="414" t="s">
        <v>1136</v>
      </c>
      <c r="E353" s="415" t="s">
        <v>171</v>
      </c>
      <c r="F353" s="416">
        <v>3005257069</v>
      </c>
      <c r="G353" s="417" t="s">
        <v>1661</v>
      </c>
      <c r="H353" s="418">
        <v>45531</v>
      </c>
      <c r="I353" s="476" t="s">
        <v>1706</v>
      </c>
      <c r="J353" s="419">
        <v>1081000</v>
      </c>
      <c r="K353" s="595"/>
      <c r="L353" s="568"/>
    </row>
    <row r="354" spans="2:12">
      <c r="B354" s="447" t="s">
        <v>26</v>
      </c>
      <c r="C354" s="448"/>
      <c r="D354" s="449"/>
      <c r="E354" s="450"/>
      <c r="F354" s="451"/>
      <c r="G354" s="452"/>
      <c r="H354" s="453"/>
      <c r="I354" s="526"/>
      <c r="J354" s="454">
        <f>SUM(J349:J353)</f>
        <v>4401700</v>
      </c>
      <c r="K354" s="595"/>
      <c r="L354" s="568"/>
    </row>
    <row r="355" spans="2:12" ht="14">
      <c r="B355" s="412" t="s">
        <v>284</v>
      </c>
      <c r="C355" s="413">
        <v>16754626</v>
      </c>
      <c r="D355" s="414" t="s">
        <v>1166</v>
      </c>
      <c r="E355" s="415" t="s">
        <v>171</v>
      </c>
      <c r="F355" s="416">
        <v>4278047</v>
      </c>
      <c r="G355" s="417" t="s">
        <v>1656</v>
      </c>
      <c r="H355" s="418">
        <v>45531</v>
      </c>
      <c r="I355" s="476" t="s">
        <v>1706</v>
      </c>
      <c r="J355" s="419">
        <v>476310</v>
      </c>
      <c r="K355" s="595"/>
      <c r="L355" s="568"/>
    </row>
    <row r="356" spans="2:12" ht="14">
      <c r="B356" s="412" t="s">
        <v>284</v>
      </c>
      <c r="C356" s="413">
        <v>16754626</v>
      </c>
      <c r="D356" s="414" t="s">
        <v>1166</v>
      </c>
      <c r="E356" s="415" t="s">
        <v>171</v>
      </c>
      <c r="F356" s="416">
        <v>4278047</v>
      </c>
      <c r="G356" s="417" t="s">
        <v>1657</v>
      </c>
      <c r="H356" s="418">
        <v>45531</v>
      </c>
      <c r="I356" s="476" t="s">
        <v>1706</v>
      </c>
      <c r="J356" s="419">
        <v>991707</v>
      </c>
      <c r="K356" s="595"/>
      <c r="L356" s="568"/>
    </row>
    <row r="357" spans="2:12" ht="14">
      <c r="B357" s="412" t="s">
        <v>284</v>
      </c>
      <c r="C357" s="413">
        <v>16754626</v>
      </c>
      <c r="D357" s="414" t="s">
        <v>1166</v>
      </c>
      <c r="E357" s="415" t="s">
        <v>171</v>
      </c>
      <c r="F357" s="416">
        <v>4278047</v>
      </c>
      <c r="G357" s="417" t="s">
        <v>1658</v>
      </c>
      <c r="H357" s="418">
        <v>45531</v>
      </c>
      <c r="I357" s="476" t="s">
        <v>1706</v>
      </c>
      <c r="J357" s="419">
        <v>69419</v>
      </c>
      <c r="K357" s="595"/>
      <c r="L357" s="568"/>
    </row>
    <row r="358" spans="2:12" ht="14">
      <c r="B358" s="412" t="s">
        <v>284</v>
      </c>
      <c r="C358" s="413">
        <v>16754626</v>
      </c>
      <c r="D358" s="414" t="s">
        <v>1166</v>
      </c>
      <c r="E358" s="415" t="s">
        <v>171</v>
      </c>
      <c r="F358" s="416">
        <v>4278047</v>
      </c>
      <c r="G358" s="417" t="s">
        <v>1660</v>
      </c>
      <c r="H358" s="418">
        <v>45531</v>
      </c>
      <c r="I358" s="476" t="s">
        <v>1706</v>
      </c>
      <c r="J358" s="419">
        <v>141656</v>
      </c>
      <c r="K358" s="595"/>
      <c r="L358" s="568"/>
    </row>
    <row r="359" spans="2:12" ht="14">
      <c r="B359" s="412" t="s">
        <v>284</v>
      </c>
      <c r="C359" s="413">
        <v>16754626</v>
      </c>
      <c r="D359" s="414" t="s">
        <v>1166</v>
      </c>
      <c r="E359" s="415" t="s">
        <v>171</v>
      </c>
      <c r="F359" s="416">
        <v>4278047</v>
      </c>
      <c r="G359" s="417" t="s">
        <v>1661</v>
      </c>
      <c r="H359" s="418">
        <v>45531</v>
      </c>
      <c r="I359" s="476" t="s">
        <v>1706</v>
      </c>
      <c r="J359" s="419">
        <v>1788822</v>
      </c>
      <c r="K359" s="595"/>
      <c r="L359" s="568"/>
    </row>
    <row r="360" spans="2:12">
      <c r="B360" s="447" t="s">
        <v>26</v>
      </c>
      <c r="C360" s="448"/>
      <c r="D360" s="449"/>
      <c r="E360" s="450"/>
      <c r="F360" s="451"/>
      <c r="G360" s="452"/>
      <c r="H360" s="453"/>
      <c r="I360" s="526"/>
      <c r="J360" s="454">
        <f>SUM(J355:J359)</f>
        <v>3467914</v>
      </c>
      <c r="K360" s="595"/>
      <c r="L360" s="568"/>
    </row>
    <row r="361" spans="2:12" ht="14">
      <c r="B361" s="412" t="s">
        <v>285</v>
      </c>
      <c r="C361" s="413">
        <v>1108561994</v>
      </c>
      <c r="D361" s="414" t="s">
        <v>1124</v>
      </c>
      <c r="E361" s="415" t="s">
        <v>171</v>
      </c>
      <c r="F361" s="416">
        <v>3054167954</v>
      </c>
      <c r="G361" s="417" t="s">
        <v>1656</v>
      </c>
      <c r="H361" s="418">
        <v>45531</v>
      </c>
      <c r="I361" s="476" t="s">
        <v>1706</v>
      </c>
      <c r="J361" s="419">
        <v>2751667</v>
      </c>
      <c r="K361" s="595"/>
      <c r="L361" s="568"/>
    </row>
    <row r="362" spans="2:12" ht="14">
      <c r="B362" s="412" t="s">
        <v>285</v>
      </c>
      <c r="C362" s="413">
        <v>1108561994</v>
      </c>
      <c r="D362" s="414" t="s">
        <v>1124</v>
      </c>
      <c r="E362" s="415" t="s">
        <v>171</v>
      </c>
      <c r="F362" s="416">
        <v>3054167954</v>
      </c>
      <c r="G362" s="417" t="s">
        <v>1657</v>
      </c>
      <c r="H362" s="418">
        <v>45531</v>
      </c>
      <c r="I362" s="476" t="s">
        <v>1706</v>
      </c>
      <c r="J362" s="419">
        <v>218789</v>
      </c>
      <c r="K362" s="595"/>
      <c r="L362" s="568"/>
    </row>
    <row r="363" spans="2:12" ht="14">
      <c r="B363" s="412" t="s">
        <v>285</v>
      </c>
      <c r="C363" s="413">
        <v>1108561994</v>
      </c>
      <c r="D363" s="414" t="s">
        <v>1124</v>
      </c>
      <c r="E363" s="415" t="s">
        <v>171</v>
      </c>
      <c r="F363" s="416">
        <v>3054167954</v>
      </c>
      <c r="G363" s="417" t="s">
        <v>1658</v>
      </c>
      <c r="H363" s="418">
        <v>45531</v>
      </c>
      <c r="I363" s="476" t="s">
        <v>1706</v>
      </c>
      <c r="J363" s="419">
        <v>7074</v>
      </c>
      <c r="K363" s="595"/>
      <c r="L363" s="568"/>
    </row>
    <row r="364" spans="2:12" ht="14">
      <c r="B364" s="412" t="s">
        <v>285</v>
      </c>
      <c r="C364" s="413">
        <v>1108561994</v>
      </c>
      <c r="D364" s="414" t="s">
        <v>1124</v>
      </c>
      <c r="E364" s="415" t="s">
        <v>171</v>
      </c>
      <c r="F364" s="416">
        <v>3054167954</v>
      </c>
      <c r="G364" s="417" t="s">
        <v>1660</v>
      </c>
      <c r="H364" s="418">
        <v>45531</v>
      </c>
      <c r="I364" s="476" t="s">
        <v>1706</v>
      </c>
      <c r="J364" s="419">
        <v>67667</v>
      </c>
      <c r="K364" s="595"/>
      <c r="L364" s="568"/>
    </row>
    <row r="365" spans="2:12" ht="14">
      <c r="B365" s="412" t="s">
        <v>285</v>
      </c>
      <c r="C365" s="413">
        <v>1108561994</v>
      </c>
      <c r="D365" s="414" t="s">
        <v>1124</v>
      </c>
      <c r="E365" s="415" t="s">
        <v>171</v>
      </c>
      <c r="F365" s="416">
        <v>3054167954</v>
      </c>
      <c r="G365" s="417" t="s">
        <v>1661</v>
      </c>
      <c r="H365" s="418">
        <v>45531</v>
      </c>
      <c r="I365" s="476" t="s">
        <v>1706</v>
      </c>
      <c r="J365" s="419">
        <v>87569</v>
      </c>
      <c r="K365" s="595"/>
      <c r="L365" s="568"/>
    </row>
    <row r="366" spans="2:12">
      <c r="B366" s="447" t="s">
        <v>26</v>
      </c>
      <c r="C366" s="448"/>
      <c r="D366" s="449"/>
      <c r="E366" s="450"/>
      <c r="F366" s="451"/>
      <c r="G366" s="452"/>
      <c r="H366" s="453"/>
      <c r="I366" s="526"/>
      <c r="J366" s="454">
        <f>SUM(J361:J365)</f>
        <v>3132766</v>
      </c>
      <c r="K366" s="595"/>
      <c r="L366" s="568"/>
    </row>
    <row r="367" spans="2:12" ht="14">
      <c r="B367" s="412" t="s">
        <v>286</v>
      </c>
      <c r="C367" s="413">
        <v>1130669626</v>
      </c>
      <c r="D367" s="414" t="s">
        <v>1160</v>
      </c>
      <c r="E367" s="415" t="s">
        <v>171</v>
      </c>
      <c r="F367" s="416">
        <v>4326469</v>
      </c>
      <c r="G367" s="417" t="s">
        <v>1656</v>
      </c>
      <c r="H367" s="418">
        <v>45531</v>
      </c>
      <c r="I367" s="476" t="s">
        <v>1706</v>
      </c>
      <c r="J367" s="419">
        <v>646400</v>
      </c>
      <c r="K367" s="595"/>
      <c r="L367" s="568"/>
    </row>
    <row r="368" spans="2:12" ht="14">
      <c r="B368" s="412" t="s">
        <v>286</v>
      </c>
      <c r="C368" s="413">
        <v>1130669626</v>
      </c>
      <c r="D368" s="414" t="s">
        <v>1160</v>
      </c>
      <c r="E368" s="415" t="s">
        <v>171</v>
      </c>
      <c r="F368" s="416">
        <v>4326469</v>
      </c>
      <c r="G368" s="417" t="s">
        <v>1657</v>
      </c>
      <c r="H368" s="418">
        <v>45531</v>
      </c>
      <c r="I368" s="476" t="s">
        <v>1706</v>
      </c>
      <c r="J368" s="419">
        <v>852833</v>
      </c>
      <c r="K368" s="595"/>
      <c r="L368" s="568"/>
    </row>
    <row r="369" spans="2:12" ht="14">
      <c r="B369" s="412" t="s">
        <v>286</v>
      </c>
      <c r="C369" s="413">
        <v>1130669626</v>
      </c>
      <c r="D369" s="414" t="s">
        <v>1160</v>
      </c>
      <c r="E369" s="415" t="s">
        <v>171</v>
      </c>
      <c r="F369" s="416">
        <v>4326469</v>
      </c>
      <c r="G369" s="417" t="s">
        <v>1658</v>
      </c>
      <c r="H369" s="418">
        <v>45531</v>
      </c>
      <c r="I369" s="476" t="s">
        <v>1706</v>
      </c>
      <c r="J369" s="419">
        <v>59698</v>
      </c>
      <c r="K369" s="595"/>
      <c r="L369" s="568"/>
    </row>
    <row r="370" spans="2:12" ht="14">
      <c r="B370" s="412" t="s">
        <v>286</v>
      </c>
      <c r="C370" s="413">
        <v>1130669626</v>
      </c>
      <c r="D370" s="414" t="s">
        <v>1160</v>
      </c>
      <c r="E370" s="415" t="s">
        <v>171</v>
      </c>
      <c r="F370" s="416">
        <v>4326469</v>
      </c>
      <c r="G370" s="417" t="s">
        <v>1660</v>
      </c>
      <c r="H370" s="418">
        <v>45531</v>
      </c>
      <c r="I370" s="476" t="s">
        <v>1706</v>
      </c>
      <c r="J370" s="419">
        <v>121833</v>
      </c>
      <c r="K370" s="595"/>
      <c r="L370" s="568"/>
    </row>
    <row r="371" spans="2:12" ht="14">
      <c r="B371" s="412" t="s">
        <v>286</v>
      </c>
      <c r="C371" s="413">
        <v>1130669626</v>
      </c>
      <c r="D371" s="414" t="s">
        <v>1160</v>
      </c>
      <c r="E371" s="415" t="s">
        <v>171</v>
      </c>
      <c r="F371" s="416">
        <v>4326469</v>
      </c>
      <c r="G371" s="417" t="s">
        <v>1661</v>
      </c>
      <c r="H371" s="418">
        <v>45531</v>
      </c>
      <c r="I371" s="476" t="s">
        <v>1706</v>
      </c>
      <c r="J371" s="419">
        <v>54166</v>
      </c>
      <c r="K371" s="595"/>
      <c r="L371" s="568"/>
    </row>
    <row r="372" spans="2:12">
      <c r="B372" s="447" t="s">
        <v>26</v>
      </c>
      <c r="C372" s="448"/>
      <c r="D372" s="449"/>
      <c r="E372" s="450"/>
      <c r="F372" s="451"/>
      <c r="G372" s="452"/>
      <c r="H372" s="453"/>
      <c r="I372" s="526"/>
      <c r="J372" s="454">
        <f>SUM(J367:J371)</f>
        <v>1734930</v>
      </c>
      <c r="K372" s="595"/>
      <c r="L372" s="568"/>
    </row>
    <row r="373" spans="2:12" ht="14">
      <c r="B373" s="412" t="s">
        <v>287</v>
      </c>
      <c r="C373" s="413">
        <v>66775881</v>
      </c>
      <c r="D373" s="414" t="s">
        <v>288</v>
      </c>
      <c r="E373" s="415" t="s">
        <v>178</v>
      </c>
      <c r="F373" s="416">
        <v>2373750</v>
      </c>
      <c r="G373" s="417" t="s">
        <v>1656</v>
      </c>
      <c r="H373" s="418">
        <v>45531</v>
      </c>
      <c r="I373" s="476" t="s">
        <v>1706</v>
      </c>
      <c r="J373" s="419">
        <v>1381455</v>
      </c>
      <c r="K373" s="595"/>
      <c r="L373" s="568"/>
    </row>
    <row r="374" spans="2:12" ht="14">
      <c r="B374" s="412" t="s">
        <v>287</v>
      </c>
      <c r="C374" s="413">
        <v>66775881</v>
      </c>
      <c r="D374" s="414" t="s">
        <v>288</v>
      </c>
      <c r="E374" s="415" t="s">
        <v>178</v>
      </c>
      <c r="F374" s="416">
        <v>2373750</v>
      </c>
      <c r="G374" s="417" t="s">
        <v>1657</v>
      </c>
      <c r="H374" s="418">
        <v>45531</v>
      </c>
      <c r="I374" s="476" t="s">
        <v>1706</v>
      </c>
      <c r="J374" s="419">
        <v>1436167</v>
      </c>
      <c r="K374" s="595"/>
      <c r="L374" s="568"/>
    </row>
    <row r="375" spans="2:12" ht="14">
      <c r="B375" s="412" t="s">
        <v>287</v>
      </c>
      <c r="C375" s="413">
        <v>66775881</v>
      </c>
      <c r="D375" s="414" t="s">
        <v>288</v>
      </c>
      <c r="E375" s="415" t="s">
        <v>178</v>
      </c>
      <c r="F375" s="416">
        <v>2373750</v>
      </c>
      <c r="G375" s="417" t="s">
        <v>1658</v>
      </c>
      <c r="H375" s="418">
        <v>45531</v>
      </c>
      <c r="I375" s="476" t="s">
        <v>1706</v>
      </c>
      <c r="J375" s="419">
        <v>100532</v>
      </c>
      <c r="K375" s="595"/>
      <c r="L375" s="568"/>
    </row>
    <row r="376" spans="2:12" ht="14">
      <c r="B376" s="412" t="s">
        <v>287</v>
      </c>
      <c r="C376" s="413">
        <v>66775881</v>
      </c>
      <c r="D376" s="414" t="s">
        <v>288</v>
      </c>
      <c r="E376" s="415" t="s">
        <v>178</v>
      </c>
      <c r="F376" s="416">
        <v>2373750</v>
      </c>
      <c r="G376" s="417" t="s">
        <v>1660</v>
      </c>
      <c r="H376" s="418">
        <v>45531</v>
      </c>
      <c r="I376" s="476" t="s">
        <v>1706</v>
      </c>
      <c r="J376" s="419">
        <v>205167</v>
      </c>
      <c r="K376" s="595"/>
      <c r="L376" s="568"/>
    </row>
    <row r="377" spans="2:12" ht="14">
      <c r="B377" s="412" t="s">
        <v>287</v>
      </c>
      <c r="C377" s="413">
        <v>66775881</v>
      </c>
      <c r="D377" s="414" t="s">
        <v>288</v>
      </c>
      <c r="E377" s="415" t="s">
        <v>178</v>
      </c>
      <c r="F377" s="416">
        <v>2373750</v>
      </c>
      <c r="G377" s="417" t="s">
        <v>1661</v>
      </c>
      <c r="H377" s="418">
        <v>45531</v>
      </c>
      <c r="I377" s="476" t="s">
        <v>1706</v>
      </c>
      <c r="J377" s="419">
        <v>1999722</v>
      </c>
      <c r="K377" s="595"/>
      <c r="L377" s="568"/>
    </row>
    <row r="378" spans="2:12">
      <c r="B378" s="447" t="s">
        <v>26</v>
      </c>
      <c r="C378" s="448"/>
      <c r="D378" s="449"/>
      <c r="E378" s="450"/>
      <c r="F378" s="451"/>
      <c r="G378" s="452"/>
      <c r="H378" s="453"/>
      <c r="I378" s="526"/>
      <c r="J378" s="454">
        <f>SUM(J373:J377)</f>
        <v>5123043</v>
      </c>
      <c r="K378" s="595"/>
      <c r="L378" s="568"/>
    </row>
    <row r="379" spans="2:12" ht="14">
      <c r="B379" s="412" t="s">
        <v>289</v>
      </c>
      <c r="C379" s="413">
        <v>66821407</v>
      </c>
      <c r="D379" s="414" t="s">
        <v>1127</v>
      </c>
      <c r="E379" s="415" t="s">
        <v>171</v>
      </c>
      <c r="F379" s="416" t="s">
        <v>816</v>
      </c>
      <c r="G379" s="417" t="s">
        <v>1656</v>
      </c>
      <c r="H379" s="418">
        <v>45531</v>
      </c>
      <c r="I379" s="476" t="s">
        <v>1706</v>
      </c>
      <c r="J379" s="419">
        <v>1529284</v>
      </c>
      <c r="K379" s="595"/>
      <c r="L379" s="568"/>
    </row>
    <row r="380" spans="2:12" ht="14">
      <c r="B380" s="412" t="s">
        <v>289</v>
      </c>
      <c r="C380" s="413">
        <v>66821407</v>
      </c>
      <c r="D380" s="414" t="s">
        <v>1127</v>
      </c>
      <c r="E380" s="415" t="s">
        <v>171</v>
      </c>
      <c r="F380" s="416" t="s">
        <v>816</v>
      </c>
      <c r="G380" s="417" t="s">
        <v>1657</v>
      </c>
      <c r="H380" s="418">
        <v>45531</v>
      </c>
      <c r="I380" s="476" t="s">
        <v>1706</v>
      </c>
      <c r="J380" s="419">
        <v>2462833</v>
      </c>
      <c r="K380" s="595"/>
      <c r="L380" s="568"/>
    </row>
    <row r="381" spans="2:12" ht="14">
      <c r="B381" s="412" t="s">
        <v>289</v>
      </c>
      <c r="C381" s="413">
        <v>66821407</v>
      </c>
      <c r="D381" s="414" t="s">
        <v>1127</v>
      </c>
      <c r="E381" s="415" t="s">
        <v>171</v>
      </c>
      <c r="F381" s="416" t="s">
        <v>816</v>
      </c>
      <c r="G381" s="417" t="s">
        <v>1658</v>
      </c>
      <c r="H381" s="418">
        <v>45531</v>
      </c>
      <c r="I381" s="476" t="s">
        <v>1706</v>
      </c>
      <c r="J381" s="419">
        <v>172398</v>
      </c>
      <c r="K381" s="595"/>
      <c r="L381" s="568"/>
    </row>
    <row r="382" spans="2:12" ht="14">
      <c r="B382" s="412" t="s">
        <v>289</v>
      </c>
      <c r="C382" s="413">
        <v>66821407</v>
      </c>
      <c r="D382" s="414" t="s">
        <v>1127</v>
      </c>
      <c r="E382" s="415" t="s">
        <v>171</v>
      </c>
      <c r="F382" s="416" t="s">
        <v>816</v>
      </c>
      <c r="G382" s="417" t="s">
        <v>1660</v>
      </c>
      <c r="H382" s="418">
        <v>45531</v>
      </c>
      <c r="I382" s="476" t="s">
        <v>1706</v>
      </c>
      <c r="J382" s="419">
        <v>351833</v>
      </c>
      <c r="K382" s="595"/>
      <c r="L382" s="568"/>
    </row>
    <row r="383" spans="2:12" ht="14">
      <c r="B383" s="412" t="s">
        <v>289</v>
      </c>
      <c r="C383" s="413">
        <v>66821407</v>
      </c>
      <c r="D383" s="414" t="s">
        <v>1127</v>
      </c>
      <c r="E383" s="415" t="s">
        <v>171</v>
      </c>
      <c r="F383" s="416" t="s">
        <v>816</v>
      </c>
      <c r="G383" s="417" t="s">
        <v>1661</v>
      </c>
      <c r="H383" s="418">
        <v>45531</v>
      </c>
      <c r="I383" s="476" t="s">
        <v>1706</v>
      </c>
      <c r="J383" s="419">
        <v>979270</v>
      </c>
      <c r="K383" s="595"/>
      <c r="L383" s="568"/>
    </row>
    <row r="384" spans="2:12">
      <c r="B384" s="447" t="s">
        <v>26</v>
      </c>
      <c r="C384" s="448"/>
      <c r="D384" s="449"/>
      <c r="E384" s="450"/>
      <c r="F384" s="451"/>
      <c r="G384" s="452"/>
      <c r="H384" s="453"/>
      <c r="I384" s="526"/>
      <c r="J384" s="454">
        <f>SUM(J379:J383)</f>
        <v>5495618</v>
      </c>
      <c r="K384" s="595"/>
      <c r="L384" s="568"/>
    </row>
    <row r="385" spans="2:12" ht="14">
      <c r="B385" s="412" t="s">
        <v>739</v>
      </c>
      <c r="C385" s="413">
        <v>1110291590</v>
      </c>
      <c r="D385" s="414" t="s">
        <v>740</v>
      </c>
      <c r="E385" s="415" t="s">
        <v>171</v>
      </c>
      <c r="F385" s="416">
        <v>5929010</v>
      </c>
      <c r="G385" s="417" t="s">
        <v>1656</v>
      </c>
      <c r="H385" s="418">
        <v>45531</v>
      </c>
      <c r="I385" s="476" t="s">
        <v>1706</v>
      </c>
      <c r="J385" s="419">
        <v>642800</v>
      </c>
      <c r="K385" s="595"/>
      <c r="L385" s="568"/>
    </row>
    <row r="386" spans="2:12" ht="14">
      <c r="B386" s="412" t="s">
        <v>739</v>
      </c>
      <c r="C386" s="413">
        <v>1110291590</v>
      </c>
      <c r="D386" s="414" t="s">
        <v>740</v>
      </c>
      <c r="E386" s="415" t="s">
        <v>171</v>
      </c>
      <c r="F386" s="416">
        <v>5929010</v>
      </c>
      <c r="G386" s="417" t="s">
        <v>1657</v>
      </c>
      <c r="H386" s="418">
        <v>45531</v>
      </c>
      <c r="I386" s="476" t="s">
        <v>1706</v>
      </c>
      <c r="J386" s="419">
        <v>852833</v>
      </c>
      <c r="K386" s="595"/>
      <c r="L386" s="568"/>
    </row>
    <row r="387" spans="2:12" ht="14">
      <c r="B387" s="412" t="s">
        <v>739</v>
      </c>
      <c r="C387" s="413">
        <v>1110291590</v>
      </c>
      <c r="D387" s="414" t="s">
        <v>740</v>
      </c>
      <c r="E387" s="415" t="s">
        <v>171</v>
      </c>
      <c r="F387" s="416">
        <v>5929010</v>
      </c>
      <c r="G387" s="417" t="s">
        <v>1658</v>
      </c>
      <c r="H387" s="418">
        <v>45531</v>
      </c>
      <c r="I387" s="476" t="s">
        <v>1706</v>
      </c>
      <c r="J387" s="419">
        <v>59698</v>
      </c>
      <c r="K387" s="595"/>
      <c r="L387" s="568"/>
    </row>
    <row r="388" spans="2:12" ht="14">
      <c r="B388" s="412" t="s">
        <v>739</v>
      </c>
      <c r="C388" s="413">
        <v>1110291590</v>
      </c>
      <c r="D388" s="414" t="s">
        <v>740</v>
      </c>
      <c r="E388" s="415" t="s">
        <v>171</v>
      </c>
      <c r="F388" s="416">
        <v>5929010</v>
      </c>
      <c r="G388" s="417" t="s">
        <v>1660</v>
      </c>
      <c r="H388" s="418">
        <v>45531</v>
      </c>
      <c r="I388" s="476" t="s">
        <v>1706</v>
      </c>
      <c r="J388" s="419">
        <v>121833</v>
      </c>
      <c r="K388" s="595"/>
      <c r="L388" s="568"/>
    </row>
    <row r="389" spans="2:12" ht="14">
      <c r="B389" s="412" t="s">
        <v>739</v>
      </c>
      <c r="C389" s="413">
        <v>1110291590</v>
      </c>
      <c r="D389" s="414" t="s">
        <v>740</v>
      </c>
      <c r="E389" s="415" t="s">
        <v>171</v>
      </c>
      <c r="F389" s="416">
        <v>5929010</v>
      </c>
      <c r="G389" s="417" t="s">
        <v>1661</v>
      </c>
      <c r="H389" s="418">
        <v>45531</v>
      </c>
      <c r="I389" s="476" t="s">
        <v>1706</v>
      </c>
      <c r="J389" s="419">
        <v>1191667</v>
      </c>
      <c r="K389" s="595"/>
      <c r="L389" s="568"/>
    </row>
    <row r="390" spans="2:12">
      <c r="B390" s="447" t="s">
        <v>26</v>
      </c>
      <c r="C390" s="448"/>
      <c r="D390" s="449"/>
      <c r="E390" s="450"/>
      <c r="F390" s="451"/>
      <c r="G390" s="452"/>
      <c r="H390" s="453"/>
      <c r="I390" s="526"/>
      <c r="J390" s="454">
        <f>SUM(J385:J389)</f>
        <v>2868831</v>
      </c>
      <c r="K390" s="595"/>
      <c r="L390" s="568"/>
    </row>
    <row r="391" spans="2:12" ht="14">
      <c r="B391" s="412" t="s">
        <v>290</v>
      </c>
      <c r="C391" s="413">
        <v>1031155410</v>
      </c>
      <c r="D391" s="414" t="s">
        <v>271</v>
      </c>
      <c r="E391" s="415" t="s">
        <v>171</v>
      </c>
      <c r="F391" s="416">
        <v>3242763838</v>
      </c>
      <c r="G391" s="417" t="s">
        <v>1656</v>
      </c>
      <c r="H391" s="418">
        <v>45531</v>
      </c>
      <c r="I391" s="476" t="s">
        <v>1706</v>
      </c>
      <c r="J391" s="419">
        <v>13969650</v>
      </c>
      <c r="K391" s="595"/>
      <c r="L391" s="568"/>
    </row>
    <row r="392" spans="2:12" ht="14">
      <c r="B392" s="412" t="s">
        <v>290</v>
      </c>
      <c r="C392" s="413">
        <v>1031155410</v>
      </c>
      <c r="D392" s="414" t="s">
        <v>271</v>
      </c>
      <c r="E392" s="415" t="s">
        <v>171</v>
      </c>
      <c r="F392" s="416">
        <v>3242763838</v>
      </c>
      <c r="G392" s="417" t="s">
        <v>1661</v>
      </c>
      <c r="H392" s="418">
        <v>45531</v>
      </c>
      <c r="I392" s="476" t="s">
        <v>1706</v>
      </c>
      <c r="J392" s="419">
        <v>1187501</v>
      </c>
      <c r="K392" s="595"/>
      <c r="L392" s="568"/>
    </row>
    <row r="393" spans="2:12">
      <c r="B393" s="447" t="s">
        <v>26</v>
      </c>
      <c r="C393" s="448"/>
      <c r="D393" s="449"/>
      <c r="E393" s="450"/>
      <c r="F393" s="451"/>
      <c r="G393" s="452"/>
      <c r="H393" s="453"/>
      <c r="I393" s="526"/>
      <c r="J393" s="454">
        <f>SUM(J391:J392)</f>
        <v>15157151</v>
      </c>
      <c r="K393" s="595"/>
      <c r="L393" s="568"/>
    </row>
    <row r="394" spans="2:12" ht="14">
      <c r="B394" s="412" t="s">
        <v>291</v>
      </c>
      <c r="C394" s="413">
        <v>1144076087</v>
      </c>
      <c r="D394" s="414" t="s">
        <v>1145</v>
      </c>
      <c r="E394" s="415" t="s">
        <v>171</v>
      </c>
      <c r="F394" s="416">
        <v>3007379040</v>
      </c>
      <c r="G394" s="417" t="s">
        <v>1656</v>
      </c>
      <c r="H394" s="418">
        <v>45531</v>
      </c>
      <c r="I394" s="476" t="s">
        <v>1706</v>
      </c>
      <c r="J394" s="419">
        <v>700094</v>
      </c>
      <c r="K394" s="595"/>
      <c r="L394" s="568"/>
    </row>
    <row r="395" spans="2:12" ht="14">
      <c r="B395" s="412" t="s">
        <v>291</v>
      </c>
      <c r="C395" s="413">
        <v>1144076087</v>
      </c>
      <c r="D395" s="414" t="s">
        <v>1145</v>
      </c>
      <c r="E395" s="415" t="s">
        <v>171</v>
      </c>
      <c r="F395" s="416">
        <v>3007379040</v>
      </c>
      <c r="G395" s="417" t="s">
        <v>1657</v>
      </c>
      <c r="H395" s="418">
        <v>45531</v>
      </c>
      <c r="I395" s="476" t="s">
        <v>1706</v>
      </c>
      <c r="J395" s="419">
        <v>969500</v>
      </c>
      <c r="K395" s="595"/>
      <c r="L395" s="568"/>
    </row>
    <row r="396" spans="2:12" ht="14">
      <c r="B396" s="412" t="s">
        <v>291</v>
      </c>
      <c r="C396" s="413">
        <v>1144076087</v>
      </c>
      <c r="D396" s="414" t="s">
        <v>1145</v>
      </c>
      <c r="E396" s="415" t="s">
        <v>171</v>
      </c>
      <c r="F396" s="416">
        <v>3007379040</v>
      </c>
      <c r="G396" s="417" t="s">
        <v>1658</v>
      </c>
      <c r="H396" s="418">
        <v>45531</v>
      </c>
      <c r="I396" s="476" t="s">
        <v>1706</v>
      </c>
      <c r="J396" s="419">
        <v>67865</v>
      </c>
      <c r="K396" s="595"/>
      <c r="L396" s="568"/>
    </row>
    <row r="397" spans="2:12" ht="14">
      <c r="B397" s="412" t="s">
        <v>291</v>
      </c>
      <c r="C397" s="413">
        <v>1144076087</v>
      </c>
      <c r="D397" s="414" t="s">
        <v>1145</v>
      </c>
      <c r="E397" s="415" t="s">
        <v>171</v>
      </c>
      <c r="F397" s="416">
        <v>3007379040</v>
      </c>
      <c r="G397" s="417" t="s">
        <v>1660</v>
      </c>
      <c r="H397" s="418">
        <v>45531</v>
      </c>
      <c r="I397" s="476" t="s">
        <v>1706</v>
      </c>
      <c r="J397" s="419">
        <v>138500</v>
      </c>
      <c r="K397" s="595"/>
      <c r="L397" s="568"/>
    </row>
    <row r="398" spans="2:12" ht="14">
      <c r="B398" s="412" t="s">
        <v>291</v>
      </c>
      <c r="C398" s="413">
        <v>1144076087</v>
      </c>
      <c r="D398" s="414" t="s">
        <v>1145</v>
      </c>
      <c r="E398" s="415" t="s">
        <v>171</v>
      </c>
      <c r="F398" s="416">
        <v>3007379040</v>
      </c>
      <c r="G398" s="417" t="s">
        <v>1661</v>
      </c>
      <c r="H398" s="418">
        <v>45531</v>
      </c>
      <c r="I398" s="476" t="s">
        <v>1706</v>
      </c>
      <c r="J398" s="419">
        <v>1239583</v>
      </c>
      <c r="K398" s="595"/>
      <c r="L398" s="568"/>
    </row>
    <row r="399" spans="2:12">
      <c r="B399" s="447" t="s">
        <v>26</v>
      </c>
      <c r="C399" s="448"/>
      <c r="D399" s="449"/>
      <c r="E399" s="450"/>
      <c r="F399" s="451"/>
      <c r="G399" s="452"/>
      <c r="H399" s="453"/>
      <c r="I399" s="526"/>
      <c r="J399" s="454">
        <f>SUM(J394:J398)</f>
        <v>3115542</v>
      </c>
      <c r="K399" s="595"/>
      <c r="L399" s="568"/>
    </row>
    <row r="400" spans="2:12" ht="14">
      <c r="B400" s="412" t="s">
        <v>797</v>
      </c>
      <c r="C400" s="413">
        <v>16789208</v>
      </c>
      <c r="D400" s="414" t="s">
        <v>798</v>
      </c>
      <c r="E400" s="415" t="s">
        <v>1181</v>
      </c>
      <c r="F400" s="416" t="s">
        <v>799</v>
      </c>
      <c r="G400" s="417" t="s">
        <v>1656</v>
      </c>
      <c r="H400" s="418">
        <v>45531</v>
      </c>
      <c r="I400" s="476" t="s">
        <v>1706</v>
      </c>
      <c r="J400" s="419">
        <v>601175</v>
      </c>
      <c r="K400" s="595"/>
      <c r="L400" s="568"/>
    </row>
    <row r="401" spans="2:12" ht="14">
      <c r="B401" s="412" t="s">
        <v>797</v>
      </c>
      <c r="C401" s="413">
        <v>16789208</v>
      </c>
      <c r="D401" s="414" t="s">
        <v>798</v>
      </c>
      <c r="E401" s="415" t="s">
        <v>1181</v>
      </c>
      <c r="F401" s="416" t="s">
        <v>799</v>
      </c>
      <c r="G401" s="417" t="s">
        <v>1657</v>
      </c>
      <c r="H401" s="418">
        <v>45531</v>
      </c>
      <c r="I401" s="476" t="s">
        <v>1706</v>
      </c>
      <c r="J401" s="419">
        <v>852833</v>
      </c>
      <c r="K401" s="595"/>
      <c r="L401" s="568"/>
    </row>
    <row r="402" spans="2:12" ht="14">
      <c r="B402" s="412" t="s">
        <v>797</v>
      </c>
      <c r="C402" s="413">
        <v>16789208</v>
      </c>
      <c r="D402" s="414" t="s">
        <v>798</v>
      </c>
      <c r="E402" s="415" t="s">
        <v>1181</v>
      </c>
      <c r="F402" s="416" t="s">
        <v>799</v>
      </c>
      <c r="G402" s="417" t="s">
        <v>1658</v>
      </c>
      <c r="H402" s="418">
        <v>45531</v>
      </c>
      <c r="I402" s="476" t="s">
        <v>1706</v>
      </c>
      <c r="J402" s="419">
        <v>59698</v>
      </c>
      <c r="K402" s="595"/>
      <c r="L402" s="568"/>
    </row>
    <row r="403" spans="2:12" ht="14">
      <c r="B403" s="412" t="s">
        <v>797</v>
      </c>
      <c r="C403" s="413">
        <v>16789208</v>
      </c>
      <c r="D403" s="414" t="s">
        <v>798</v>
      </c>
      <c r="E403" s="415" t="s">
        <v>1181</v>
      </c>
      <c r="F403" s="416" t="s">
        <v>799</v>
      </c>
      <c r="G403" s="417" t="s">
        <v>1660</v>
      </c>
      <c r="H403" s="418">
        <v>45531</v>
      </c>
      <c r="I403" s="476" t="s">
        <v>1706</v>
      </c>
      <c r="J403" s="419">
        <v>121833</v>
      </c>
      <c r="K403" s="595"/>
      <c r="L403" s="568"/>
    </row>
    <row r="404" spans="2:12" ht="14">
      <c r="B404" s="412" t="s">
        <v>797</v>
      </c>
      <c r="C404" s="413">
        <v>16789208</v>
      </c>
      <c r="D404" s="414" t="s">
        <v>798</v>
      </c>
      <c r="E404" s="415" t="s">
        <v>1181</v>
      </c>
      <c r="F404" s="416" t="s">
        <v>799</v>
      </c>
      <c r="G404" s="417" t="s">
        <v>1661</v>
      </c>
      <c r="H404" s="418">
        <v>45531</v>
      </c>
      <c r="I404" s="476" t="s">
        <v>1706</v>
      </c>
      <c r="J404" s="419">
        <v>790833</v>
      </c>
      <c r="K404" s="595"/>
      <c r="L404" s="568"/>
    </row>
    <row r="405" spans="2:12">
      <c r="B405" s="447" t="s">
        <v>26</v>
      </c>
      <c r="C405" s="448"/>
      <c r="D405" s="449"/>
      <c r="E405" s="450"/>
      <c r="F405" s="451"/>
      <c r="G405" s="452"/>
      <c r="H405" s="453"/>
      <c r="I405" s="526"/>
      <c r="J405" s="454">
        <f>SUM(J400:J404)</f>
        <v>2426372</v>
      </c>
      <c r="K405" s="595"/>
      <c r="L405" s="568"/>
    </row>
    <row r="406" spans="2:12" ht="14">
      <c r="B406" s="412" t="s">
        <v>292</v>
      </c>
      <c r="C406" s="413">
        <v>1006184856</v>
      </c>
      <c r="D406" s="414" t="s">
        <v>293</v>
      </c>
      <c r="E406" s="415" t="s">
        <v>171</v>
      </c>
      <c r="F406" s="416">
        <v>3146317421</v>
      </c>
      <c r="G406" s="417" t="s">
        <v>1656</v>
      </c>
      <c r="H406" s="418">
        <v>45531</v>
      </c>
      <c r="I406" s="476" t="s">
        <v>1706</v>
      </c>
      <c r="J406" s="419">
        <v>262400</v>
      </c>
      <c r="K406" s="595"/>
      <c r="L406" s="568"/>
    </row>
    <row r="407" spans="2:12" ht="14">
      <c r="B407" s="412" t="s">
        <v>292</v>
      </c>
      <c r="C407" s="413">
        <v>1006184856</v>
      </c>
      <c r="D407" s="414" t="s">
        <v>293</v>
      </c>
      <c r="E407" s="415" t="s">
        <v>171</v>
      </c>
      <c r="F407" s="416">
        <v>3146317421</v>
      </c>
      <c r="G407" s="417" t="s">
        <v>1657</v>
      </c>
      <c r="H407" s="418">
        <v>45531</v>
      </c>
      <c r="I407" s="476" t="s">
        <v>1706</v>
      </c>
      <c r="J407" s="419">
        <v>944173</v>
      </c>
      <c r="K407" s="595"/>
      <c r="L407" s="568"/>
    </row>
    <row r="408" spans="2:12" ht="14">
      <c r="B408" s="412" t="s">
        <v>292</v>
      </c>
      <c r="C408" s="413">
        <v>1006184856</v>
      </c>
      <c r="D408" s="414" t="s">
        <v>293</v>
      </c>
      <c r="E408" s="415" t="s">
        <v>171</v>
      </c>
      <c r="F408" s="416">
        <v>3146317421</v>
      </c>
      <c r="G408" s="417" t="s">
        <v>1658</v>
      </c>
      <c r="H408" s="418">
        <v>45531</v>
      </c>
      <c r="I408" s="476" t="s">
        <v>1706</v>
      </c>
      <c r="J408" s="419">
        <v>66092</v>
      </c>
      <c r="K408" s="595"/>
      <c r="L408" s="568"/>
    </row>
    <row r="409" spans="2:12" ht="14">
      <c r="B409" s="412" t="s">
        <v>292</v>
      </c>
      <c r="C409" s="413">
        <v>1006184856</v>
      </c>
      <c r="D409" s="414" t="s">
        <v>293</v>
      </c>
      <c r="E409" s="415" t="s">
        <v>171</v>
      </c>
      <c r="F409" s="416">
        <v>3146317421</v>
      </c>
      <c r="G409" s="417" t="s">
        <v>1660</v>
      </c>
      <c r="H409" s="418">
        <v>45531</v>
      </c>
      <c r="I409" s="476" t="s">
        <v>1706</v>
      </c>
      <c r="J409" s="419">
        <v>141887</v>
      </c>
      <c r="K409" s="595"/>
      <c r="L409" s="568"/>
    </row>
    <row r="410" spans="2:12" ht="14">
      <c r="B410" s="412" t="s">
        <v>292</v>
      </c>
      <c r="C410" s="413">
        <v>1006184856</v>
      </c>
      <c r="D410" s="414" t="s">
        <v>293</v>
      </c>
      <c r="E410" s="415" t="s">
        <v>171</v>
      </c>
      <c r="F410" s="416">
        <v>3146317421</v>
      </c>
      <c r="G410" s="417" t="s">
        <v>1661</v>
      </c>
      <c r="H410" s="418">
        <v>45531</v>
      </c>
      <c r="I410" s="476" t="s">
        <v>1706</v>
      </c>
      <c r="J410" s="419">
        <v>144535</v>
      </c>
      <c r="K410" s="595"/>
      <c r="L410" s="568"/>
    </row>
    <row r="411" spans="2:12">
      <c r="B411" s="447" t="s">
        <v>26</v>
      </c>
      <c r="C411" s="448"/>
      <c r="D411" s="449"/>
      <c r="E411" s="450"/>
      <c r="F411" s="451"/>
      <c r="G411" s="452"/>
      <c r="H411" s="453"/>
      <c r="I411" s="526"/>
      <c r="J411" s="454">
        <f>SUM(J406:J410)</f>
        <v>1559087</v>
      </c>
      <c r="K411" s="595"/>
      <c r="L411" s="568"/>
    </row>
    <row r="412" spans="2:12" ht="14">
      <c r="B412" s="412" t="s">
        <v>1155</v>
      </c>
      <c r="C412" s="413">
        <v>1193393074</v>
      </c>
      <c r="D412" s="414" t="s">
        <v>1156</v>
      </c>
      <c r="E412" s="415" t="s">
        <v>171</v>
      </c>
      <c r="F412" s="416">
        <v>3172743120</v>
      </c>
      <c r="G412" s="417" t="s">
        <v>1656</v>
      </c>
      <c r="H412" s="418">
        <v>45531</v>
      </c>
      <c r="I412" s="476" t="s">
        <v>1706</v>
      </c>
      <c r="J412" s="419">
        <v>650000</v>
      </c>
      <c r="K412" s="595"/>
      <c r="L412" s="568"/>
    </row>
    <row r="413" spans="2:12" ht="14">
      <c r="B413" s="412" t="s">
        <v>1155</v>
      </c>
      <c r="C413" s="413">
        <v>1193393074</v>
      </c>
      <c r="D413" s="414" t="s">
        <v>1156</v>
      </c>
      <c r="E413" s="415" t="s">
        <v>171</v>
      </c>
      <c r="F413" s="416">
        <v>3172743120</v>
      </c>
      <c r="G413" s="417" t="s">
        <v>1657</v>
      </c>
      <c r="H413" s="418">
        <v>45531</v>
      </c>
      <c r="I413" s="476" t="s">
        <v>1706</v>
      </c>
      <c r="J413" s="419">
        <v>227422</v>
      </c>
      <c r="K413" s="595"/>
      <c r="L413" s="568"/>
    </row>
    <row r="414" spans="2:12" ht="14">
      <c r="B414" s="412" t="s">
        <v>1155</v>
      </c>
      <c r="C414" s="413">
        <v>1193393074</v>
      </c>
      <c r="D414" s="414" t="s">
        <v>1156</v>
      </c>
      <c r="E414" s="415" t="s">
        <v>171</v>
      </c>
      <c r="F414" s="416">
        <v>3172743120</v>
      </c>
      <c r="G414" s="417" t="s">
        <v>1658</v>
      </c>
      <c r="H414" s="418">
        <v>45531</v>
      </c>
      <c r="I414" s="476" t="s">
        <v>1706</v>
      </c>
      <c r="J414" s="419">
        <v>4245</v>
      </c>
      <c r="K414" s="595"/>
      <c r="L414" s="568"/>
    </row>
    <row r="415" spans="2:12" ht="14">
      <c r="B415" s="412" t="s">
        <v>1155</v>
      </c>
      <c r="C415" s="413">
        <v>1193393074</v>
      </c>
      <c r="D415" s="414" t="s">
        <v>1156</v>
      </c>
      <c r="E415" s="415" t="s">
        <v>171</v>
      </c>
      <c r="F415" s="416">
        <v>3172743120</v>
      </c>
      <c r="G415" s="417" t="s">
        <v>1660</v>
      </c>
      <c r="H415" s="418">
        <v>45531</v>
      </c>
      <c r="I415" s="476" t="s">
        <v>1706</v>
      </c>
      <c r="J415" s="419">
        <v>121833</v>
      </c>
      <c r="K415" s="595"/>
      <c r="L415" s="568"/>
    </row>
    <row r="416" spans="2:12" ht="14">
      <c r="B416" s="412" t="s">
        <v>1155</v>
      </c>
      <c r="C416" s="413">
        <v>1193393074</v>
      </c>
      <c r="D416" s="414" t="s">
        <v>1156</v>
      </c>
      <c r="E416" s="415" t="s">
        <v>171</v>
      </c>
      <c r="F416" s="416">
        <v>3172743120</v>
      </c>
      <c r="G416" s="417" t="s">
        <v>1661</v>
      </c>
      <c r="H416" s="418">
        <v>45531</v>
      </c>
      <c r="I416" s="476" t="s">
        <v>1706</v>
      </c>
      <c r="J416" s="419">
        <v>101111</v>
      </c>
      <c r="K416" s="595"/>
      <c r="L416" s="568"/>
    </row>
    <row r="417" spans="2:12">
      <c r="B417" s="447" t="s">
        <v>26</v>
      </c>
      <c r="C417" s="448"/>
      <c r="D417" s="449"/>
      <c r="E417" s="450"/>
      <c r="F417" s="451"/>
      <c r="G417" s="452"/>
      <c r="H417" s="453"/>
      <c r="I417" s="526"/>
      <c r="J417" s="454">
        <f>SUM(J412:J416)</f>
        <v>1104611</v>
      </c>
      <c r="K417" s="595"/>
      <c r="L417" s="568"/>
    </row>
    <row r="418" spans="2:12" ht="14">
      <c r="B418" s="412" t="s">
        <v>822</v>
      </c>
      <c r="C418" s="413">
        <v>93408364</v>
      </c>
      <c r="D418" s="414" t="s">
        <v>1131</v>
      </c>
      <c r="E418" s="415" t="s">
        <v>171</v>
      </c>
      <c r="F418" s="416">
        <v>3165786143</v>
      </c>
      <c r="G418" s="417" t="s">
        <v>1657</v>
      </c>
      <c r="H418" s="418">
        <v>45531</v>
      </c>
      <c r="I418" s="476" t="s">
        <v>1706</v>
      </c>
      <c r="J418" s="419">
        <v>1750000</v>
      </c>
      <c r="K418" s="595"/>
      <c r="L418" s="568"/>
    </row>
    <row r="419" spans="2:12" ht="14">
      <c r="B419" s="412" t="s">
        <v>822</v>
      </c>
      <c r="C419" s="413">
        <v>93408364</v>
      </c>
      <c r="D419" s="414" t="s">
        <v>1131</v>
      </c>
      <c r="E419" s="415" t="s">
        <v>171</v>
      </c>
      <c r="F419" s="416">
        <v>3165786143</v>
      </c>
      <c r="G419" s="417" t="s">
        <v>1658</v>
      </c>
      <c r="H419" s="418">
        <v>45531</v>
      </c>
      <c r="I419" s="476" t="s">
        <v>1706</v>
      </c>
      <c r="J419" s="419">
        <v>122500</v>
      </c>
      <c r="K419" s="595"/>
      <c r="L419" s="568"/>
    </row>
    <row r="420" spans="2:12" ht="14">
      <c r="B420" s="412" t="s">
        <v>822</v>
      </c>
      <c r="C420" s="413">
        <v>93408364</v>
      </c>
      <c r="D420" s="414" t="s">
        <v>1131</v>
      </c>
      <c r="E420" s="415" t="s">
        <v>171</v>
      </c>
      <c r="F420" s="416">
        <v>3165786143</v>
      </c>
      <c r="G420" s="417" t="s">
        <v>1660</v>
      </c>
      <c r="H420" s="418">
        <v>45531</v>
      </c>
      <c r="I420" s="476" t="s">
        <v>1706</v>
      </c>
      <c r="J420" s="419">
        <v>250000</v>
      </c>
      <c r="K420" s="595"/>
      <c r="L420" s="568"/>
    </row>
    <row r="421" spans="2:12" ht="14">
      <c r="B421" s="412" t="s">
        <v>822</v>
      </c>
      <c r="C421" s="413">
        <v>93408364</v>
      </c>
      <c r="D421" s="414" t="s">
        <v>1131</v>
      </c>
      <c r="E421" s="415" t="s">
        <v>171</v>
      </c>
      <c r="F421" s="416">
        <v>3165786143</v>
      </c>
      <c r="G421" s="417" t="s">
        <v>1661</v>
      </c>
      <c r="H421" s="418">
        <v>45531</v>
      </c>
      <c r="I421" s="476" t="s">
        <v>1706</v>
      </c>
      <c r="J421" s="419">
        <v>1100000</v>
      </c>
      <c r="K421" s="595"/>
      <c r="L421" s="568"/>
    </row>
    <row r="422" spans="2:12" ht="14">
      <c r="B422" s="412" t="s">
        <v>295</v>
      </c>
      <c r="C422" s="413">
        <v>1144095306</v>
      </c>
      <c r="D422" s="414" t="s">
        <v>1135</v>
      </c>
      <c r="E422" s="415" t="s">
        <v>171</v>
      </c>
      <c r="F422" s="416">
        <v>3223597969</v>
      </c>
      <c r="G422" s="417" t="s">
        <v>1656</v>
      </c>
      <c r="H422" s="418">
        <v>45531</v>
      </c>
      <c r="I422" s="476" t="s">
        <v>1706</v>
      </c>
      <c r="J422" s="419">
        <v>730620</v>
      </c>
      <c r="K422" s="595"/>
      <c r="L422" s="568"/>
    </row>
    <row r="423" spans="2:12" ht="14">
      <c r="B423" s="412" t="s">
        <v>295</v>
      </c>
      <c r="C423" s="413">
        <v>1144095306</v>
      </c>
      <c r="D423" s="414" t="s">
        <v>1135</v>
      </c>
      <c r="E423" s="415" t="s">
        <v>171</v>
      </c>
      <c r="F423" s="416">
        <v>3223597969</v>
      </c>
      <c r="G423" s="417" t="s">
        <v>1657</v>
      </c>
      <c r="H423" s="418">
        <v>45531</v>
      </c>
      <c r="I423" s="476" t="s">
        <v>1706</v>
      </c>
      <c r="J423" s="419">
        <v>1144500</v>
      </c>
      <c r="K423" s="595"/>
      <c r="L423" s="568"/>
    </row>
    <row r="424" spans="2:12" ht="14">
      <c r="B424" s="412" t="s">
        <v>295</v>
      </c>
      <c r="C424" s="413">
        <v>1144095306</v>
      </c>
      <c r="D424" s="414" t="s">
        <v>1135</v>
      </c>
      <c r="E424" s="415" t="s">
        <v>171</v>
      </c>
      <c r="F424" s="416">
        <v>3223597969</v>
      </c>
      <c r="G424" s="417" t="s">
        <v>1658</v>
      </c>
      <c r="H424" s="418">
        <v>45531</v>
      </c>
      <c r="I424" s="476" t="s">
        <v>1706</v>
      </c>
      <c r="J424" s="419">
        <v>80115</v>
      </c>
      <c r="K424" s="595"/>
      <c r="L424" s="568"/>
    </row>
    <row r="425" spans="2:12" ht="14">
      <c r="B425" s="412" t="s">
        <v>295</v>
      </c>
      <c r="C425" s="413">
        <v>1144095306</v>
      </c>
      <c r="D425" s="414" t="s">
        <v>1135</v>
      </c>
      <c r="E425" s="415" t="s">
        <v>171</v>
      </c>
      <c r="F425" s="416">
        <v>3223597969</v>
      </c>
      <c r="G425" s="417" t="s">
        <v>1660</v>
      </c>
      <c r="H425" s="418">
        <v>45531</v>
      </c>
      <c r="I425" s="476" t="s">
        <v>1706</v>
      </c>
      <c r="J425" s="419">
        <v>163500</v>
      </c>
      <c r="K425" s="595"/>
      <c r="L425" s="568"/>
    </row>
    <row r="426" spans="2:12" ht="14">
      <c r="B426" s="412" t="s">
        <v>295</v>
      </c>
      <c r="C426" s="413">
        <v>1144095306</v>
      </c>
      <c r="D426" s="414" t="s">
        <v>1135</v>
      </c>
      <c r="E426" s="415" t="s">
        <v>171</v>
      </c>
      <c r="F426" s="416">
        <v>3223597969</v>
      </c>
      <c r="G426" s="417" t="s">
        <v>1661</v>
      </c>
      <c r="H426" s="418">
        <v>45531</v>
      </c>
      <c r="I426" s="476" t="s">
        <v>1706</v>
      </c>
      <c r="J426" s="419">
        <v>1537500</v>
      </c>
      <c r="K426" s="595"/>
      <c r="L426" s="568"/>
    </row>
    <row r="427" spans="2:12">
      <c r="B427" s="447" t="s">
        <v>26</v>
      </c>
      <c r="C427" s="448"/>
      <c r="D427" s="449"/>
      <c r="E427" s="450"/>
      <c r="F427" s="451"/>
      <c r="G427" s="452"/>
      <c r="H427" s="453"/>
      <c r="I427" s="526"/>
      <c r="J427" s="454">
        <f>SUM(J422:J426)</f>
        <v>3656235</v>
      </c>
      <c r="K427" s="595"/>
      <c r="L427" s="568"/>
    </row>
    <row r="428" spans="2:12" ht="14">
      <c r="B428" s="412" t="s">
        <v>296</v>
      </c>
      <c r="C428" s="413">
        <v>1093769882</v>
      </c>
      <c r="D428" s="414" t="s">
        <v>297</v>
      </c>
      <c r="E428" s="415" t="s">
        <v>171</v>
      </c>
      <c r="F428" s="416">
        <v>3155379549</v>
      </c>
      <c r="G428" s="417" t="s">
        <v>1657</v>
      </c>
      <c r="H428" s="418">
        <v>45531</v>
      </c>
      <c r="I428" s="476" t="s">
        <v>1706</v>
      </c>
      <c r="J428" s="419">
        <v>1494500</v>
      </c>
      <c r="K428" s="595"/>
      <c r="L428" s="568"/>
    </row>
    <row r="429" spans="2:12" ht="14">
      <c r="B429" s="412" t="s">
        <v>296</v>
      </c>
      <c r="C429" s="413">
        <v>1093769882</v>
      </c>
      <c r="D429" s="414" t="s">
        <v>297</v>
      </c>
      <c r="E429" s="415" t="s">
        <v>171</v>
      </c>
      <c r="F429" s="416">
        <v>3155379549</v>
      </c>
      <c r="G429" s="417" t="s">
        <v>1658</v>
      </c>
      <c r="H429" s="418">
        <v>45531</v>
      </c>
      <c r="I429" s="476" t="s">
        <v>1706</v>
      </c>
      <c r="J429" s="419">
        <v>104615</v>
      </c>
      <c r="K429" s="595"/>
      <c r="L429" s="568"/>
    </row>
    <row r="430" spans="2:12" ht="14">
      <c r="B430" s="412" t="s">
        <v>296</v>
      </c>
      <c r="C430" s="413">
        <v>1093769882</v>
      </c>
      <c r="D430" s="414" t="s">
        <v>297</v>
      </c>
      <c r="E430" s="415" t="s">
        <v>171</v>
      </c>
      <c r="F430" s="416">
        <v>3155379549</v>
      </c>
      <c r="G430" s="417" t="s">
        <v>1660</v>
      </c>
      <c r="H430" s="418">
        <v>45531</v>
      </c>
      <c r="I430" s="476" t="s">
        <v>1706</v>
      </c>
      <c r="J430" s="419">
        <v>213500</v>
      </c>
      <c r="K430" s="595"/>
      <c r="L430" s="568"/>
    </row>
    <row r="431" spans="2:12" ht="14">
      <c r="B431" s="412" t="s">
        <v>296</v>
      </c>
      <c r="C431" s="413">
        <v>1093769882</v>
      </c>
      <c r="D431" s="414" t="s">
        <v>297</v>
      </c>
      <c r="E431" s="415" t="s">
        <v>171</v>
      </c>
      <c r="F431" s="416">
        <v>3155379549</v>
      </c>
      <c r="G431" s="417" t="s">
        <v>1661</v>
      </c>
      <c r="H431" s="418">
        <v>45531</v>
      </c>
      <c r="I431" s="476" t="s">
        <v>1706</v>
      </c>
      <c r="J431" s="419">
        <v>813333</v>
      </c>
      <c r="K431" s="595"/>
      <c r="L431" s="568"/>
    </row>
    <row r="432" spans="2:12" ht="14">
      <c r="B432" s="412" t="s">
        <v>298</v>
      </c>
      <c r="C432" s="413">
        <v>1245804</v>
      </c>
      <c r="D432" s="414" t="s">
        <v>299</v>
      </c>
      <c r="E432" s="415" t="s">
        <v>171</v>
      </c>
      <c r="F432" s="416">
        <v>3104427820</v>
      </c>
      <c r="G432" s="417" t="s">
        <v>1656</v>
      </c>
      <c r="H432" s="418">
        <v>45531</v>
      </c>
      <c r="I432" s="476" t="s">
        <v>1706</v>
      </c>
      <c r="J432" s="419">
        <v>644400</v>
      </c>
      <c r="K432" s="595"/>
      <c r="L432" s="568"/>
    </row>
    <row r="433" spans="2:12" ht="14">
      <c r="B433" s="412" t="s">
        <v>298</v>
      </c>
      <c r="C433" s="413">
        <v>1245804</v>
      </c>
      <c r="D433" s="414" t="s">
        <v>299</v>
      </c>
      <c r="E433" s="415" t="s">
        <v>171</v>
      </c>
      <c r="F433" s="416">
        <v>3104427820</v>
      </c>
      <c r="G433" s="417" t="s">
        <v>1657</v>
      </c>
      <c r="H433" s="418">
        <v>45531</v>
      </c>
      <c r="I433" s="476" t="s">
        <v>1706</v>
      </c>
      <c r="J433" s="419">
        <v>960267</v>
      </c>
      <c r="K433" s="595"/>
      <c r="L433" s="568"/>
    </row>
    <row r="434" spans="2:12" ht="14">
      <c r="B434" s="412" t="s">
        <v>298</v>
      </c>
      <c r="C434" s="413">
        <v>1245804</v>
      </c>
      <c r="D434" s="414" t="s">
        <v>299</v>
      </c>
      <c r="E434" s="415" t="s">
        <v>171</v>
      </c>
      <c r="F434" s="416">
        <v>3104427820</v>
      </c>
      <c r="G434" s="417" t="s">
        <v>1658</v>
      </c>
      <c r="H434" s="418">
        <v>45531</v>
      </c>
      <c r="I434" s="476" t="s">
        <v>1706</v>
      </c>
      <c r="J434" s="419">
        <v>67219</v>
      </c>
      <c r="K434" s="595"/>
      <c r="L434" s="568"/>
    </row>
    <row r="435" spans="2:12" ht="14">
      <c r="B435" s="412" t="s">
        <v>298</v>
      </c>
      <c r="C435" s="413">
        <v>1245804</v>
      </c>
      <c r="D435" s="414" t="s">
        <v>299</v>
      </c>
      <c r="E435" s="415" t="s">
        <v>171</v>
      </c>
      <c r="F435" s="416">
        <v>3104427820</v>
      </c>
      <c r="G435" s="417" t="s">
        <v>1660</v>
      </c>
      <c r="H435" s="418">
        <v>45531</v>
      </c>
      <c r="I435" s="476" t="s">
        <v>1706</v>
      </c>
      <c r="J435" s="419">
        <v>138500</v>
      </c>
      <c r="K435" s="595"/>
      <c r="L435" s="568"/>
    </row>
    <row r="436" spans="2:12" ht="14">
      <c r="B436" s="412" t="s">
        <v>298</v>
      </c>
      <c r="C436" s="413">
        <v>1245804</v>
      </c>
      <c r="D436" s="414" t="s">
        <v>299</v>
      </c>
      <c r="E436" s="415" t="s">
        <v>171</v>
      </c>
      <c r="F436" s="416">
        <v>3104427820</v>
      </c>
      <c r="G436" s="417" t="s">
        <v>1661</v>
      </c>
      <c r="H436" s="418">
        <v>45531</v>
      </c>
      <c r="I436" s="476" t="s">
        <v>1706</v>
      </c>
      <c r="J436" s="419">
        <v>735417</v>
      </c>
      <c r="K436" s="595"/>
      <c r="L436" s="568"/>
    </row>
    <row r="437" spans="2:12">
      <c r="B437" s="447" t="s">
        <v>26</v>
      </c>
      <c r="C437" s="448"/>
      <c r="D437" s="449"/>
      <c r="E437" s="450"/>
      <c r="F437" s="451"/>
      <c r="G437" s="452"/>
      <c r="H437" s="453"/>
      <c r="I437" s="526"/>
      <c r="J437" s="454">
        <f>SUM(J432:J436)</f>
        <v>2545803</v>
      </c>
      <c r="K437" s="595"/>
      <c r="L437" s="568"/>
    </row>
    <row r="438" spans="2:12" ht="14">
      <c r="B438" s="412" t="s">
        <v>1119</v>
      </c>
      <c r="C438" s="413">
        <v>1073603097</v>
      </c>
      <c r="D438" s="414" t="s">
        <v>868</v>
      </c>
      <c r="E438" s="415" t="s">
        <v>171</v>
      </c>
      <c r="F438" s="416">
        <v>3114850630</v>
      </c>
      <c r="G438" s="417" t="s">
        <v>1656</v>
      </c>
      <c r="H438" s="418">
        <v>45531</v>
      </c>
      <c r="I438" s="476" t="s">
        <v>1706</v>
      </c>
      <c r="J438" s="419">
        <v>1900000</v>
      </c>
      <c r="K438" s="595"/>
      <c r="L438" s="568"/>
    </row>
    <row r="439" spans="2:12" ht="14">
      <c r="B439" s="412" t="s">
        <v>1119</v>
      </c>
      <c r="C439" s="413">
        <v>1073603097</v>
      </c>
      <c r="D439" s="414" t="s">
        <v>868</v>
      </c>
      <c r="E439" s="415" t="s">
        <v>171</v>
      </c>
      <c r="F439" s="416">
        <v>3114850630</v>
      </c>
      <c r="G439" s="417" t="s">
        <v>1657</v>
      </c>
      <c r="H439" s="418">
        <v>45531</v>
      </c>
      <c r="I439" s="476" t="s">
        <v>1706</v>
      </c>
      <c r="J439" s="419">
        <v>517222</v>
      </c>
      <c r="K439" s="595"/>
      <c r="L439" s="568"/>
    </row>
    <row r="440" spans="2:12" ht="14">
      <c r="B440" s="412" t="s">
        <v>1119</v>
      </c>
      <c r="C440" s="413">
        <v>1073603097</v>
      </c>
      <c r="D440" s="414" t="s">
        <v>868</v>
      </c>
      <c r="E440" s="415" t="s">
        <v>171</v>
      </c>
      <c r="F440" s="416">
        <v>3114850630</v>
      </c>
      <c r="G440" s="417" t="s">
        <v>1658</v>
      </c>
      <c r="H440" s="418">
        <v>45531</v>
      </c>
      <c r="I440" s="476" t="s">
        <v>1706</v>
      </c>
      <c r="J440" s="419">
        <v>8448</v>
      </c>
      <c r="K440" s="595"/>
      <c r="L440" s="568"/>
    </row>
    <row r="441" spans="2:12" ht="14">
      <c r="B441" s="412" t="s">
        <v>1119</v>
      </c>
      <c r="C441" s="413">
        <v>1073603097</v>
      </c>
      <c r="D441" s="414" t="s">
        <v>868</v>
      </c>
      <c r="E441" s="415" t="s">
        <v>171</v>
      </c>
      <c r="F441" s="416">
        <v>3114850630</v>
      </c>
      <c r="G441" s="417" t="s">
        <v>1660</v>
      </c>
      <c r="H441" s="418">
        <v>45531</v>
      </c>
      <c r="I441" s="476" t="s">
        <v>1706</v>
      </c>
      <c r="J441" s="419">
        <v>316667</v>
      </c>
      <c r="K441" s="595"/>
      <c r="L441" s="568"/>
    </row>
    <row r="442" spans="2:12" ht="14">
      <c r="B442" s="412" t="s">
        <v>1119</v>
      </c>
      <c r="C442" s="413">
        <v>1073603097</v>
      </c>
      <c r="D442" s="414" t="s">
        <v>868</v>
      </c>
      <c r="E442" s="415" t="s">
        <v>171</v>
      </c>
      <c r="F442" s="416">
        <v>3114850630</v>
      </c>
      <c r="G442" s="417" t="s">
        <v>1661</v>
      </c>
      <c r="H442" s="418">
        <v>45531</v>
      </c>
      <c r="I442" s="476" t="s">
        <v>1706</v>
      </c>
      <c r="J442" s="419">
        <v>258611</v>
      </c>
      <c r="K442" s="595"/>
      <c r="L442" s="568"/>
    </row>
    <row r="443" spans="2:12">
      <c r="B443" s="447" t="s">
        <v>26</v>
      </c>
      <c r="C443" s="448"/>
      <c r="D443" s="449"/>
      <c r="E443" s="450"/>
      <c r="F443" s="451"/>
      <c r="G443" s="452"/>
      <c r="H443" s="453"/>
      <c r="I443" s="526"/>
      <c r="J443" s="454">
        <f>SUM(J438:J442)</f>
        <v>3000948</v>
      </c>
      <c r="K443" s="595"/>
      <c r="L443" s="568"/>
    </row>
    <row r="444" spans="2:12" ht="14">
      <c r="B444" s="412" t="s">
        <v>791</v>
      </c>
      <c r="C444" s="413">
        <v>147947626</v>
      </c>
      <c r="D444" s="414" t="s">
        <v>628</v>
      </c>
      <c r="E444" s="415" t="s">
        <v>171</v>
      </c>
      <c r="F444" s="416">
        <v>593997184650</v>
      </c>
      <c r="G444" s="417" t="s">
        <v>1657</v>
      </c>
      <c r="H444" s="418">
        <v>45531</v>
      </c>
      <c r="I444" s="476" t="s">
        <v>1706</v>
      </c>
      <c r="J444" s="419">
        <v>1455000</v>
      </c>
      <c r="K444" s="595"/>
      <c r="L444" s="568"/>
    </row>
    <row r="445" spans="2:12" ht="14">
      <c r="B445" s="412" t="s">
        <v>791</v>
      </c>
      <c r="C445" s="413">
        <v>147947626</v>
      </c>
      <c r="D445" s="414" t="s">
        <v>628</v>
      </c>
      <c r="E445" s="415" t="s">
        <v>171</v>
      </c>
      <c r="F445" s="416">
        <v>593997184650</v>
      </c>
      <c r="G445" s="417" t="s">
        <v>1658</v>
      </c>
      <c r="H445" s="418">
        <v>45531</v>
      </c>
      <c r="I445" s="476" t="s">
        <v>1706</v>
      </c>
      <c r="J445" s="419">
        <v>94090</v>
      </c>
      <c r="K445" s="595"/>
      <c r="L445" s="568"/>
    </row>
    <row r="446" spans="2:12" ht="14">
      <c r="B446" s="412" t="s">
        <v>791</v>
      </c>
      <c r="C446" s="413">
        <v>147947626</v>
      </c>
      <c r="D446" s="414" t="s">
        <v>628</v>
      </c>
      <c r="E446" s="415" t="s">
        <v>171</v>
      </c>
      <c r="F446" s="416">
        <v>593997184650</v>
      </c>
      <c r="G446" s="417" t="s">
        <v>1660</v>
      </c>
      <c r="H446" s="418">
        <v>45531</v>
      </c>
      <c r="I446" s="476" t="s">
        <v>1706</v>
      </c>
      <c r="J446" s="419">
        <v>225000</v>
      </c>
      <c r="K446" s="595"/>
      <c r="L446" s="568"/>
    </row>
    <row r="447" spans="2:12" ht="14">
      <c r="B447" s="412" t="s">
        <v>791</v>
      </c>
      <c r="C447" s="413">
        <v>147947626</v>
      </c>
      <c r="D447" s="414" t="s">
        <v>628</v>
      </c>
      <c r="E447" s="415" t="s">
        <v>171</v>
      </c>
      <c r="F447" s="416">
        <v>593997184650</v>
      </c>
      <c r="G447" s="417" t="s">
        <v>1661</v>
      </c>
      <c r="H447" s="418">
        <v>45531</v>
      </c>
      <c r="I447" s="476" t="s">
        <v>1706</v>
      </c>
      <c r="J447" s="419">
        <v>727500</v>
      </c>
      <c r="K447" s="595"/>
      <c r="L447" s="568"/>
    </row>
    <row r="448" spans="2:12" ht="14">
      <c r="B448" s="412" t="s">
        <v>1157</v>
      </c>
      <c r="C448" s="413">
        <v>1150684509</v>
      </c>
      <c r="D448" s="414" t="s">
        <v>1158</v>
      </c>
      <c r="E448" s="415" t="s">
        <v>171</v>
      </c>
      <c r="F448" s="416">
        <v>3175217325</v>
      </c>
      <c r="G448" s="417" t="s">
        <v>1656</v>
      </c>
      <c r="H448" s="418">
        <v>45531</v>
      </c>
      <c r="I448" s="476" t="s">
        <v>1706</v>
      </c>
      <c r="J448" s="419">
        <v>650000</v>
      </c>
      <c r="K448" s="595"/>
      <c r="L448" s="568"/>
    </row>
    <row r="449" spans="2:12" ht="14">
      <c r="B449" s="412" t="s">
        <v>1157</v>
      </c>
      <c r="C449" s="413">
        <v>1150684509</v>
      </c>
      <c r="D449" s="414" t="s">
        <v>1158</v>
      </c>
      <c r="E449" s="415" t="s">
        <v>171</v>
      </c>
      <c r="F449" s="416">
        <v>3175217325</v>
      </c>
      <c r="G449" s="417" t="s">
        <v>1657</v>
      </c>
      <c r="H449" s="418">
        <v>45531</v>
      </c>
      <c r="I449" s="476" t="s">
        <v>1706</v>
      </c>
      <c r="J449" s="419">
        <v>182750</v>
      </c>
      <c r="K449" s="595"/>
      <c r="L449" s="568"/>
    </row>
    <row r="450" spans="2:12" ht="14">
      <c r="B450" s="412" t="s">
        <v>1157</v>
      </c>
      <c r="C450" s="413">
        <v>1150684509</v>
      </c>
      <c r="D450" s="414" t="s">
        <v>1158</v>
      </c>
      <c r="E450" s="415" t="s">
        <v>171</v>
      </c>
      <c r="F450" s="416">
        <v>3175217325</v>
      </c>
      <c r="G450" s="417" t="s">
        <v>1658</v>
      </c>
      <c r="H450" s="418">
        <v>45531</v>
      </c>
      <c r="I450" s="476" t="s">
        <v>1706</v>
      </c>
      <c r="J450" s="419">
        <v>2741</v>
      </c>
      <c r="K450" s="595"/>
      <c r="L450" s="568"/>
    </row>
    <row r="451" spans="2:12" ht="14">
      <c r="B451" s="412" t="s">
        <v>1157</v>
      </c>
      <c r="C451" s="413">
        <v>1150684509</v>
      </c>
      <c r="D451" s="414" t="s">
        <v>1158</v>
      </c>
      <c r="E451" s="415" t="s">
        <v>171</v>
      </c>
      <c r="F451" s="416">
        <v>3175217325</v>
      </c>
      <c r="G451" s="417" t="s">
        <v>1660</v>
      </c>
      <c r="H451" s="418">
        <v>45531</v>
      </c>
      <c r="I451" s="476" t="s">
        <v>1706</v>
      </c>
      <c r="J451" s="419">
        <v>121833</v>
      </c>
      <c r="K451" s="595"/>
      <c r="L451" s="568"/>
    </row>
    <row r="452" spans="2:12" ht="14">
      <c r="B452" s="412" t="s">
        <v>1157</v>
      </c>
      <c r="C452" s="413">
        <v>1150684509</v>
      </c>
      <c r="D452" s="414" t="s">
        <v>1158</v>
      </c>
      <c r="E452" s="415" t="s">
        <v>171</v>
      </c>
      <c r="F452" s="416">
        <v>3175217325</v>
      </c>
      <c r="G452" s="417" t="s">
        <v>1661</v>
      </c>
      <c r="H452" s="418">
        <v>45531</v>
      </c>
      <c r="I452" s="476" t="s">
        <v>1706</v>
      </c>
      <c r="J452" s="419">
        <v>81250</v>
      </c>
      <c r="K452" s="595"/>
      <c r="L452" s="568"/>
    </row>
    <row r="453" spans="2:12">
      <c r="B453" s="447" t="s">
        <v>26</v>
      </c>
      <c r="C453" s="448"/>
      <c r="D453" s="449"/>
      <c r="E453" s="450"/>
      <c r="F453" s="451"/>
      <c r="G453" s="452"/>
      <c r="H453" s="453"/>
      <c r="I453" s="526"/>
      <c r="J453" s="454">
        <f>SUM(J448:J452)</f>
        <v>1038574</v>
      </c>
      <c r="K453" s="595"/>
      <c r="L453" s="568"/>
    </row>
    <row r="454" spans="2:12" ht="14">
      <c r="B454" s="412" t="s">
        <v>776</v>
      </c>
      <c r="C454" s="413">
        <v>1144177434</v>
      </c>
      <c r="D454" s="414" t="s">
        <v>777</v>
      </c>
      <c r="E454" s="415" t="s">
        <v>171</v>
      </c>
      <c r="F454" s="416">
        <v>3233075994</v>
      </c>
      <c r="G454" s="417" t="s">
        <v>1656</v>
      </c>
      <c r="H454" s="418">
        <v>45531</v>
      </c>
      <c r="I454" s="476" t="s">
        <v>1706</v>
      </c>
      <c r="J454" s="419">
        <v>621400</v>
      </c>
      <c r="K454" s="595"/>
      <c r="L454" s="568"/>
    </row>
    <row r="455" spans="2:12" ht="14">
      <c r="B455" s="412" t="s">
        <v>776</v>
      </c>
      <c r="C455" s="413">
        <v>1144177434</v>
      </c>
      <c r="D455" s="414" t="s">
        <v>777</v>
      </c>
      <c r="E455" s="415" t="s">
        <v>171</v>
      </c>
      <c r="F455" s="416">
        <v>3233075994</v>
      </c>
      <c r="G455" s="417" t="s">
        <v>1657</v>
      </c>
      <c r="H455" s="418">
        <v>45531</v>
      </c>
      <c r="I455" s="476" t="s">
        <v>1706</v>
      </c>
      <c r="J455" s="419">
        <v>852833</v>
      </c>
      <c r="K455" s="595"/>
      <c r="L455" s="568"/>
    </row>
    <row r="456" spans="2:12" ht="14">
      <c r="B456" s="412" t="s">
        <v>776</v>
      </c>
      <c r="C456" s="413">
        <v>1144177434</v>
      </c>
      <c r="D456" s="414" t="s">
        <v>777</v>
      </c>
      <c r="E456" s="415" t="s">
        <v>171</v>
      </c>
      <c r="F456" s="416">
        <v>3233075994</v>
      </c>
      <c r="G456" s="417" t="s">
        <v>1658</v>
      </c>
      <c r="H456" s="418">
        <v>45531</v>
      </c>
      <c r="I456" s="476" t="s">
        <v>1706</v>
      </c>
      <c r="J456" s="419">
        <v>59698</v>
      </c>
      <c r="K456" s="595"/>
      <c r="L456" s="568"/>
    </row>
    <row r="457" spans="2:12" ht="14">
      <c r="B457" s="412" t="s">
        <v>776</v>
      </c>
      <c r="C457" s="413">
        <v>1144177434</v>
      </c>
      <c r="D457" s="414" t="s">
        <v>777</v>
      </c>
      <c r="E457" s="415" t="s">
        <v>171</v>
      </c>
      <c r="F457" s="416">
        <v>3233075994</v>
      </c>
      <c r="G457" s="417" t="s">
        <v>1660</v>
      </c>
      <c r="H457" s="418">
        <v>45531</v>
      </c>
      <c r="I457" s="476" t="s">
        <v>1706</v>
      </c>
      <c r="J457" s="419">
        <v>121833</v>
      </c>
      <c r="K457" s="595"/>
      <c r="L457" s="568"/>
    </row>
    <row r="458" spans="2:12" ht="14">
      <c r="B458" s="412" t="s">
        <v>776</v>
      </c>
      <c r="C458" s="413">
        <v>1144177434</v>
      </c>
      <c r="D458" s="414" t="s">
        <v>777</v>
      </c>
      <c r="E458" s="415" t="s">
        <v>171</v>
      </c>
      <c r="F458" s="416">
        <v>3233075994</v>
      </c>
      <c r="G458" s="417" t="s">
        <v>1661</v>
      </c>
      <c r="H458" s="418">
        <v>45531</v>
      </c>
      <c r="I458" s="476" t="s">
        <v>1706</v>
      </c>
      <c r="J458" s="419">
        <v>258194</v>
      </c>
      <c r="K458" s="595"/>
      <c r="L458" s="568"/>
    </row>
    <row r="459" spans="2:12" ht="14">
      <c r="B459" s="412" t="s">
        <v>300</v>
      </c>
      <c r="C459" s="413">
        <v>1006106402</v>
      </c>
      <c r="D459" s="414" t="s">
        <v>301</v>
      </c>
      <c r="E459" s="415" t="s">
        <v>171</v>
      </c>
      <c r="F459" s="416">
        <v>3183239778</v>
      </c>
      <c r="G459" s="417" t="s">
        <v>1656</v>
      </c>
      <c r="H459" s="418">
        <v>45531</v>
      </c>
      <c r="I459" s="476" t="s">
        <v>1706</v>
      </c>
      <c r="J459" s="419">
        <v>633200</v>
      </c>
      <c r="K459" s="595"/>
      <c r="L459" s="568"/>
    </row>
    <row r="460" spans="2:12" ht="14">
      <c r="B460" s="412" t="s">
        <v>300</v>
      </c>
      <c r="C460" s="413">
        <v>1006106402</v>
      </c>
      <c r="D460" s="414" t="s">
        <v>301</v>
      </c>
      <c r="E460" s="415" t="s">
        <v>171</v>
      </c>
      <c r="F460" s="416">
        <v>3183239778</v>
      </c>
      <c r="G460" s="417" t="s">
        <v>1657</v>
      </c>
      <c r="H460" s="418">
        <v>45531</v>
      </c>
      <c r="I460" s="476" t="s">
        <v>1706</v>
      </c>
      <c r="J460" s="419">
        <v>852833</v>
      </c>
      <c r="K460" s="595"/>
      <c r="L460" s="568"/>
    </row>
    <row r="461" spans="2:12" ht="14">
      <c r="B461" s="412" t="s">
        <v>300</v>
      </c>
      <c r="C461" s="413">
        <v>1006106402</v>
      </c>
      <c r="D461" s="414" t="s">
        <v>301</v>
      </c>
      <c r="E461" s="415" t="s">
        <v>171</v>
      </c>
      <c r="F461" s="416">
        <v>3183239778</v>
      </c>
      <c r="G461" s="417" t="s">
        <v>1658</v>
      </c>
      <c r="H461" s="418">
        <v>45531</v>
      </c>
      <c r="I461" s="476" t="s">
        <v>1706</v>
      </c>
      <c r="J461" s="419">
        <v>59698</v>
      </c>
      <c r="K461" s="595"/>
      <c r="L461" s="568"/>
    </row>
    <row r="462" spans="2:12" ht="14">
      <c r="B462" s="412" t="s">
        <v>300</v>
      </c>
      <c r="C462" s="413">
        <v>1006106402</v>
      </c>
      <c r="D462" s="414" t="s">
        <v>301</v>
      </c>
      <c r="E462" s="415" t="s">
        <v>171</v>
      </c>
      <c r="F462" s="416">
        <v>3183239778</v>
      </c>
      <c r="G462" s="417" t="s">
        <v>1660</v>
      </c>
      <c r="H462" s="418">
        <v>45531</v>
      </c>
      <c r="I462" s="476" t="s">
        <v>1706</v>
      </c>
      <c r="J462" s="419">
        <v>121833</v>
      </c>
      <c r="K462" s="595"/>
      <c r="L462" s="568"/>
    </row>
    <row r="463" spans="2:12" ht="14">
      <c r="B463" s="412" t="s">
        <v>300</v>
      </c>
      <c r="C463" s="413">
        <v>1006106402</v>
      </c>
      <c r="D463" s="414" t="s">
        <v>301</v>
      </c>
      <c r="E463" s="415" t="s">
        <v>171</v>
      </c>
      <c r="F463" s="416">
        <v>3183239778</v>
      </c>
      <c r="G463" s="417" t="s">
        <v>1661</v>
      </c>
      <c r="H463" s="418">
        <v>45531</v>
      </c>
      <c r="I463" s="476" t="s">
        <v>1706</v>
      </c>
      <c r="J463" s="419">
        <v>209444</v>
      </c>
      <c r="K463" s="595"/>
      <c r="L463" s="568"/>
    </row>
    <row r="464" spans="2:12">
      <c r="B464" s="447" t="s">
        <v>26</v>
      </c>
      <c r="C464" s="448"/>
      <c r="D464" s="449"/>
      <c r="E464" s="450"/>
      <c r="F464" s="451"/>
      <c r="G464" s="452"/>
      <c r="H464" s="453"/>
      <c r="I464" s="526"/>
      <c r="J464" s="454">
        <f>SUM(J454:J463)</f>
        <v>3790966</v>
      </c>
      <c r="K464" s="595"/>
      <c r="L464" s="568"/>
    </row>
    <row r="465" spans="2:12" ht="14">
      <c r="B465" s="412" t="s">
        <v>302</v>
      </c>
      <c r="C465" s="413">
        <v>1108560147</v>
      </c>
      <c r="D465" s="414" t="s">
        <v>303</v>
      </c>
      <c r="E465" s="415" t="s">
        <v>171</v>
      </c>
      <c r="F465" s="416">
        <v>3194604457</v>
      </c>
      <c r="G465" s="417" t="s">
        <v>1657</v>
      </c>
      <c r="H465" s="418">
        <v>45531</v>
      </c>
      <c r="I465" s="476" t="s">
        <v>1706</v>
      </c>
      <c r="J465" s="419">
        <v>852833</v>
      </c>
      <c r="K465" s="595"/>
      <c r="L465" s="568"/>
    </row>
    <row r="466" spans="2:12" ht="14">
      <c r="B466" s="412" t="s">
        <v>302</v>
      </c>
      <c r="C466" s="413">
        <v>1108560147</v>
      </c>
      <c r="D466" s="414" t="s">
        <v>303</v>
      </c>
      <c r="E466" s="415" t="s">
        <v>171</v>
      </c>
      <c r="F466" s="416">
        <v>3194604457</v>
      </c>
      <c r="G466" s="417" t="s">
        <v>1658</v>
      </c>
      <c r="H466" s="418">
        <v>45531</v>
      </c>
      <c r="I466" s="476" t="s">
        <v>1706</v>
      </c>
      <c r="J466" s="419">
        <v>59698</v>
      </c>
      <c r="K466" s="595"/>
      <c r="L466" s="568"/>
    </row>
    <row r="467" spans="2:12" ht="14">
      <c r="B467" s="412" t="s">
        <v>302</v>
      </c>
      <c r="C467" s="413">
        <v>1108560147</v>
      </c>
      <c r="D467" s="414" t="s">
        <v>303</v>
      </c>
      <c r="E467" s="415" t="s">
        <v>171</v>
      </c>
      <c r="F467" s="416">
        <v>3194604457</v>
      </c>
      <c r="G467" s="417" t="s">
        <v>1660</v>
      </c>
      <c r="H467" s="418">
        <v>45531</v>
      </c>
      <c r="I467" s="476" t="s">
        <v>1706</v>
      </c>
      <c r="J467" s="419">
        <v>121833</v>
      </c>
      <c r="K467" s="595"/>
      <c r="L467" s="568"/>
    </row>
    <row r="468" spans="2:12" ht="14">
      <c r="B468" s="412" t="s">
        <v>302</v>
      </c>
      <c r="C468" s="413">
        <v>1108560147</v>
      </c>
      <c r="D468" s="414" t="s">
        <v>303</v>
      </c>
      <c r="E468" s="415" t="s">
        <v>171</v>
      </c>
      <c r="F468" s="416">
        <v>3194604457</v>
      </c>
      <c r="G468" s="417" t="s">
        <v>1661</v>
      </c>
      <c r="H468" s="418">
        <v>45531</v>
      </c>
      <c r="I468" s="476" t="s">
        <v>1706</v>
      </c>
      <c r="J468" s="419">
        <v>904583</v>
      </c>
      <c r="K468" s="595"/>
      <c r="L468" s="568"/>
    </row>
    <row r="469" spans="2:12" ht="14">
      <c r="B469" s="412" t="s">
        <v>1167</v>
      </c>
      <c r="C469" s="413">
        <v>1002884326</v>
      </c>
      <c r="D469" s="414" t="s">
        <v>1168</v>
      </c>
      <c r="E469" s="415" t="s">
        <v>171</v>
      </c>
      <c r="F469" s="416">
        <v>3172860244</v>
      </c>
      <c r="G469" s="417" t="s">
        <v>1656</v>
      </c>
      <c r="H469" s="418">
        <v>45531</v>
      </c>
      <c r="I469" s="476" t="s">
        <v>1706</v>
      </c>
      <c r="J469" s="419">
        <v>650000</v>
      </c>
      <c r="K469" s="595"/>
      <c r="L469" s="568"/>
    </row>
    <row r="470" spans="2:12">
      <c r="B470" s="447" t="s">
        <v>26</v>
      </c>
      <c r="C470" s="448"/>
      <c r="D470" s="449"/>
      <c r="E470" s="450"/>
      <c r="F470" s="451"/>
      <c r="G470" s="452"/>
      <c r="H470" s="453"/>
      <c r="I470" s="526"/>
      <c r="J470" s="454">
        <f>+J469</f>
        <v>650000</v>
      </c>
      <c r="K470" s="595"/>
      <c r="L470" s="568"/>
    </row>
    <row r="471" spans="2:12" ht="14">
      <c r="B471" s="412" t="s">
        <v>304</v>
      </c>
      <c r="C471" s="413">
        <v>1144165187</v>
      </c>
      <c r="D471" s="414" t="s">
        <v>305</v>
      </c>
      <c r="E471" s="415" t="s">
        <v>171</v>
      </c>
      <c r="F471" s="416">
        <v>3170782668</v>
      </c>
      <c r="G471" s="417" t="s">
        <v>1656</v>
      </c>
      <c r="H471" s="418">
        <v>45531</v>
      </c>
      <c r="I471" s="476" t="s">
        <v>1706</v>
      </c>
      <c r="J471" s="419">
        <v>481965</v>
      </c>
      <c r="K471" s="595"/>
      <c r="L471" s="568"/>
    </row>
    <row r="472" spans="2:12" ht="14">
      <c r="B472" s="412" t="s">
        <v>304</v>
      </c>
      <c r="C472" s="413">
        <v>1144165187</v>
      </c>
      <c r="D472" s="414" t="s">
        <v>305</v>
      </c>
      <c r="E472" s="415" t="s">
        <v>171</v>
      </c>
      <c r="F472" s="416">
        <v>3170782668</v>
      </c>
      <c r="G472" s="417" t="s">
        <v>1657</v>
      </c>
      <c r="H472" s="418">
        <v>45531</v>
      </c>
      <c r="I472" s="476" t="s">
        <v>1706</v>
      </c>
      <c r="J472" s="419">
        <v>852833</v>
      </c>
      <c r="K472" s="595"/>
      <c r="L472" s="568"/>
    </row>
    <row r="473" spans="2:12" ht="14">
      <c r="B473" s="412" t="s">
        <v>304</v>
      </c>
      <c r="C473" s="413">
        <v>1144165187</v>
      </c>
      <c r="D473" s="414" t="s">
        <v>305</v>
      </c>
      <c r="E473" s="415" t="s">
        <v>171</v>
      </c>
      <c r="F473" s="416">
        <v>3170782668</v>
      </c>
      <c r="G473" s="417" t="s">
        <v>1658</v>
      </c>
      <c r="H473" s="418">
        <v>45531</v>
      </c>
      <c r="I473" s="476" t="s">
        <v>1706</v>
      </c>
      <c r="J473" s="419">
        <v>59698</v>
      </c>
      <c r="K473" s="595"/>
      <c r="L473" s="568"/>
    </row>
    <row r="474" spans="2:12" ht="14">
      <c r="B474" s="412" t="s">
        <v>304</v>
      </c>
      <c r="C474" s="413">
        <v>1144165187</v>
      </c>
      <c r="D474" s="414" t="s">
        <v>305</v>
      </c>
      <c r="E474" s="415" t="s">
        <v>171</v>
      </c>
      <c r="F474" s="416">
        <v>3170782668</v>
      </c>
      <c r="G474" s="417" t="s">
        <v>1660</v>
      </c>
      <c r="H474" s="418">
        <v>45531</v>
      </c>
      <c r="I474" s="476" t="s">
        <v>1706</v>
      </c>
      <c r="J474" s="419">
        <v>121833</v>
      </c>
      <c r="K474" s="595"/>
      <c r="L474" s="568"/>
    </row>
    <row r="475" spans="2:12" ht="14">
      <c r="B475" s="412" t="s">
        <v>304</v>
      </c>
      <c r="C475" s="413">
        <v>1144165187</v>
      </c>
      <c r="D475" s="414" t="s">
        <v>305</v>
      </c>
      <c r="E475" s="415" t="s">
        <v>171</v>
      </c>
      <c r="F475" s="416">
        <v>3170782668</v>
      </c>
      <c r="G475" s="417" t="s">
        <v>1661</v>
      </c>
      <c r="H475" s="418">
        <v>45531</v>
      </c>
      <c r="I475" s="476" t="s">
        <v>1706</v>
      </c>
      <c r="J475" s="419">
        <v>1354167</v>
      </c>
      <c r="K475" s="595"/>
      <c r="L475" s="568"/>
    </row>
    <row r="476" spans="2:12">
      <c r="B476" s="447" t="s">
        <v>26</v>
      </c>
      <c r="C476" s="448"/>
      <c r="D476" s="449"/>
      <c r="E476" s="450"/>
      <c r="F476" s="451"/>
      <c r="G476" s="452"/>
      <c r="H476" s="453"/>
      <c r="I476" s="526"/>
      <c r="J476" s="454">
        <f>SUM(J471:J475)</f>
        <v>2870496</v>
      </c>
      <c r="K476" s="595"/>
      <c r="L476" s="568"/>
    </row>
    <row r="477" spans="2:12" ht="14">
      <c r="B477" s="412" t="s">
        <v>306</v>
      </c>
      <c r="C477" s="413">
        <v>1130628230</v>
      </c>
      <c r="D477" s="414" t="s">
        <v>307</v>
      </c>
      <c r="E477" s="415" t="s">
        <v>171</v>
      </c>
      <c r="F477" s="416">
        <v>3815946</v>
      </c>
      <c r="G477" s="417" t="s">
        <v>1656</v>
      </c>
      <c r="H477" s="418">
        <v>45531</v>
      </c>
      <c r="I477" s="476" t="s">
        <v>1706</v>
      </c>
      <c r="J477" s="419">
        <v>629000</v>
      </c>
      <c r="K477" s="595"/>
      <c r="L477" s="568"/>
    </row>
    <row r="478" spans="2:12" ht="14">
      <c r="B478" s="412" t="s">
        <v>306</v>
      </c>
      <c r="C478" s="413">
        <v>1130628230</v>
      </c>
      <c r="D478" s="414" t="s">
        <v>307</v>
      </c>
      <c r="E478" s="415" t="s">
        <v>171</v>
      </c>
      <c r="F478" s="416">
        <v>3815946</v>
      </c>
      <c r="G478" s="417" t="s">
        <v>1657</v>
      </c>
      <c r="H478" s="418">
        <v>45531</v>
      </c>
      <c r="I478" s="476" t="s">
        <v>1706</v>
      </c>
      <c r="J478" s="419">
        <v>969500</v>
      </c>
      <c r="K478" s="595"/>
      <c r="L478" s="568"/>
    </row>
    <row r="479" spans="2:12" ht="14">
      <c r="B479" s="412" t="s">
        <v>306</v>
      </c>
      <c r="C479" s="413">
        <v>1130628230</v>
      </c>
      <c r="D479" s="414" t="s">
        <v>307</v>
      </c>
      <c r="E479" s="415" t="s">
        <v>171</v>
      </c>
      <c r="F479" s="416">
        <v>3815946</v>
      </c>
      <c r="G479" s="417" t="s">
        <v>1658</v>
      </c>
      <c r="H479" s="418">
        <v>45531</v>
      </c>
      <c r="I479" s="476" t="s">
        <v>1706</v>
      </c>
      <c r="J479" s="419">
        <v>67865</v>
      </c>
      <c r="K479" s="595"/>
      <c r="L479" s="568"/>
    </row>
    <row r="480" spans="2:12" ht="14">
      <c r="B480" s="412" t="s">
        <v>306</v>
      </c>
      <c r="C480" s="413">
        <v>1130628230</v>
      </c>
      <c r="D480" s="414" t="s">
        <v>307</v>
      </c>
      <c r="E480" s="415" t="s">
        <v>171</v>
      </c>
      <c r="F480" s="416">
        <v>3815946</v>
      </c>
      <c r="G480" s="417" t="s">
        <v>1660</v>
      </c>
      <c r="H480" s="418">
        <v>45531</v>
      </c>
      <c r="I480" s="476" t="s">
        <v>1706</v>
      </c>
      <c r="J480" s="419">
        <v>138500</v>
      </c>
      <c r="K480" s="595"/>
      <c r="L480" s="568"/>
    </row>
    <row r="481" spans="2:12" ht="14">
      <c r="B481" s="412" t="s">
        <v>306</v>
      </c>
      <c r="C481" s="413">
        <v>1130628230</v>
      </c>
      <c r="D481" s="414" t="s">
        <v>307</v>
      </c>
      <c r="E481" s="415" t="s">
        <v>171</v>
      </c>
      <c r="F481" s="416">
        <v>3815946</v>
      </c>
      <c r="G481" s="417" t="s">
        <v>1661</v>
      </c>
      <c r="H481" s="418">
        <v>45531</v>
      </c>
      <c r="I481" s="476" t="s">
        <v>1706</v>
      </c>
      <c r="J481" s="419">
        <v>1064583</v>
      </c>
      <c r="K481" s="595"/>
      <c r="L481" s="568"/>
    </row>
    <row r="482" spans="2:12">
      <c r="B482" s="447" t="s">
        <v>26</v>
      </c>
      <c r="C482" s="448"/>
      <c r="D482" s="449"/>
      <c r="E482" s="450"/>
      <c r="F482" s="451"/>
      <c r="G482" s="452"/>
      <c r="H482" s="453"/>
      <c r="I482" s="526"/>
      <c r="J482" s="454">
        <f>SUM(J477:J481)</f>
        <v>2869448</v>
      </c>
      <c r="K482" s="595"/>
      <c r="L482" s="568"/>
    </row>
    <row r="483" spans="2:12" ht="14">
      <c r="B483" s="412" t="s">
        <v>778</v>
      </c>
      <c r="C483" s="413">
        <v>1152218649</v>
      </c>
      <c r="D483" s="414" t="s">
        <v>271</v>
      </c>
      <c r="E483" s="415" t="s">
        <v>171</v>
      </c>
      <c r="F483" s="416">
        <v>3043558766</v>
      </c>
      <c r="G483" s="417" t="s">
        <v>1656</v>
      </c>
      <c r="H483" s="418">
        <v>45531</v>
      </c>
      <c r="I483" s="476" t="s">
        <v>1706</v>
      </c>
      <c r="J483" s="419">
        <v>15000000</v>
      </c>
      <c r="K483" s="595"/>
      <c r="L483" s="568"/>
    </row>
    <row r="484" spans="2:12" ht="14">
      <c r="B484" s="412" t="s">
        <v>778</v>
      </c>
      <c r="C484" s="413">
        <v>1152218649</v>
      </c>
      <c r="D484" s="414" t="s">
        <v>271</v>
      </c>
      <c r="E484" s="415" t="s">
        <v>171</v>
      </c>
      <c r="F484" s="416">
        <v>3043558766</v>
      </c>
      <c r="G484" s="417" t="s">
        <v>1661</v>
      </c>
      <c r="H484" s="418">
        <v>45531</v>
      </c>
      <c r="I484" s="476" t="s">
        <v>1706</v>
      </c>
      <c r="J484" s="419">
        <v>1250001</v>
      </c>
      <c r="K484" s="595"/>
      <c r="L484" s="568"/>
    </row>
    <row r="485" spans="2:12" ht="14">
      <c r="B485" s="412" t="s">
        <v>308</v>
      </c>
      <c r="C485" s="413">
        <v>1130653593</v>
      </c>
      <c r="D485" s="414" t="s">
        <v>1153</v>
      </c>
      <c r="E485" s="415" t="s">
        <v>171</v>
      </c>
      <c r="F485" s="416">
        <v>3013132826</v>
      </c>
      <c r="G485" s="417" t="s">
        <v>1656</v>
      </c>
      <c r="H485" s="418">
        <v>45531</v>
      </c>
      <c r="I485" s="476" t="s">
        <v>1706</v>
      </c>
      <c r="J485" s="419">
        <v>630000</v>
      </c>
      <c r="K485" s="595"/>
      <c r="L485" s="568"/>
    </row>
    <row r="486" spans="2:12" ht="14">
      <c r="B486" s="412" t="s">
        <v>308</v>
      </c>
      <c r="C486" s="413">
        <v>1130653593</v>
      </c>
      <c r="D486" s="414" t="s">
        <v>1153</v>
      </c>
      <c r="E486" s="415" t="s">
        <v>171</v>
      </c>
      <c r="F486" s="416">
        <v>3013132826</v>
      </c>
      <c r="G486" s="417" t="s">
        <v>1657</v>
      </c>
      <c r="H486" s="418">
        <v>45531</v>
      </c>
      <c r="I486" s="476" t="s">
        <v>1706</v>
      </c>
      <c r="J486" s="419">
        <v>976494</v>
      </c>
      <c r="K486" s="595"/>
      <c r="L486" s="568"/>
    </row>
    <row r="487" spans="2:12" ht="14">
      <c r="B487" s="412" t="s">
        <v>308</v>
      </c>
      <c r="C487" s="413">
        <v>1130653593</v>
      </c>
      <c r="D487" s="414" t="s">
        <v>1153</v>
      </c>
      <c r="E487" s="415" t="s">
        <v>171</v>
      </c>
      <c r="F487" s="416">
        <v>3013132826</v>
      </c>
      <c r="G487" s="417" t="s">
        <v>1658</v>
      </c>
      <c r="H487" s="418">
        <v>45531</v>
      </c>
      <c r="I487" s="476" t="s">
        <v>1706</v>
      </c>
      <c r="J487" s="419">
        <v>68029</v>
      </c>
      <c r="K487" s="595"/>
      <c r="L487" s="568"/>
    </row>
    <row r="488" spans="2:12" ht="14">
      <c r="B488" s="412" t="s">
        <v>308</v>
      </c>
      <c r="C488" s="413">
        <v>1130653593</v>
      </c>
      <c r="D488" s="414" t="s">
        <v>1153</v>
      </c>
      <c r="E488" s="415" t="s">
        <v>171</v>
      </c>
      <c r="F488" s="416">
        <v>3013132826</v>
      </c>
      <c r="G488" s="417" t="s">
        <v>1660</v>
      </c>
      <c r="H488" s="418">
        <v>45531</v>
      </c>
      <c r="I488" s="476" t="s">
        <v>1706</v>
      </c>
      <c r="J488" s="419">
        <v>140167</v>
      </c>
      <c r="K488" s="595"/>
      <c r="L488" s="568"/>
    </row>
    <row r="489" spans="2:12" ht="14">
      <c r="B489" s="412" t="s">
        <v>308</v>
      </c>
      <c r="C489" s="413">
        <v>1130653593</v>
      </c>
      <c r="D489" s="414" t="s">
        <v>1153</v>
      </c>
      <c r="E489" s="415" t="s">
        <v>171</v>
      </c>
      <c r="F489" s="416">
        <v>3013132826</v>
      </c>
      <c r="G489" s="417" t="s">
        <v>1661</v>
      </c>
      <c r="H489" s="418">
        <v>45531</v>
      </c>
      <c r="I489" s="476" t="s">
        <v>1706</v>
      </c>
      <c r="J489" s="419">
        <v>441222</v>
      </c>
      <c r="K489" s="595"/>
      <c r="L489" s="568"/>
    </row>
    <row r="490" spans="2:12">
      <c r="B490" s="447" t="s">
        <v>26</v>
      </c>
      <c r="C490" s="448"/>
      <c r="D490" s="449"/>
      <c r="E490" s="450"/>
      <c r="F490" s="451"/>
      <c r="G490" s="452"/>
      <c r="H490" s="453"/>
      <c r="I490" s="526"/>
      <c r="J490" s="454">
        <f>SUM(J483:J489)</f>
        <v>18505913</v>
      </c>
      <c r="K490" s="595"/>
      <c r="L490" s="568"/>
    </row>
    <row r="491" spans="2:12" ht="14">
      <c r="B491" s="412" t="s">
        <v>684</v>
      </c>
      <c r="C491" s="413">
        <v>1004635877</v>
      </c>
      <c r="D491" s="414" t="s">
        <v>1125</v>
      </c>
      <c r="E491" s="415" t="s">
        <v>171</v>
      </c>
      <c r="F491" s="416">
        <v>3148366822</v>
      </c>
      <c r="G491" s="417" t="s">
        <v>1657</v>
      </c>
      <c r="H491" s="418">
        <v>45531</v>
      </c>
      <c r="I491" s="476" t="s">
        <v>1706</v>
      </c>
      <c r="J491" s="419">
        <v>1750000</v>
      </c>
      <c r="K491" s="595"/>
      <c r="L491" s="568"/>
    </row>
    <row r="492" spans="2:12" ht="14">
      <c r="B492" s="412" t="s">
        <v>684</v>
      </c>
      <c r="C492" s="413">
        <v>1004635877</v>
      </c>
      <c r="D492" s="414" t="s">
        <v>1125</v>
      </c>
      <c r="E492" s="415" t="s">
        <v>171</v>
      </c>
      <c r="F492" s="416">
        <v>3148366822</v>
      </c>
      <c r="G492" s="417" t="s">
        <v>1658</v>
      </c>
      <c r="H492" s="418">
        <v>45531</v>
      </c>
      <c r="I492" s="476" t="s">
        <v>1706</v>
      </c>
      <c r="J492" s="419">
        <v>122500</v>
      </c>
      <c r="K492" s="595"/>
      <c r="L492" s="568"/>
    </row>
    <row r="493" spans="2:12" ht="14">
      <c r="B493" s="412" t="s">
        <v>684</v>
      </c>
      <c r="C493" s="413">
        <v>1004635877</v>
      </c>
      <c r="D493" s="414" t="s">
        <v>1125</v>
      </c>
      <c r="E493" s="415" t="s">
        <v>171</v>
      </c>
      <c r="F493" s="416">
        <v>3148366822</v>
      </c>
      <c r="G493" s="417" t="s">
        <v>1660</v>
      </c>
      <c r="H493" s="418">
        <v>45531</v>
      </c>
      <c r="I493" s="476" t="s">
        <v>1706</v>
      </c>
      <c r="J493" s="419">
        <v>250000</v>
      </c>
      <c r="K493" s="595"/>
      <c r="L493" s="568"/>
    </row>
    <row r="494" spans="2:12" ht="14">
      <c r="B494" s="412" t="s">
        <v>684</v>
      </c>
      <c r="C494" s="413">
        <v>1004635877</v>
      </c>
      <c r="D494" s="414" t="s">
        <v>1125</v>
      </c>
      <c r="E494" s="415" t="s">
        <v>171</v>
      </c>
      <c r="F494" s="416">
        <v>3148366822</v>
      </c>
      <c r="G494" s="417" t="s">
        <v>1661</v>
      </c>
      <c r="H494" s="418">
        <v>45531</v>
      </c>
      <c r="I494" s="476" t="s">
        <v>1706</v>
      </c>
      <c r="J494" s="419">
        <v>975000</v>
      </c>
      <c r="K494" s="595"/>
      <c r="L494" s="568"/>
    </row>
    <row r="495" spans="2:12" ht="14">
      <c r="B495" s="412" t="s">
        <v>309</v>
      </c>
      <c r="C495" s="413">
        <v>1143863934</v>
      </c>
      <c r="D495" s="414" t="s">
        <v>310</v>
      </c>
      <c r="E495" s="415" t="s">
        <v>1161</v>
      </c>
      <c r="F495" s="416">
        <v>3175219263</v>
      </c>
      <c r="G495" s="417" t="s">
        <v>1656</v>
      </c>
      <c r="H495" s="418">
        <v>45531</v>
      </c>
      <c r="I495" s="476" t="s">
        <v>1706</v>
      </c>
      <c r="J495" s="419">
        <v>646400</v>
      </c>
      <c r="K495" s="595"/>
      <c r="L495" s="568"/>
    </row>
    <row r="496" spans="2:12" ht="14">
      <c r="B496" s="412" t="s">
        <v>309</v>
      </c>
      <c r="C496" s="413">
        <v>1143863934</v>
      </c>
      <c r="D496" s="414" t="s">
        <v>310</v>
      </c>
      <c r="E496" s="415" t="s">
        <v>1161</v>
      </c>
      <c r="F496" s="416">
        <v>3175219263</v>
      </c>
      <c r="G496" s="417" t="s">
        <v>1657</v>
      </c>
      <c r="H496" s="418">
        <v>45531</v>
      </c>
      <c r="I496" s="476" t="s">
        <v>1706</v>
      </c>
      <c r="J496" s="419">
        <v>852833</v>
      </c>
      <c r="K496" s="595"/>
      <c r="L496" s="568"/>
    </row>
    <row r="497" spans="2:12" ht="14">
      <c r="B497" s="412" t="s">
        <v>309</v>
      </c>
      <c r="C497" s="413">
        <v>1143863934</v>
      </c>
      <c r="D497" s="414" t="s">
        <v>310</v>
      </c>
      <c r="E497" s="415" t="s">
        <v>1161</v>
      </c>
      <c r="F497" s="416">
        <v>3175219263</v>
      </c>
      <c r="G497" s="417" t="s">
        <v>1658</v>
      </c>
      <c r="H497" s="418">
        <v>45531</v>
      </c>
      <c r="I497" s="476" t="s">
        <v>1706</v>
      </c>
      <c r="J497" s="419">
        <v>59698</v>
      </c>
      <c r="K497" s="595"/>
      <c r="L497" s="568"/>
    </row>
    <row r="498" spans="2:12" ht="14">
      <c r="B498" s="412" t="s">
        <v>309</v>
      </c>
      <c r="C498" s="413">
        <v>1143863934</v>
      </c>
      <c r="D498" s="414" t="s">
        <v>310</v>
      </c>
      <c r="E498" s="415" t="s">
        <v>1161</v>
      </c>
      <c r="F498" s="416">
        <v>3175219263</v>
      </c>
      <c r="G498" s="417" t="s">
        <v>1660</v>
      </c>
      <c r="H498" s="418">
        <v>45531</v>
      </c>
      <c r="I498" s="476" t="s">
        <v>1706</v>
      </c>
      <c r="J498" s="419">
        <v>121833</v>
      </c>
      <c r="K498" s="595"/>
      <c r="L498" s="568"/>
    </row>
    <row r="499" spans="2:12" ht="14">
      <c r="B499" s="412" t="s">
        <v>309</v>
      </c>
      <c r="C499" s="413">
        <v>1143863934</v>
      </c>
      <c r="D499" s="414" t="s">
        <v>310</v>
      </c>
      <c r="E499" s="415" t="s">
        <v>1161</v>
      </c>
      <c r="F499" s="416">
        <v>3175219263</v>
      </c>
      <c r="G499" s="417" t="s">
        <v>1661</v>
      </c>
      <c r="H499" s="418">
        <v>45531</v>
      </c>
      <c r="I499" s="476" t="s">
        <v>1706</v>
      </c>
      <c r="J499" s="419">
        <v>70417</v>
      </c>
      <c r="K499" s="595"/>
      <c r="L499" s="568"/>
    </row>
    <row r="500" spans="2:12">
      <c r="B500" s="447" t="s">
        <v>26</v>
      </c>
      <c r="C500" s="448"/>
      <c r="D500" s="449"/>
      <c r="E500" s="450"/>
      <c r="F500" s="451"/>
      <c r="G500" s="452"/>
      <c r="H500" s="453"/>
      <c r="I500" s="526"/>
      <c r="J500" s="454">
        <f>SUM(J495:J499)</f>
        <v>1751181</v>
      </c>
      <c r="K500" s="595"/>
      <c r="L500" s="568"/>
    </row>
    <row r="501" spans="2:12" ht="14">
      <c r="B501" s="412" t="s">
        <v>1079</v>
      </c>
      <c r="C501" s="413">
        <v>42482</v>
      </c>
      <c r="D501" s="414" t="s">
        <v>868</v>
      </c>
      <c r="E501" s="415" t="s">
        <v>171</v>
      </c>
      <c r="F501" s="416"/>
      <c r="G501" s="417" t="s">
        <v>1656</v>
      </c>
      <c r="H501" s="418">
        <v>45531</v>
      </c>
      <c r="I501" s="476" t="s">
        <v>1706</v>
      </c>
      <c r="J501" s="419">
        <v>23250000</v>
      </c>
      <c r="K501" s="595"/>
      <c r="L501" s="568"/>
    </row>
    <row r="502" spans="2:12" ht="14">
      <c r="B502" s="412" t="s">
        <v>1079</v>
      </c>
      <c r="C502" s="413">
        <v>42482</v>
      </c>
      <c r="D502" s="414" t="s">
        <v>868</v>
      </c>
      <c r="E502" s="415" t="s">
        <v>171</v>
      </c>
      <c r="F502" s="416"/>
      <c r="G502" s="417" t="s">
        <v>1661</v>
      </c>
      <c r="H502" s="418">
        <v>45531</v>
      </c>
      <c r="I502" s="476" t="s">
        <v>1706</v>
      </c>
      <c r="J502" s="419">
        <v>1033332</v>
      </c>
      <c r="K502" s="595"/>
      <c r="L502" s="568"/>
    </row>
    <row r="503" spans="2:12">
      <c r="B503" s="447" t="s">
        <v>26</v>
      </c>
      <c r="C503" s="448"/>
      <c r="D503" s="449"/>
      <c r="E503" s="450"/>
      <c r="F503" s="451"/>
      <c r="G503" s="452"/>
      <c r="H503" s="453"/>
      <c r="I503" s="526"/>
      <c r="J503" s="454">
        <f>SUM(J501:J502)</f>
        <v>24283332</v>
      </c>
      <c r="K503" s="595"/>
      <c r="L503" s="568"/>
    </row>
    <row r="504" spans="2:12" ht="14">
      <c r="B504" s="412" t="s">
        <v>1113</v>
      </c>
      <c r="C504" s="413">
        <v>5829444</v>
      </c>
      <c r="D504" s="414" t="s">
        <v>868</v>
      </c>
      <c r="E504" s="415" t="s">
        <v>171</v>
      </c>
      <c r="F504" s="416">
        <v>3177521338</v>
      </c>
      <c r="G504" s="417" t="s">
        <v>1656</v>
      </c>
      <c r="H504" s="418">
        <v>45531</v>
      </c>
      <c r="I504" s="476" t="s">
        <v>1706</v>
      </c>
      <c r="J504" s="419">
        <v>8450000</v>
      </c>
      <c r="K504" s="595"/>
      <c r="L504" s="568"/>
    </row>
    <row r="505" spans="2:12" ht="14">
      <c r="B505" s="412" t="s">
        <v>1113</v>
      </c>
      <c r="C505" s="413">
        <v>5829444</v>
      </c>
      <c r="D505" s="414" t="s">
        <v>868</v>
      </c>
      <c r="E505" s="415" t="s">
        <v>171</v>
      </c>
      <c r="F505" s="416">
        <v>3177521338</v>
      </c>
      <c r="G505" s="417" t="s">
        <v>1661</v>
      </c>
      <c r="H505" s="418">
        <v>45531</v>
      </c>
      <c r="I505" s="476" t="s">
        <v>1706</v>
      </c>
      <c r="J505" s="419">
        <v>1150139</v>
      </c>
      <c r="K505" s="595"/>
      <c r="L505" s="568"/>
    </row>
    <row r="506" spans="2:12">
      <c r="B506" s="447" t="s">
        <v>26</v>
      </c>
      <c r="C506" s="448"/>
      <c r="D506" s="449"/>
      <c r="E506" s="450"/>
      <c r="F506" s="451"/>
      <c r="G506" s="452"/>
      <c r="H506" s="453"/>
      <c r="I506" s="526"/>
      <c r="J506" s="454">
        <f>SUM(J504:J505)</f>
        <v>9600139</v>
      </c>
      <c r="K506" s="595"/>
      <c r="L506" s="568"/>
    </row>
    <row r="507" spans="2:12" ht="14">
      <c r="B507" s="412" t="s">
        <v>311</v>
      </c>
      <c r="C507" s="413">
        <v>1130628267</v>
      </c>
      <c r="D507" s="414" t="s">
        <v>312</v>
      </c>
      <c r="E507" s="415" t="s">
        <v>171</v>
      </c>
      <c r="F507" s="416">
        <v>6639741</v>
      </c>
      <c r="G507" s="417" t="s">
        <v>1656</v>
      </c>
      <c r="H507" s="418">
        <v>45531</v>
      </c>
      <c r="I507" s="476" t="s">
        <v>1706</v>
      </c>
      <c r="J507" s="419">
        <v>1656000</v>
      </c>
      <c r="K507" s="595"/>
      <c r="L507" s="568"/>
    </row>
    <row r="508" spans="2:12" ht="14">
      <c r="B508" s="412" t="s">
        <v>311</v>
      </c>
      <c r="C508" s="413">
        <v>1130628267</v>
      </c>
      <c r="D508" s="414" t="s">
        <v>312</v>
      </c>
      <c r="E508" s="415" t="s">
        <v>171</v>
      </c>
      <c r="F508" s="416">
        <v>6639741</v>
      </c>
      <c r="G508" s="417" t="s">
        <v>1657</v>
      </c>
      <c r="H508" s="418">
        <v>45531</v>
      </c>
      <c r="I508" s="476" t="s">
        <v>1706</v>
      </c>
      <c r="J508" s="419">
        <v>1932000</v>
      </c>
      <c r="K508" s="595"/>
      <c r="L508" s="568"/>
    </row>
    <row r="509" spans="2:12" ht="14">
      <c r="B509" s="412" t="s">
        <v>311</v>
      </c>
      <c r="C509" s="413">
        <v>1130628267</v>
      </c>
      <c r="D509" s="414" t="s">
        <v>312</v>
      </c>
      <c r="E509" s="415" t="s">
        <v>171</v>
      </c>
      <c r="F509" s="416">
        <v>6639741</v>
      </c>
      <c r="G509" s="417" t="s">
        <v>1658</v>
      </c>
      <c r="H509" s="418">
        <v>45531</v>
      </c>
      <c r="I509" s="476" t="s">
        <v>1706</v>
      </c>
      <c r="J509" s="419">
        <v>135240</v>
      </c>
      <c r="K509" s="595"/>
      <c r="L509" s="568"/>
    </row>
    <row r="510" spans="2:12" ht="14">
      <c r="B510" s="412" t="s">
        <v>311</v>
      </c>
      <c r="C510" s="413">
        <v>1130628267</v>
      </c>
      <c r="D510" s="414" t="s">
        <v>312</v>
      </c>
      <c r="E510" s="415" t="s">
        <v>171</v>
      </c>
      <c r="F510" s="416">
        <v>6639741</v>
      </c>
      <c r="G510" s="417" t="s">
        <v>1660</v>
      </c>
      <c r="H510" s="418">
        <v>45531</v>
      </c>
      <c r="I510" s="476" t="s">
        <v>1706</v>
      </c>
      <c r="J510" s="419">
        <v>276000</v>
      </c>
      <c r="K510" s="595"/>
      <c r="L510" s="568"/>
    </row>
    <row r="511" spans="2:12" ht="14">
      <c r="B511" s="412" t="s">
        <v>311</v>
      </c>
      <c r="C511" s="413">
        <v>1130628267</v>
      </c>
      <c r="D511" s="414" t="s">
        <v>312</v>
      </c>
      <c r="E511" s="415" t="s">
        <v>171</v>
      </c>
      <c r="F511" s="416">
        <v>6639741</v>
      </c>
      <c r="G511" s="417" t="s">
        <v>1661</v>
      </c>
      <c r="H511" s="418">
        <v>45531</v>
      </c>
      <c r="I511" s="476" t="s">
        <v>1706</v>
      </c>
      <c r="J511" s="419">
        <v>138000</v>
      </c>
      <c r="K511" s="595"/>
      <c r="L511" s="568"/>
    </row>
    <row r="512" spans="2:12">
      <c r="B512" s="447" t="s">
        <v>26</v>
      </c>
      <c r="C512" s="448"/>
      <c r="D512" s="449"/>
      <c r="E512" s="450"/>
      <c r="F512" s="451"/>
      <c r="G512" s="452"/>
      <c r="H512" s="453"/>
      <c r="I512" s="526"/>
      <c r="J512" s="454">
        <f>SUM(J507:J511)</f>
        <v>4137240</v>
      </c>
      <c r="K512" s="595"/>
      <c r="L512" s="568"/>
    </row>
    <row r="513" spans="2:12" ht="14">
      <c r="B513" s="412" t="s">
        <v>772</v>
      </c>
      <c r="C513" s="413">
        <v>1144073467</v>
      </c>
      <c r="D513" s="414" t="s">
        <v>773</v>
      </c>
      <c r="E513" s="415" t="s">
        <v>171</v>
      </c>
      <c r="F513" s="416">
        <v>3183068068</v>
      </c>
      <c r="G513" s="417" t="s">
        <v>1656</v>
      </c>
      <c r="H513" s="418">
        <v>45531</v>
      </c>
      <c r="I513" s="476" t="s">
        <v>1706</v>
      </c>
      <c r="J513" s="419">
        <v>597900</v>
      </c>
      <c r="K513" s="595"/>
      <c r="L513" s="568"/>
    </row>
    <row r="514" spans="2:12" ht="14">
      <c r="B514" s="412" t="s">
        <v>772</v>
      </c>
      <c r="C514" s="413">
        <v>1144073467</v>
      </c>
      <c r="D514" s="414" t="s">
        <v>773</v>
      </c>
      <c r="E514" s="415" t="s">
        <v>171</v>
      </c>
      <c r="F514" s="416">
        <v>3183068068</v>
      </c>
      <c r="G514" s="417" t="s">
        <v>1657</v>
      </c>
      <c r="H514" s="418">
        <v>45531</v>
      </c>
      <c r="I514" s="476" t="s">
        <v>1706</v>
      </c>
      <c r="J514" s="419">
        <v>852833</v>
      </c>
      <c r="K514" s="595"/>
      <c r="L514" s="568"/>
    </row>
    <row r="515" spans="2:12" ht="14">
      <c r="B515" s="412" t="s">
        <v>772</v>
      </c>
      <c r="C515" s="413">
        <v>1144073467</v>
      </c>
      <c r="D515" s="414" t="s">
        <v>773</v>
      </c>
      <c r="E515" s="415" t="s">
        <v>171</v>
      </c>
      <c r="F515" s="416">
        <v>3183068068</v>
      </c>
      <c r="G515" s="417" t="s">
        <v>1658</v>
      </c>
      <c r="H515" s="418">
        <v>45531</v>
      </c>
      <c r="I515" s="476" t="s">
        <v>1706</v>
      </c>
      <c r="J515" s="419">
        <v>59698</v>
      </c>
      <c r="K515" s="595"/>
      <c r="L515" s="568"/>
    </row>
    <row r="516" spans="2:12" ht="14">
      <c r="B516" s="412" t="s">
        <v>772</v>
      </c>
      <c r="C516" s="413">
        <v>1144073467</v>
      </c>
      <c r="D516" s="414" t="s">
        <v>773</v>
      </c>
      <c r="E516" s="415" t="s">
        <v>171</v>
      </c>
      <c r="F516" s="416">
        <v>3183068068</v>
      </c>
      <c r="G516" s="417" t="s">
        <v>1660</v>
      </c>
      <c r="H516" s="418">
        <v>45531</v>
      </c>
      <c r="I516" s="476" t="s">
        <v>1706</v>
      </c>
      <c r="J516" s="419">
        <v>121833</v>
      </c>
      <c r="K516" s="595"/>
      <c r="L516" s="568"/>
    </row>
    <row r="517" spans="2:12" ht="14">
      <c r="B517" s="412" t="s">
        <v>772</v>
      </c>
      <c r="C517" s="413">
        <v>1144073467</v>
      </c>
      <c r="D517" s="414" t="s">
        <v>773</v>
      </c>
      <c r="E517" s="415" t="s">
        <v>171</v>
      </c>
      <c r="F517" s="416">
        <v>3183068068</v>
      </c>
      <c r="G517" s="417" t="s">
        <v>1661</v>
      </c>
      <c r="H517" s="418">
        <v>45531</v>
      </c>
      <c r="I517" s="476" t="s">
        <v>1706</v>
      </c>
      <c r="J517" s="419">
        <v>411667</v>
      </c>
      <c r="K517" s="595"/>
      <c r="L517" s="568"/>
    </row>
    <row r="518" spans="2:12">
      <c r="B518" s="447" t="s">
        <v>26</v>
      </c>
      <c r="C518" s="448"/>
      <c r="D518" s="449"/>
      <c r="E518" s="450"/>
      <c r="F518" s="451"/>
      <c r="G518" s="452"/>
      <c r="H518" s="453"/>
      <c r="I518" s="526"/>
      <c r="J518" s="454">
        <f>SUM(J513:J517)</f>
        <v>2043931</v>
      </c>
      <c r="K518" s="595"/>
      <c r="L518" s="568"/>
    </row>
    <row r="519" spans="2:12" ht="14">
      <c r="B519" s="412" t="s">
        <v>313</v>
      </c>
      <c r="C519" s="413">
        <v>16375259</v>
      </c>
      <c r="D519" s="414" t="s">
        <v>1110</v>
      </c>
      <c r="E519" s="415" t="s">
        <v>171</v>
      </c>
      <c r="F519" s="416">
        <v>3127987</v>
      </c>
      <c r="G519" s="417" t="s">
        <v>1655</v>
      </c>
      <c r="H519" s="418">
        <v>45531</v>
      </c>
      <c r="I519" s="476" t="s">
        <v>1706</v>
      </c>
      <c r="J519" s="419">
        <f>79999999</f>
        <v>79999999</v>
      </c>
      <c r="K519" s="595"/>
      <c r="L519" s="568"/>
    </row>
    <row r="520" spans="2:12">
      <c r="B520" s="447" t="s">
        <v>26</v>
      </c>
      <c r="C520" s="448"/>
      <c r="D520" s="449"/>
      <c r="E520" s="450"/>
      <c r="F520" s="451"/>
      <c r="G520" s="452"/>
      <c r="H520" s="453"/>
      <c r="I520" s="526"/>
      <c r="J520" s="454">
        <f>SUM(J519:J519)</f>
        <v>79999999</v>
      </c>
      <c r="K520" s="595"/>
      <c r="L520" s="568"/>
    </row>
    <row r="521" spans="2:12" ht="14">
      <c r="B521" s="412" t="s">
        <v>741</v>
      </c>
      <c r="C521" s="413">
        <v>1110364540</v>
      </c>
      <c r="D521" s="414" t="s">
        <v>742</v>
      </c>
      <c r="E521" s="415" t="s">
        <v>171</v>
      </c>
      <c r="F521" s="416">
        <v>3024671835</v>
      </c>
      <c r="G521" s="417" t="s">
        <v>1657</v>
      </c>
      <c r="H521" s="418">
        <v>45531</v>
      </c>
      <c r="I521" s="476" t="s">
        <v>1706</v>
      </c>
      <c r="J521" s="419">
        <v>852833</v>
      </c>
      <c r="K521" s="595"/>
      <c r="L521" s="568"/>
    </row>
    <row r="522" spans="2:12" ht="14">
      <c r="B522" s="412" t="s">
        <v>741</v>
      </c>
      <c r="C522" s="413">
        <v>1110364540</v>
      </c>
      <c r="D522" s="414" t="s">
        <v>742</v>
      </c>
      <c r="E522" s="415" t="s">
        <v>171</v>
      </c>
      <c r="F522" s="416">
        <v>3024671835</v>
      </c>
      <c r="G522" s="417" t="s">
        <v>1658</v>
      </c>
      <c r="H522" s="418">
        <v>45531</v>
      </c>
      <c r="I522" s="476" t="s">
        <v>1706</v>
      </c>
      <c r="J522" s="419">
        <v>59698</v>
      </c>
      <c r="K522" s="595"/>
      <c r="L522" s="568"/>
    </row>
    <row r="523" spans="2:12" ht="14">
      <c r="B523" s="412" t="s">
        <v>741</v>
      </c>
      <c r="C523" s="413">
        <v>1110364540</v>
      </c>
      <c r="D523" s="414" t="s">
        <v>742</v>
      </c>
      <c r="E523" s="415" t="s">
        <v>171</v>
      </c>
      <c r="F523" s="416">
        <v>3024671835</v>
      </c>
      <c r="G523" s="417" t="s">
        <v>1660</v>
      </c>
      <c r="H523" s="418">
        <v>45531</v>
      </c>
      <c r="I523" s="476" t="s">
        <v>1706</v>
      </c>
      <c r="J523" s="419">
        <v>121833</v>
      </c>
      <c r="K523" s="595"/>
      <c r="L523" s="568"/>
    </row>
    <row r="524" spans="2:12" ht="14">
      <c r="B524" s="412" t="s">
        <v>741</v>
      </c>
      <c r="C524" s="413">
        <v>1110364540</v>
      </c>
      <c r="D524" s="414" t="s">
        <v>742</v>
      </c>
      <c r="E524" s="415" t="s">
        <v>171</v>
      </c>
      <c r="F524" s="416">
        <v>3024671835</v>
      </c>
      <c r="G524" s="417" t="s">
        <v>1661</v>
      </c>
      <c r="H524" s="418">
        <v>45531</v>
      </c>
      <c r="I524" s="476" t="s">
        <v>1706</v>
      </c>
      <c r="J524" s="419">
        <v>987639</v>
      </c>
      <c r="K524" s="595"/>
      <c r="L524" s="568"/>
    </row>
    <row r="525" spans="2:12" ht="14">
      <c r="B525" s="412" t="s">
        <v>207</v>
      </c>
      <c r="C525" s="413">
        <v>13749832</v>
      </c>
      <c r="D525" s="414" t="s">
        <v>208</v>
      </c>
      <c r="E525" s="415" t="s">
        <v>171</v>
      </c>
      <c r="F525" s="416">
        <v>3108731471</v>
      </c>
      <c r="G525" s="417" t="s">
        <v>1656</v>
      </c>
      <c r="H525" s="418">
        <v>45531</v>
      </c>
      <c r="I525" s="476" t="s">
        <v>1706</v>
      </c>
      <c r="J525" s="419">
        <v>2436600</v>
      </c>
      <c r="K525" s="595"/>
      <c r="L525" s="568"/>
    </row>
    <row r="526" spans="2:12" ht="14">
      <c r="B526" s="412" t="s">
        <v>207</v>
      </c>
      <c r="C526" s="413">
        <v>13749832</v>
      </c>
      <c r="D526" s="414" t="s">
        <v>208</v>
      </c>
      <c r="E526" s="415" t="s">
        <v>171</v>
      </c>
      <c r="F526" s="416">
        <v>3108731471</v>
      </c>
      <c r="G526" s="417" t="s">
        <v>1657</v>
      </c>
      <c r="H526" s="418">
        <v>45531</v>
      </c>
      <c r="I526" s="476" t="s">
        <v>1706</v>
      </c>
      <c r="J526" s="419">
        <v>4200000</v>
      </c>
      <c r="K526" s="595"/>
      <c r="L526" s="568"/>
    </row>
    <row r="527" spans="2:12" ht="14">
      <c r="B527" s="412" t="s">
        <v>207</v>
      </c>
      <c r="C527" s="413">
        <v>13749832</v>
      </c>
      <c r="D527" s="414" t="s">
        <v>208</v>
      </c>
      <c r="E527" s="415" t="s">
        <v>171</v>
      </c>
      <c r="F527" s="416">
        <v>3108731471</v>
      </c>
      <c r="G527" s="417" t="s">
        <v>1658</v>
      </c>
      <c r="H527" s="418">
        <v>45531</v>
      </c>
      <c r="I527" s="476" t="s">
        <v>1706</v>
      </c>
      <c r="J527" s="419">
        <v>294000</v>
      </c>
      <c r="K527" s="595"/>
      <c r="L527" s="568"/>
    </row>
    <row r="528" spans="2:12" ht="14">
      <c r="B528" s="412" t="s">
        <v>207</v>
      </c>
      <c r="C528" s="413">
        <v>13749832</v>
      </c>
      <c r="D528" s="414" t="s">
        <v>208</v>
      </c>
      <c r="E528" s="415" t="s">
        <v>171</v>
      </c>
      <c r="F528" s="416">
        <v>3108731471</v>
      </c>
      <c r="G528" s="417" t="s">
        <v>1660</v>
      </c>
      <c r="H528" s="418">
        <v>45531</v>
      </c>
      <c r="I528" s="476" t="s">
        <v>1706</v>
      </c>
      <c r="J528" s="419">
        <v>600000</v>
      </c>
      <c r="K528" s="595"/>
      <c r="L528" s="568"/>
    </row>
    <row r="529" spans="2:12" ht="14">
      <c r="B529" s="412" t="s">
        <v>207</v>
      </c>
      <c r="C529" s="413">
        <v>13749832</v>
      </c>
      <c r="D529" s="414" t="s">
        <v>208</v>
      </c>
      <c r="E529" s="415" t="s">
        <v>171</v>
      </c>
      <c r="F529" s="416">
        <v>3108731471</v>
      </c>
      <c r="G529" s="417" t="s">
        <v>1661</v>
      </c>
      <c r="H529" s="418">
        <v>45531</v>
      </c>
      <c r="I529" s="476" t="s">
        <v>1706</v>
      </c>
      <c r="J529" s="419">
        <v>1010000</v>
      </c>
      <c r="K529" s="595"/>
      <c r="L529" s="568"/>
    </row>
    <row r="530" spans="2:12">
      <c r="B530" s="447" t="s">
        <v>26</v>
      </c>
      <c r="C530" s="448"/>
      <c r="D530" s="449"/>
      <c r="E530" s="450"/>
      <c r="F530" s="451"/>
      <c r="G530" s="452"/>
      <c r="H530" s="453"/>
      <c r="I530" s="526"/>
      <c r="J530" s="454">
        <f>SUM(J525:J529)</f>
        <v>8540600</v>
      </c>
      <c r="K530" s="595"/>
      <c r="L530" s="568"/>
    </row>
    <row r="531" spans="2:12" ht="14">
      <c r="B531" s="412" t="s">
        <v>314</v>
      </c>
      <c r="C531" s="413">
        <v>1130657398</v>
      </c>
      <c r="D531" s="414" t="s">
        <v>315</v>
      </c>
      <c r="E531" s="415" t="s">
        <v>171</v>
      </c>
      <c r="F531" s="416">
        <v>3173296924</v>
      </c>
      <c r="G531" s="417" t="s">
        <v>1656</v>
      </c>
      <c r="H531" s="418">
        <v>45531</v>
      </c>
      <c r="I531" s="476" t="s">
        <v>1706</v>
      </c>
      <c r="J531" s="419">
        <v>421569</v>
      </c>
      <c r="K531" s="595"/>
      <c r="L531" s="568"/>
    </row>
    <row r="532" spans="2:12" ht="14">
      <c r="B532" s="412" t="s">
        <v>314</v>
      </c>
      <c r="C532" s="413">
        <v>1130657398</v>
      </c>
      <c r="D532" s="414" t="s">
        <v>315</v>
      </c>
      <c r="E532" s="415" t="s">
        <v>171</v>
      </c>
      <c r="F532" s="416">
        <v>3173296924</v>
      </c>
      <c r="G532" s="417" t="s">
        <v>1657</v>
      </c>
      <c r="H532" s="418">
        <v>45531</v>
      </c>
      <c r="I532" s="476" t="s">
        <v>1706</v>
      </c>
      <c r="J532" s="419">
        <v>942868</v>
      </c>
      <c r="K532" s="595"/>
      <c r="L532" s="568"/>
    </row>
    <row r="533" spans="2:12" ht="14">
      <c r="B533" s="412" t="s">
        <v>314</v>
      </c>
      <c r="C533" s="413">
        <v>1130657398</v>
      </c>
      <c r="D533" s="414" t="s">
        <v>315</v>
      </c>
      <c r="E533" s="415" t="s">
        <v>171</v>
      </c>
      <c r="F533" s="416">
        <v>3173296924</v>
      </c>
      <c r="G533" s="417" t="s">
        <v>1658</v>
      </c>
      <c r="H533" s="418">
        <v>45531</v>
      </c>
      <c r="I533" s="476" t="s">
        <v>1706</v>
      </c>
      <c r="J533" s="419">
        <v>66001</v>
      </c>
      <c r="K533" s="595"/>
      <c r="L533" s="568"/>
    </row>
    <row r="534" spans="2:12" ht="14">
      <c r="B534" s="412" t="s">
        <v>314</v>
      </c>
      <c r="C534" s="413">
        <v>1130657398</v>
      </c>
      <c r="D534" s="414" t="s">
        <v>315</v>
      </c>
      <c r="E534" s="415" t="s">
        <v>171</v>
      </c>
      <c r="F534" s="416">
        <v>3173296924</v>
      </c>
      <c r="G534" s="417" t="s">
        <v>1660</v>
      </c>
      <c r="H534" s="418">
        <v>45531</v>
      </c>
      <c r="I534" s="476" t="s">
        <v>1706</v>
      </c>
      <c r="J534" s="419">
        <v>139121</v>
      </c>
      <c r="K534" s="595"/>
      <c r="L534" s="568"/>
    </row>
    <row r="535" spans="2:12" ht="14">
      <c r="B535" s="412" t="s">
        <v>314</v>
      </c>
      <c r="C535" s="413">
        <v>1130657398</v>
      </c>
      <c r="D535" s="414" t="s">
        <v>315</v>
      </c>
      <c r="E535" s="415" t="s">
        <v>171</v>
      </c>
      <c r="F535" s="416">
        <v>3173296924</v>
      </c>
      <c r="G535" s="417" t="s">
        <v>1661</v>
      </c>
      <c r="H535" s="418">
        <v>45531</v>
      </c>
      <c r="I535" s="476" t="s">
        <v>1706</v>
      </c>
      <c r="J535" s="419">
        <v>942500</v>
      </c>
      <c r="K535" s="595"/>
      <c r="L535" s="568"/>
    </row>
    <row r="536" spans="2:12">
      <c r="B536" s="447" t="s">
        <v>26</v>
      </c>
      <c r="C536" s="448"/>
      <c r="D536" s="449"/>
      <c r="E536" s="450"/>
      <c r="F536" s="451"/>
      <c r="G536" s="452"/>
      <c r="H536" s="453"/>
      <c r="I536" s="526"/>
      <c r="J536" s="454">
        <f>SUM(J531:J535)</f>
        <v>2512059</v>
      </c>
      <c r="K536" s="595"/>
      <c r="L536" s="568"/>
    </row>
    <row r="537" spans="2:12" ht="14">
      <c r="B537" s="412" t="s">
        <v>316</v>
      </c>
      <c r="C537" s="413">
        <v>1143958281</v>
      </c>
      <c r="D537" s="414" t="s">
        <v>1186</v>
      </c>
      <c r="E537" s="415" t="s">
        <v>171</v>
      </c>
      <c r="F537" s="416">
        <v>3186455415</v>
      </c>
      <c r="G537" s="417" t="s">
        <v>1656</v>
      </c>
      <c r="H537" s="418">
        <v>45531</v>
      </c>
      <c r="I537" s="476" t="s">
        <v>1706</v>
      </c>
      <c r="J537" s="419">
        <v>430810</v>
      </c>
      <c r="K537" s="595"/>
      <c r="L537" s="568"/>
    </row>
    <row r="538" spans="2:12" ht="14">
      <c r="B538" s="412" t="s">
        <v>316</v>
      </c>
      <c r="C538" s="413">
        <v>1143958281</v>
      </c>
      <c r="D538" s="414" t="s">
        <v>1186</v>
      </c>
      <c r="E538" s="415" t="s">
        <v>171</v>
      </c>
      <c r="F538" s="416">
        <v>3186455415</v>
      </c>
      <c r="G538" s="417" t="s">
        <v>1657</v>
      </c>
      <c r="H538" s="418">
        <v>45531</v>
      </c>
      <c r="I538" s="476" t="s">
        <v>1706</v>
      </c>
      <c r="J538" s="419">
        <v>852833</v>
      </c>
      <c r="K538" s="595"/>
      <c r="L538" s="568"/>
    </row>
    <row r="539" spans="2:12" ht="14">
      <c r="B539" s="412" t="s">
        <v>316</v>
      </c>
      <c r="C539" s="413">
        <v>1143958281</v>
      </c>
      <c r="D539" s="414" t="s">
        <v>1186</v>
      </c>
      <c r="E539" s="415" t="s">
        <v>171</v>
      </c>
      <c r="F539" s="416">
        <v>3186455415</v>
      </c>
      <c r="G539" s="417" t="s">
        <v>1658</v>
      </c>
      <c r="H539" s="418">
        <v>45531</v>
      </c>
      <c r="I539" s="476" t="s">
        <v>1706</v>
      </c>
      <c r="J539" s="419">
        <v>59698</v>
      </c>
      <c r="K539" s="595"/>
      <c r="L539" s="568"/>
    </row>
    <row r="540" spans="2:12" ht="14">
      <c r="B540" s="412" t="s">
        <v>316</v>
      </c>
      <c r="C540" s="413">
        <v>1143958281</v>
      </c>
      <c r="D540" s="414" t="s">
        <v>1186</v>
      </c>
      <c r="E540" s="415" t="s">
        <v>171</v>
      </c>
      <c r="F540" s="416">
        <v>3186455415</v>
      </c>
      <c r="G540" s="417" t="s">
        <v>1660</v>
      </c>
      <c r="H540" s="418">
        <v>45531</v>
      </c>
      <c r="I540" s="476" t="s">
        <v>1706</v>
      </c>
      <c r="J540" s="419">
        <v>121833</v>
      </c>
      <c r="K540" s="595"/>
      <c r="L540" s="568"/>
    </row>
    <row r="541" spans="2:12" ht="14">
      <c r="B541" s="412" t="s">
        <v>316</v>
      </c>
      <c r="C541" s="413">
        <v>1143958281</v>
      </c>
      <c r="D541" s="414" t="s">
        <v>1186</v>
      </c>
      <c r="E541" s="415" t="s">
        <v>171</v>
      </c>
      <c r="F541" s="416">
        <v>3186455415</v>
      </c>
      <c r="G541" s="417" t="s">
        <v>1661</v>
      </c>
      <c r="H541" s="418">
        <v>45531</v>
      </c>
      <c r="I541" s="476" t="s">
        <v>1706</v>
      </c>
      <c r="J541" s="419">
        <v>258194</v>
      </c>
      <c r="K541" s="595"/>
      <c r="L541" s="568"/>
    </row>
    <row r="542" spans="2:12">
      <c r="B542" s="447" t="s">
        <v>26</v>
      </c>
      <c r="C542" s="448"/>
      <c r="D542" s="449"/>
      <c r="E542" s="450"/>
      <c r="F542" s="451"/>
      <c r="G542" s="452"/>
      <c r="H542" s="453"/>
      <c r="I542" s="526"/>
      <c r="J542" s="454">
        <f>SUM(J537:J541)</f>
        <v>1723368</v>
      </c>
      <c r="K542" s="595"/>
      <c r="L542" s="568"/>
    </row>
    <row r="543" spans="2:12" ht="14">
      <c r="B543" s="412" t="s">
        <v>723</v>
      </c>
      <c r="C543" s="413">
        <v>1107037401</v>
      </c>
      <c r="D543" s="414" t="s">
        <v>1132</v>
      </c>
      <c r="E543" s="415" t="s">
        <v>171</v>
      </c>
      <c r="F543" s="416">
        <v>3168377407</v>
      </c>
      <c r="G543" s="417" t="s">
        <v>1657</v>
      </c>
      <c r="H543" s="418">
        <v>45531</v>
      </c>
      <c r="I543" s="476" t="s">
        <v>1706</v>
      </c>
      <c r="J543" s="419">
        <v>1538567</v>
      </c>
      <c r="K543" s="595"/>
      <c r="L543" s="568"/>
    </row>
    <row r="544" spans="2:12" ht="14">
      <c r="B544" s="412" t="s">
        <v>723</v>
      </c>
      <c r="C544" s="413">
        <v>1107037401</v>
      </c>
      <c r="D544" s="414" t="s">
        <v>1132</v>
      </c>
      <c r="E544" s="415" t="s">
        <v>171</v>
      </c>
      <c r="F544" s="416">
        <v>3168377407</v>
      </c>
      <c r="G544" s="417" t="s">
        <v>1658</v>
      </c>
      <c r="H544" s="418">
        <v>45531</v>
      </c>
      <c r="I544" s="476" t="s">
        <v>1706</v>
      </c>
      <c r="J544" s="419">
        <v>103597</v>
      </c>
      <c r="K544" s="595"/>
      <c r="L544" s="568"/>
    </row>
    <row r="545" spans="2:12" ht="14">
      <c r="B545" s="412" t="s">
        <v>723</v>
      </c>
      <c r="C545" s="413">
        <v>1107037401</v>
      </c>
      <c r="D545" s="414" t="s">
        <v>1132</v>
      </c>
      <c r="E545" s="415" t="s">
        <v>171</v>
      </c>
      <c r="F545" s="416">
        <v>3168377407</v>
      </c>
      <c r="G545" s="417" t="s">
        <v>1660</v>
      </c>
      <c r="H545" s="418">
        <v>45531</v>
      </c>
      <c r="I545" s="476" t="s">
        <v>1706</v>
      </c>
      <c r="J545" s="419">
        <v>228500</v>
      </c>
      <c r="K545" s="595"/>
      <c r="L545" s="568"/>
    </row>
    <row r="546" spans="2:12" ht="14">
      <c r="B546" s="412" t="s">
        <v>723</v>
      </c>
      <c r="C546" s="413">
        <v>1107037401</v>
      </c>
      <c r="D546" s="414" t="s">
        <v>1132</v>
      </c>
      <c r="E546" s="415" t="s">
        <v>171</v>
      </c>
      <c r="F546" s="416">
        <v>3168377407</v>
      </c>
      <c r="G546" s="417" t="s">
        <v>1661</v>
      </c>
      <c r="H546" s="418">
        <v>45531</v>
      </c>
      <c r="I546" s="476" t="s">
        <v>1706</v>
      </c>
      <c r="J546" s="419">
        <v>723833</v>
      </c>
      <c r="K546" s="595"/>
      <c r="L546" s="568"/>
    </row>
    <row r="547" spans="2:12" ht="14">
      <c r="B547" s="412" t="s">
        <v>752</v>
      </c>
      <c r="C547" s="413">
        <v>1113670845</v>
      </c>
      <c r="D547" s="414" t="s">
        <v>753</v>
      </c>
      <c r="E547" s="415" t="s">
        <v>171</v>
      </c>
      <c r="F547" s="416">
        <v>3052997200</v>
      </c>
      <c r="G547" s="417" t="s">
        <v>1656</v>
      </c>
      <c r="H547" s="418">
        <v>45531</v>
      </c>
      <c r="I547" s="476" t="s">
        <v>1706</v>
      </c>
      <c r="J547" s="419">
        <v>530450</v>
      </c>
      <c r="K547" s="595"/>
      <c r="L547" s="568"/>
    </row>
    <row r="548" spans="2:12" ht="14">
      <c r="B548" s="412" t="s">
        <v>752</v>
      </c>
      <c r="C548" s="413">
        <v>1113670845</v>
      </c>
      <c r="D548" s="414" t="s">
        <v>753</v>
      </c>
      <c r="E548" s="415" t="s">
        <v>171</v>
      </c>
      <c r="F548" s="416">
        <v>3052997200</v>
      </c>
      <c r="G548" s="417" t="s">
        <v>1657</v>
      </c>
      <c r="H548" s="418">
        <v>45531</v>
      </c>
      <c r="I548" s="476" t="s">
        <v>1706</v>
      </c>
      <c r="J548" s="419">
        <v>1048833</v>
      </c>
      <c r="K548" s="595"/>
      <c r="L548" s="568"/>
    </row>
    <row r="549" spans="2:12" ht="14">
      <c r="B549" s="412" t="s">
        <v>752</v>
      </c>
      <c r="C549" s="413">
        <v>1113670845</v>
      </c>
      <c r="D549" s="414" t="s">
        <v>753</v>
      </c>
      <c r="E549" s="415" t="s">
        <v>171</v>
      </c>
      <c r="F549" s="416">
        <v>3052997200</v>
      </c>
      <c r="G549" s="417" t="s">
        <v>1658</v>
      </c>
      <c r="H549" s="418">
        <v>45531</v>
      </c>
      <c r="I549" s="476" t="s">
        <v>1706</v>
      </c>
      <c r="J549" s="419">
        <v>73418</v>
      </c>
      <c r="K549" s="595"/>
      <c r="L549" s="568"/>
    </row>
    <row r="550" spans="2:12" ht="14">
      <c r="B550" s="412" t="s">
        <v>752</v>
      </c>
      <c r="C550" s="413">
        <v>1113670845</v>
      </c>
      <c r="D550" s="414" t="s">
        <v>753</v>
      </c>
      <c r="E550" s="415" t="s">
        <v>171</v>
      </c>
      <c r="F550" s="416">
        <v>3052997200</v>
      </c>
      <c r="G550" s="417" t="s">
        <v>1660</v>
      </c>
      <c r="H550" s="418">
        <v>45531</v>
      </c>
      <c r="I550" s="476" t="s">
        <v>1706</v>
      </c>
      <c r="J550" s="419">
        <v>149833</v>
      </c>
      <c r="K550" s="595"/>
      <c r="L550" s="568"/>
    </row>
    <row r="551" spans="2:12" ht="14">
      <c r="B551" s="412" t="s">
        <v>752</v>
      </c>
      <c r="C551" s="413">
        <v>1113670845</v>
      </c>
      <c r="D551" s="414" t="s">
        <v>753</v>
      </c>
      <c r="E551" s="415" t="s">
        <v>171</v>
      </c>
      <c r="F551" s="416">
        <v>3052997200</v>
      </c>
      <c r="G551" s="417" t="s">
        <v>1661</v>
      </c>
      <c r="H551" s="418">
        <v>45531</v>
      </c>
      <c r="I551" s="476" t="s">
        <v>1706</v>
      </c>
      <c r="J551" s="419">
        <v>454444</v>
      </c>
      <c r="K551" s="595"/>
      <c r="L551" s="568"/>
    </row>
    <row r="552" spans="2:12" ht="14">
      <c r="B552" s="412" t="s">
        <v>704</v>
      </c>
      <c r="C552" s="413">
        <v>1062320335</v>
      </c>
      <c r="D552" s="414" t="s">
        <v>705</v>
      </c>
      <c r="E552" s="415" t="s">
        <v>1091</v>
      </c>
      <c r="F552" s="416">
        <v>8291331</v>
      </c>
      <c r="G552" s="417" t="s">
        <v>1656</v>
      </c>
      <c r="H552" s="418">
        <v>45531</v>
      </c>
      <c r="I552" s="476" t="s">
        <v>1706</v>
      </c>
      <c r="J552" s="419">
        <v>599905</v>
      </c>
      <c r="K552" s="595"/>
      <c r="L552" s="568"/>
    </row>
    <row r="553" spans="2:12" ht="14">
      <c r="B553" s="412" t="s">
        <v>704</v>
      </c>
      <c r="C553" s="413">
        <v>1062320335</v>
      </c>
      <c r="D553" s="414" t="s">
        <v>705</v>
      </c>
      <c r="E553" s="415" t="s">
        <v>1091</v>
      </c>
      <c r="F553" s="416">
        <v>8291331</v>
      </c>
      <c r="G553" s="417" t="s">
        <v>1657</v>
      </c>
      <c r="H553" s="418">
        <v>45531</v>
      </c>
      <c r="I553" s="476" t="s">
        <v>1706</v>
      </c>
      <c r="J553" s="419">
        <v>852833</v>
      </c>
      <c r="K553" s="595"/>
      <c r="L553" s="568"/>
    </row>
    <row r="554" spans="2:12" ht="14">
      <c r="B554" s="412" t="s">
        <v>704</v>
      </c>
      <c r="C554" s="413">
        <v>1062320335</v>
      </c>
      <c r="D554" s="414" t="s">
        <v>705</v>
      </c>
      <c r="E554" s="415" t="s">
        <v>1091</v>
      </c>
      <c r="F554" s="416">
        <v>8291331</v>
      </c>
      <c r="G554" s="417" t="s">
        <v>1658</v>
      </c>
      <c r="H554" s="418">
        <v>45531</v>
      </c>
      <c r="I554" s="476" t="s">
        <v>1706</v>
      </c>
      <c r="J554" s="419">
        <v>59698</v>
      </c>
      <c r="K554" s="595"/>
      <c r="L554" s="568"/>
    </row>
    <row r="555" spans="2:12" ht="14">
      <c r="B555" s="412" t="s">
        <v>704</v>
      </c>
      <c r="C555" s="413">
        <v>1062320335</v>
      </c>
      <c r="D555" s="414" t="s">
        <v>705</v>
      </c>
      <c r="E555" s="415" t="s">
        <v>1091</v>
      </c>
      <c r="F555" s="416">
        <v>8291331</v>
      </c>
      <c r="G555" s="417" t="s">
        <v>1660</v>
      </c>
      <c r="H555" s="418">
        <v>45531</v>
      </c>
      <c r="I555" s="476" t="s">
        <v>1706</v>
      </c>
      <c r="J555" s="419">
        <v>121833</v>
      </c>
      <c r="K555" s="595"/>
      <c r="L555" s="568"/>
    </row>
    <row r="556" spans="2:12" ht="14">
      <c r="B556" s="412" t="s">
        <v>704</v>
      </c>
      <c r="C556" s="413">
        <v>1062320335</v>
      </c>
      <c r="D556" s="414" t="s">
        <v>705</v>
      </c>
      <c r="E556" s="415" t="s">
        <v>1091</v>
      </c>
      <c r="F556" s="416">
        <v>8291331</v>
      </c>
      <c r="G556" s="417" t="s">
        <v>1661</v>
      </c>
      <c r="H556" s="418">
        <v>45531</v>
      </c>
      <c r="I556" s="476" t="s">
        <v>1706</v>
      </c>
      <c r="J556" s="419">
        <v>397222</v>
      </c>
      <c r="K556" s="595"/>
      <c r="L556" s="568"/>
    </row>
    <row r="557" spans="2:12">
      <c r="B557" s="447" t="s">
        <v>26</v>
      </c>
      <c r="C557" s="448"/>
      <c r="D557" s="449"/>
      <c r="E557" s="450"/>
      <c r="F557" s="451"/>
      <c r="G557" s="452"/>
      <c r="H557" s="453"/>
      <c r="I557" s="526"/>
      <c r="J557" s="454">
        <f>SUM(J552:J556)</f>
        <v>2031491</v>
      </c>
      <c r="K557" s="595"/>
      <c r="L557" s="568"/>
    </row>
    <row r="558" spans="2:12" ht="14">
      <c r="B558" s="412" t="s">
        <v>317</v>
      </c>
      <c r="C558" s="413">
        <v>1151939707</v>
      </c>
      <c r="D558" s="414" t="s">
        <v>705</v>
      </c>
      <c r="E558" s="415" t="s">
        <v>1091</v>
      </c>
      <c r="F558" s="416">
        <v>8291331</v>
      </c>
      <c r="G558" s="417" t="s">
        <v>1656</v>
      </c>
      <c r="H558" s="418">
        <v>45531</v>
      </c>
      <c r="I558" s="476" t="s">
        <v>1706</v>
      </c>
      <c r="J558" s="419">
        <v>878400</v>
      </c>
      <c r="K558" s="595"/>
      <c r="L558" s="568"/>
    </row>
    <row r="559" spans="2:12" ht="14">
      <c r="B559" s="412" t="s">
        <v>317</v>
      </c>
      <c r="C559" s="413">
        <v>1151939707</v>
      </c>
      <c r="D559" s="414" t="s">
        <v>1144</v>
      </c>
      <c r="E559" s="415" t="s">
        <v>171</v>
      </c>
      <c r="F559" s="416">
        <v>3022026477</v>
      </c>
      <c r="G559" s="417" t="s">
        <v>1657</v>
      </c>
      <c r="H559" s="418">
        <v>45531</v>
      </c>
      <c r="I559" s="476" t="s">
        <v>1706</v>
      </c>
      <c r="J559" s="419">
        <v>1144500</v>
      </c>
      <c r="K559" s="595"/>
      <c r="L559" s="568"/>
    </row>
    <row r="560" spans="2:12" ht="14">
      <c r="B560" s="412" t="s">
        <v>317</v>
      </c>
      <c r="C560" s="413">
        <v>1151939707</v>
      </c>
      <c r="D560" s="414" t="s">
        <v>1144</v>
      </c>
      <c r="E560" s="415" t="s">
        <v>171</v>
      </c>
      <c r="F560" s="416">
        <v>3022026477</v>
      </c>
      <c r="G560" s="417" t="s">
        <v>1658</v>
      </c>
      <c r="H560" s="418">
        <v>45531</v>
      </c>
      <c r="I560" s="476" t="s">
        <v>1706</v>
      </c>
      <c r="J560" s="419">
        <v>80115</v>
      </c>
      <c r="K560" s="595"/>
      <c r="L560" s="568"/>
    </row>
    <row r="561" spans="2:12" ht="14">
      <c r="B561" s="412" t="s">
        <v>317</v>
      </c>
      <c r="C561" s="413">
        <v>1151939707</v>
      </c>
      <c r="D561" s="414" t="s">
        <v>1144</v>
      </c>
      <c r="E561" s="415" t="s">
        <v>171</v>
      </c>
      <c r="F561" s="416">
        <v>3022026477</v>
      </c>
      <c r="G561" s="417" t="s">
        <v>1660</v>
      </c>
      <c r="H561" s="418">
        <v>45531</v>
      </c>
      <c r="I561" s="476" t="s">
        <v>1706</v>
      </c>
      <c r="J561" s="419">
        <v>163500</v>
      </c>
      <c r="K561" s="595"/>
      <c r="L561" s="568"/>
    </row>
    <row r="562" spans="2:12" ht="14">
      <c r="B562" s="412" t="s">
        <v>317</v>
      </c>
      <c r="C562" s="413">
        <v>1151939707</v>
      </c>
      <c r="D562" s="414" t="s">
        <v>1144</v>
      </c>
      <c r="E562" s="415" t="s">
        <v>171</v>
      </c>
      <c r="F562" s="416">
        <v>3022026477</v>
      </c>
      <c r="G562" s="417" t="s">
        <v>1661</v>
      </c>
      <c r="H562" s="418">
        <v>45531</v>
      </c>
      <c r="I562" s="476" t="s">
        <v>1706</v>
      </c>
      <c r="J562" s="419">
        <v>630000</v>
      </c>
      <c r="K562" s="595"/>
      <c r="L562" s="568"/>
    </row>
    <row r="563" spans="2:12">
      <c r="B563" s="447" t="s">
        <v>26</v>
      </c>
      <c r="C563" s="448"/>
      <c r="D563" s="449"/>
      <c r="E563" s="450"/>
      <c r="F563" s="451"/>
      <c r="G563" s="452"/>
      <c r="H563" s="453"/>
      <c r="I563" s="526"/>
      <c r="J563" s="454">
        <f>SUM(J558:J562)</f>
        <v>2896515</v>
      </c>
      <c r="K563" s="595"/>
      <c r="L563" s="568"/>
    </row>
    <row r="564" spans="2:12" ht="14">
      <c r="B564" s="412" t="s">
        <v>746</v>
      </c>
      <c r="C564" s="413">
        <v>1112459805</v>
      </c>
      <c r="D564" s="414" t="s">
        <v>1144</v>
      </c>
      <c r="E564" s="415" t="s">
        <v>171</v>
      </c>
      <c r="F564" s="416">
        <v>3022026477</v>
      </c>
      <c r="G564" s="417" t="s">
        <v>1656</v>
      </c>
      <c r="H564" s="418">
        <v>45531</v>
      </c>
      <c r="I564" s="476" t="s">
        <v>1706</v>
      </c>
      <c r="J564" s="419">
        <v>1000000</v>
      </c>
      <c r="K564" s="595"/>
      <c r="L564" s="568"/>
    </row>
    <row r="565" spans="2:12" ht="14">
      <c r="B565" s="412" t="s">
        <v>746</v>
      </c>
      <c r="C565" s="413">
        <v>1112459805</v>
      </c>
      <c r="D565" s="414" t="s">
        <v>747</v>
      </c>
      <c r="E565" s="415" t="s">
        <v>171</v>
      </c>
      <c r="F565" s="416">
        <v>3324869</v>
      </c>
      <c r="G565" s="417" t="s">
        <v>1657</v>
      </c>
      <c r="H565" s="418">
        <v>45531</v>
      </c>
      <c r="I565" s="476" t="s">
        <v>1706</v>
      </c>
      <c r="J565" s="419">
        <v>1261167</v>
      </c>
      <c r="K565" s="595"/>
      <c r="L565" s="568"/>
    </row>
    <row r="566" spans="2:12" ht="14">
      <c r="B566" s="412" t="s">
        <v>746</v>
      </c>
      <c r="C566" s="413">
        <v>1112459805</v>
      </c>
      <c r="D566" s="414" t="s">
        <v>747</v>
      </c>
      <c r="E566" s="415" t="s">
        <v>171</v>
      </c>
      <c r="F566" s="416">
        <v>3324869</v>
      </c>
      <c r="G566" s="417" t="s">
        <v>1658</v>
      </c>
      <c r="H566" s="418">
        <v>45531</v>
      </c>
      <c r="I566" s="476" t="s">
        <v>1706</v>
      </c>
      <c r="J566" s="419">
        <v>88282</v>
      </c>
      <c r="K566" s="595"/>
      <c r="L566" s="568"/>
    </row>
    <row r="567" spans="2:12" ht="14">
      <c r="B567" s="412" t="s">
        <v>746</v>
      </c>
      <c r="C567" s="413">
        <v>1112459805</v>
      </c>
      <c r="D567" s="414" t="s">
        <v>747</v>
      </c>
      <c r="E567" s="415" t="s">
        <v>171</v>
      </c>
      <c r="F567" s="416">
        <v>3324869</v>
      </c>
      <c r="G567" s="417" t="s">
        <v>1660</v>
      </c>
      <c r="H567" s="418">
        <v>45531</v>
      </c>
      <c r="I567" s="476" t="s">
        <v>1706</v>
      </c>
      <c r="J567" s="419">
        <v>180167</v>
      </c>
      <c r="K567" s="595"/>
      <c r="L567" s="568"/>
    </row>
    <row r="568" spans="2:12" ht="14">
      <c r="B568" s="412" t="s">
        <v>746</v>
      </c>
      <c r="C568" s="413">
        <v>1112459805</v>
      </c>
      <c r="D568" s="414" t="s">
        <v>747</v>
      </c>
      <c r="E568" s="415" t="s">
        <v>171</v>
      </c>
      <c r="F568" s="416">
        <v>3324869</v>
      </c>
      <c r="G568" s="417" t="s">
        <v>1661</v>
      </c>
      <c r="H568" s="418">
        <v>45531</v>
      </c>
      <c r="I568" s="476" t="s">
        <v>1706</v>
      </c>
      <c r="J568" s="419">
        <v>422222</v>
      </c>
      <c r="K568" s="595"/>
      <c r="L568" s="568"/>
    </row>
    <row r="569" spans="2:12">
      <c r="B569" s="447" t="s">
        <v>26</v>
      </c>
      <c r="C569" s="448"/>
      <c r="D569" s="449"/>
      <c r="E569" s="450"/>
      <c r="F569" s="451"/>
      <c r="G569" s="452"/>
      <c r="H569" s="453"/>
      <c r="I569" s="526"/>
      <c r="J569" s="454">
        <f>SUM(J564:J568)</f>
        <v>2951838</v>
      </c>
      <c r="K569" s="595"/>
      <c r="L569" s="568"/>
    </row>
    <row r="570" spans="2:12" ht="14">
      <c r="B570" s="412" t="s">
        <v>1171</v>
      </c>
      <c r="C570" s="413">
        <v>94518121</v>
      </c>
      <c r="D570" s="414" t="s">
        <v>747</v>
      </c>
      <c r="E570" s="415" t="s">
        <v>171</v>
      </c>
      <c r="F570" s="416">
        <v>3324869</v>
      </c>
      <c r="G570" s="417" t="s">
        <v>1656</v>
      </c>
      <c r="H570" s="418">
        <v>45531</v>
      </c>
      <c r="I570" s="476" t="s">
        <v>1706</v>
      </c>
      <c r="J570" s="419">
        <v>563333</v>
      </c>
      <c r="K570" s="595"/>
      <c r="L570" s="568"/>
    </row>
    <row r="571" spans="2:12">
      <c r="B571" s="447" t="s">
        <v>26</v>
      </c>
      <c r="C571" s="448"/>
      <c r="D571" s="449"/>
      <c r="E571" s="450"/>
      <c r="F571" s="451"/>
      <c r="G571" s="452"/>
      <c r="H571" s="453"/>
      <c r="I571" s="526"/>
      <c r="J571" s="454">
        <f>+J570</f>
        <v>563333</v>
      </c>
      <c r="K571" s="595"/>
      <c r="L571" s="568"/>
    </row>
    <row r="572" spans="2:12" ht="14">
      <c r="B572" s="412" t="s">
        <v>750</v>
      </c>
      <c r="C572" s="413">
        <v>1113652552</v>
      </c>
      <c r="D572" s="414" t="s">
        <v>751</v>
      </c>
      <c r="E572" s="415" t="s">
        <v>178</v>
      </c>
      <c r="F572" s="416">
        <v>3174279871</v>
      </c>
      <c r="G572" s="417" t="s">
        <v>1656</v>
      </c>
      <c r="H572" s="418">
        <v>45531</v>
      </c>
      <c r="I572" s="476" t="s">
        <v>1706</v>
      </c>
      <c r="J572" s="419">
        <v>650000</v>
      </c>
      <c r="K572" s="595"/>
      <c r="L572" s="568"/>
    </row>
    <row r="573" spans="2:12" ht="14">
      <c r="B573" s="412" t="s">
        <v>750</v>
      </c>
      <c r="C573" s="413">
        <v>1113652552</v>
      </c>
      <c r="D573" s="414" t="s">
        <v>751</v>
      </c>
      <c r="E573" s="415" t="s">
        <v>178</v>
      </c>
      <c r="F573" s="416">
        <v>3174279871</v>
      </c>
      <c r="G573" s="417" t="s">
        <v>1657</v>
      </c>
      <c r="H573" s="418">
        <v>45531</v>
      </c>
      <c r="I573" s="476" t="s">
        <v>1706</v>
      </c>
      <c r="J573" s="419">
        <v>852833</v>
      </c>
      <c r="K573" s="595"/>
      <c r="L573" s="568"/>
    </row>
    <row r="574" spans="2:12" ht="14">
      <c r="B574" s="412" t="s">
        <v>750</v>
      </c>
      <c r="C574" s="413">
        <v>1113652552</v>
      </c>
      <c r="D574" s="414" t="s">
        <v>751</v>
      </c>
      <c r="E574" s="415" t="s">
        <v>178</v>
      </c>
      <c r="F574" s="416">
        <v>3174279871</v>
      </c>
      <c r="G574" s="417" t="s">
        <v>1658</v>
      </c>
      <c r="H574" s="418">
        <v>45531</v>
      </c>
      <c r="I574" s="476" t="s">
        <v>1706</v>
      </c>
      <c r="J574" s="419">
        <v>59698</v>
      </c>
      <c r="K574" s="595"/>
      <c r="L574" s="568"/>
    </row>
    <row r="575" spans="2:12" ht="14">
      <c r="B575" s="412" t="s">
        <v>750</v>
      </c>
      <c r="C575" s="413">
        <v>1113652552</v>
      </c>
      <c r="D575" s="414" t="s">
        <v>751</v>
      </c>
      <c r="E575" s="415" t="s">
        <v>178</v>
      </c>
      <c r="F575" s="416">
        <v>3174279871</v>
      </c>
      <c r="G575" s="417" t="s">
        <v>1660</v>
      </c>
      <c r="H575" s="418">
        <v>45531</v>
      </c>
      <c r="I575" s="476" t="s">
        <v>1706</v>
      </c>
      <c r="J575" s="419">
        <v>121833</v>
      </c>
      <c r="K575" s="595"/>
      <c r="L575" s="568"/>
    </row>
    <row r="576" spans="2:12" ht="14">
      <c r="B576" s="412" t="s">
        <v>750</v>
      </c>
      <c r="C576" s="413">
        <v>1113652552</v>
      </c>
      <c r="D576" s="414" t="s">
        <v>751</v>
      </c>
      <c r="E576" s="415" t="s">
        <v>178</v>
      </c>
      <c r="F576" s="416">
        <v>3174279871</v>
      </c>
      <c r="G576" s="417" t="s">
        <v>1661</v>
      </c>
      <c r="H576" s="418">
        <v>45531</v>
      </c>
      <c r="I576" s="476" t="s">
        <v>1706</v>
      </c>
      <c r="J576" s="419">
        <v>281667</v>
      </c>
      <c r="K576" s="595"/>
      <c r="L576" s="568"/>
    </row>
    <row r="577" spans="2:12">
      <c r="B577" s="447" t="s">
        <v>26</v>
      </c>
      <c r="C577" s="448"/>
      <c r="D577" s="449"/>
      <c r="E577" s="450"/>
      <c r="F577" s="451"/>
      <c r="G577" s="452"/>
      <c r="H577" s="453"/>
      <c r="I577" s="526"/>
      <c r="J577" s="454">
        <f>SUM(J572:J576)</f>
        <v>1966031</v>
      </c>
      <c r="K577" s="595"/>
      <c r="L577" s="568"/>
    </row>
    <row r="578" spans="2:12" ht="14">
      <c r="B578" s="412" t="s">
        <v>318</v>
      </c>
      <c r="C578" s="413">
        <v>10740157</v>
      </c>
      <c r="D578" s="414" t="s">
        <v>319</v>
      </c>
      <c r="E578" s="415" t="s">
        <v>171</v>
      </c>
      <c r="F578" s="416">
        <v>3155757613</v>
      </c>
      <c r="G578" s="417" t="s">
        <v>1656</v>
      </c>
      <c r="H578" s="418">
        <v>45531</v>
      </c>
      <c r="I578" s="476" t="s">
        <v>1706</v>
      </c>
      <c r="J578" s="419">
        <v>700102</v>
      </c>
      <c r="K578" s="595"/>
      <c r="L578" s="568"/>
    </row>
    <row r="579" spans="2:12" ht="14">
      <c r="B579" s="412" t="s">
        <v>318</v>
      </c>
      <c r="C579" s="413">
        <v>10740157</v>
      </c>
      <c r="D579" s="414" t="s">
        <v>319</v>
      </c>
      <c r="E579" s="415" t="s">
        <v>171</v>
      </c>
      <c r="F579" s="416">
        <v>3155757613</v>
      </c>
      <c r="G579" s="417" t="s">
        <v>1657</v>
      </c>
      <c r="H579" s="418">
        <v>45531</v>
      </c>
      <c r="I579" s="476" t="s">
        <v>1706</v>
      </c>
      <c r="J579" s="419">
        <v>1068667</v>
      </c>
      <c r="K579" s="595"/>
      <c r="L579" s="568"/>
    </row>
    <row r="580" spans="2:12" ht="14">
      <c r="B580" s="412" t="s">
        <v>318</v>
      </c>
      <c r="C580" s="413">
        <v>10740157</v>
      </c>
      <c r="D580" s="414" t="s">
        <v>319</v>
      </c>
      <c r="E580" s="415" t="s">
        <v>171</v>
      </c>
      <c r="F580" s="416">
        <v>3155757613</v>
      </c>
      <c r="G580" s="417" t="s">
        <v>1658</v>
      </c>
      <c r="H580" s="418">
        <v>45531</v>
      </c>
      <c r="I580" s="476" t="s">
        <v>1706</v>
      </c>
      <c r="J580" s="419">
        <v>74807</v>
      </c>
      <c r="K580" s="595"/>
      <c r="L580" s="568"/>
    </row>
    <row r="581" spans="2:12" ht="14">
      <c r="B581" s="412" t="s">
        <v>318</v>
      </c>
      <c r="C581" s="413">
        <v>10740157</v>
      </c>
      <c r="D581" s="414" t="s">
        <v>319</v>
      </c>
      <c r="E581" s="415" t="s">
        <v>171</v>
      </c>
      <c r="F581" s="416">
        <v>3155757613</v>
      </c>
      <c r="G581" s="417" t="s">
        <v>1660</v>
      </c>
      <c r="H581" s="418">
        <v>45531</v>
      </c>
      <c r="I581" s="476" t="s">
        <v>1706</v>
      </c>
      <c r="J581" s="419">
        <v>152667</v>
      </c>
      <c r="K581" s="595"/>
      <c r="L581" s="568"/>
    </row>
    <row r="582" spans="2:12" ht="14">
      <c r="B582" s="412" t="s">
        <v>318</v>
      </c>
      <c r="C582" s="413">
        <v>10740157</v>
      </c>
      <c r="D582" s="414" t="s">
        <v>319</v>
      </c>
      <c r="E582" s="415" t="s">
        <v>171</v>
      </c>
      <c r="F582" s="416">
        <v>3155757613</v>
      </c>
      <c r="G582" s="417" t="s">
        <v>1661</v>
      </c>
      <c r="H582" s="418">
        <v>45531</v>
      </c>
      <c r="I582" s="476" t="s">
        <v>1706</v>
      </c>
      <c r="J582" s="419">
        <v>939375</v>
      </c>
      <c r="K582" s="595"/>
      <c r="L582" s="568"/>
    </row>
    <row r="583" spans="2:12">
      <c r="B583" s="447" t="s">
        <v>26</v>
      </c>
      <c r="C583" s="448"/>
      <c r="D583" s="449"/>
      <c r="E583" s="450"/>
      <c r="F583" s="451"/>
      <c r="G583" s="452"/>
      <c r="H583" s="453"/>
      <c r="I583" s="526"/>
      <c r="J583" s="454">
        <f>SUM(J578:J582)</f>
        <v>2935618</v>
      </c>
      <c r="K583" s="595"/>
      <c r="L583" s="568"/>
    </row>
    <row r="584" spans="2:12" ht="14">
      <c r="B584" s="412" t="s">
        <v>744</v>
      </c>
      <c r="C584" s="413">
        <v>1112045409</v>
      </c>
      <c r="D584" s="414" t="s">
        <v>745</v>
      </c>
      <c r="E584" s="415" t="s">
        <v>171</v>
      </c>
      <c r="F584" s="416">
        <v>3116580230</v>
      </c>
      <c r="G584" s="417" t="s">
        <v>1657</v>
      </c>
      <c r="H584" s="418">
        <v>45531</v>
      </c>
      <c r="I584" s="476" t="s">
        <v>1706</v>
      </c>
      <c r="J584" s="419">
        <v>852833</v>
      </c>
      <c r="K584" s="595"/>
      <c r="L584" s="568"/>
    </row>
    <row r="585" spans="2:12" ht="14">
      <c r="B585" s="412" t="s">
        <v>744</v>
      </c>
      <c r="C585" s="413">
        <v>1112045409</v>
      </c>
      <c r="D585" s="414" t="s">
        <v>745</v>
      </c>
      <c r="E585" s="415" t="s">
        <v>171</v>
      </c>
      <c r="F585" s="416">
        <v>3116580230</v>
      </c>
      <c r="G585" s="417" t="s">
        <v>1658</v>
      </c>
      <c r="H585" s="418">
        <v>45531</v>
      </c>
      <c r="I585" s="476" t="s">
        <v>1706</v>
      </c>
      <c r="J585" s="419">
        <v>59698</v>
      </c>
      <c r="K585" s="595"/>
      <c r="L585" s="568"/>
    </row>
    <row r="586" spans="2:12" ht="14">
      <c r="B586" s="412" t="s">
        <v>744</v>
      </c>
      <c r="C586" s="413">
        <v>1112045409</v>
      </c>
      <c r="D586" s="414" t="s">
        <v>745</v>
      </c>
      <c r="E586" s="415" t="s">
        <v>171</v>
      </c>
      <c r="F586" s="416">
        <v>3116580230</v>
      </c>
      <c r="G586" s="417" t="s">
        <v>1660</v>
      </c>
      <c r="H586" s="418">
        <v>45531</v>
      </c>
      <c r="I586" s="476" t="s">
        <v>1706</v>
      </c>
      <c r="J586" s="419">
        <v>121833</v>
      </c>
      <c r="K586" s="595"/>
      <c r="L586" s="568"/>
    </row>
    <row r="587" spans="2:12" ht="14">
      <c r="B587" s="412" t="s">
        <v>744</v>
      </c>
      <c r="C587" s="413">
        <v>1112045409</v>
      </c>
      <c r="D587" s="414" t="s">
        <v>745</v>
      </c>
      <c r="E587" s="415" t="s">
        <v>171</v>
      </c>
      <c r="F587" s="416">
        <v>3116580230</v>
      </c>
      <c r="G587" s="417" t="s">
        <v>1661</v>
      </c>
      <c r="H587" s="418">
        <v>45531</v>
      </c>
      <c r="I587" s="476" t="s">
        <v>1706</v>
      </c>
      <c r="J587" s="419">
        <v>1137500</v>
      </c>
      <c r="K587" s="595"/>
      <c r="L587" s="568"/>
    </row>
    <row r="588" spans="2:12" ht="14">
      <c r="B588" s="412" t="s">
        <v>320</v>
      </c>
      <c r="C588" s="413">
        <v>1010099136</v>
      </c>
      <c r="D588" s="414" t="s">
        <v>321</v>
      </c>
      <c r="E588" s="415" t="s">
        <v>178</v>
      </c>
      <c r="F588" s="416">
        <v>3229305644</v>
      </c>
      <c r="G588" s="417" t="s">
        <v>1657</v>
      </c>
      <c r="H588" s="418">
        <v>45531</v>
      </c>
      <c r="I588" s="476" t="s">
        <v>1706</v>
      </c>
      <c r="J588" s="419">
        <v>852833</v>
      </c>
      <c r="K588" s="595"/>
      <c r="L588" s="568"/>
    </row>
    <row r="589" spans="2:12" ht="14">
      <c r="B589" s="412" t="s">
        <v>320</v>
      </c>
      <c r="C589" s="413">
        <v>1010099136</v>
      </c>
      <c r="D589" s="414" t="s">
        <v>321</v>
      </c>
      <c r="E589" s="415" t="s">
        <v>178</v>
      </c>
      <c r="F589" s="416">
        <v>3229305644</v>
      </c>
      <c r="G589" s="417" t="s">
        <v>1658</v>
      </c>
      <c r="H589" s="418">
        <v>45531</v>
      </c>
      <c r="I589" s="476" t="s">
        <v>1706</v>
      </c>
      <c r="J589" s="419">
        <v>59698</v>
      </c>
      <c r="K589" s="595"/>
      <c r="L589" s="568"/>
    </row>
    <row r="590" spans="2:12" ht="14">
      <c r="B590" s="412" t="s">
        <v>320</v>
      </c>
      <c r="C590" s="413">
        <v>1010099136</v>
      </c>
      <c r="D590" s="414" t="s">
        <v>321</v>
      </c>
      <c r="E590" s="415" t="s">
        <v>178</v>
      </c>
      <c r="F590" s="416">
        <v>3229305644</v>
      </c>
      <c r="G590" s="417" t="s">
        <v>1660</v>
      </c>
      <c r="H590" s="418">
        <v>45531</v>
      </c>
      <c r="I590" s="476" t="s">
        <v>1706</v>
      </c>
      <c r="J590" s="419">
        <v>121833</v>
      </c>
      <c r="K590" s="595"/>
      <c r="L590" s="568"/>
    </row>
    <row r="591" spans="2:12" ht="14">
      <c r="B591" s="412" t="s">
        <v>320</v>
      </c>
      <c r="C591" s="413">
        <v>1010099136</v>
      </c>
      <c r="D591" s="414" t="s">
        <v>321</v>
      </c>
      <c r="E591" s="415" t="s">
        <v>178</v>
      </c>
      <c r="F591" s="416">
        <v>3229305644</v>
      </c>
      <c r="G591" s="417" t="s">
        <v>1661</v>
      </c>
      <c r="H591" s="418">
        <v>45531</v>
      </c>
      <c r="I591" s="476" t="s">
        <v>1706</v>
      </c>
      <c r="J591" s="419">
        <v>575972</v>
      </c>
      <c r="K591" s="595"/>
      <c r="L591" s="568"/>
    </row>
    <row r="592" spans="2:12" ht="14">
      <c r="B592" s="412" t="s">
        <v>322</v>
      </c>
      <c r="C592" s="413">
        <v>1112458704</v>
      </c>
      <c r="D592" s="414" t="s">
        <v>323</v>
      </c>
      <c r="E592" s="415" t="s">
        <v>171</v>
      </c>
      <c r="F592" s="416">
        <v>3218019754</v>
      </c>
      <c r="G592" s="417" t="s">
        <v>1657</v>
      </c>
      <c r="H592" s="418">
        <v>45531</v>
      </c>
      <c r="I592" s="476" t="s">
        <v>1706</v>
      </c>
      <c r="J592" s="419">
        <v>306017</v>
      </c>
      <c r="K592" s="595"/>
      <c r="L592" s="568"/>
    </row>
    <row r="593" spans="2:12" ht="14">
      <c r="B593" s="412" t="s">
        <v>322</v>
      </c>
      <c r="C593" s="413">
        <v>1112458704</v>
      </c>
      <c r="D593" s="414" t="s">
        <v>323</v>
      </c>
      <c r="E593" s="415" t="s">
        <v>171</v>
      </c>
      <c r="F593" s="416">
        <v>3218019754</v>
      </c>
      <c r="G593" s="417" t="s">
        <v>1658</v>
      </c>
      <c r="H593" s="418">
        <v>45531</v>
      </c>
      <c r="I593" s="476" t="s">
        <v>1706</v>
      </c>
      <c r="J593" s="419">
        <v>21421</v>
      </c>
      <c r="K593" s="595"/>
      <c r="L593" s="568"/>
    </row>
    <row r="594" spans="2:12" ht="14">
      <c r="B594" s="412" t="s">
        <v>322</v>
      </c>
      <c r="C594" s="413">
        <v>1112458704</v>
      </c>
      <c r="D594" s="414" t="s">
        <v>323</v>
      </c>
      <c r="E594" s="415" t="s">
        <v>171</v>
      </c>
      <c r="F594" s="416">
        <v>3218019754</v>
      </c>
      <c r="G594" s="417" t="s">
        <v>1660</v>
      </c>
      <c r="H594" s="418">
        <v>45531</v>
      </c>
      <c r="I594" s="476" t="s">
        <v>1706</v>
      </c>
      <c r="J594" s="419">
        <v>213500</v>
      </c>
      <c r="K594" s="595"/>
      <c r="L594" s="568"/>
    </row>
    <row r="595" spans="2:12" ht="14">
      <c r="B595" s="412" t="s">
        <v>322</v>
      </c>
      <c r="C595" s="413">
        <v>1112458704</v>
      </c>
      <c r="D595" s="414" t="s">
        <v>323</v>
      </c>
      <c r="E595" s="415" t="s">
        <v>171</v>
      </c>
      <c r="F595" s="416">
        <v>3218019754</v>
      </c>
      <c r="G595" s="417" t="s">
        <v>1661</v>
      </c>
      <c r="H595" s="418">
        <v>45531</v>
      </c>
      <c r="I595" s="476" t="s">
        <v>1706</v>
      </c>
      <c r="J595" s="419">
        <v>860000</v>
      </c>
      <c r="K595" s="595"/>
      <c r="L595" s="568"/>
    </row>
    <row r="596" spans="2:12">
      <c r="B596" s="447" t="s">
        <v>26</v>
      </c>
      <c r="C596" s="448"/>
      <c r="D596" s="449"/>
      <c r="E596" s="450"/>
      <c r="F596" s="451"/>
      <c r="G596" s="452"/>
      <c r="H596" s="453"/>
      <c r="I596" s="526"/>
      <c r="J596" s="454">
        <f>SUM(J592:J595)</f>
        <v>1400938</v>
      </c>
      <c r="K596" s="595"/>
      <c r="L596" s="568"/>
    </row>
    <row r="597" spans="2:12" ht="14">
      <c r="B597" s="412" t="s">
        <v>837</v>
      </c>
      <c r="C597" s="413">
        <v>1095831805</v>
      </c>
      <c r="D597" s="414" t="s">
        <v>282</v>
      </c>
      <c r="E597" s="415" t="s">
        <v>171</v>
      </c>
      <c r="F597" s="416">
        <v>3158794222</v>
      </c>
      <c r="G597" s="417" t="s">
        <v>1661</v>
      </c>
      <c r="H597" s="418">
        <v>45531</v>
      </c>
      <c r="I597" s="476" t="s">
        <v>1706</v>
      </c>
      <c r="J597" s="419">
        <v>8876389</v>
      </c>
      <c r="K597" s="595"/>
      <c r="L597" s="568"/>
    </row>
    <row r="598" spans="2:12">
      <c r="B598" s="447" t="s">
        <v>26</v>
      </c>
      <c r="C598" s="448"/>
      <c r="D598" s="449"/>
      <c r="E598" s="450"/>
      <c r="F598" s="451"/>
      <c r="G598" s="452"/>
      <c r="H598" s="453"/>
      <c r="I598" s="526"/>
      <c r="J598" s="454">
        <f>+J597</f>
        <v>8876389</v>
      </c>
      <c r="K598" s="595"/>
      <c r="L598" s="568"/>
    </row>
    <row r="599" spans="2:12" ht="14">
      <c r="B599" s="412" t="s">
        <v>712</v>
      </c>
      <c r="C599" s="413">
        <v>1085287090</v>
      </c>
      <c r="D599" s="414" t="s">
        <v>713</v>
      </c>
      <c r="E599" s="415" t="s">
        <v>171</v>
      </c>
      <c r="F599" s="416">
        <v>3163274171</v>
      </c>
      <c r="G599" s="417" t="s">
        <v>1656</v>
      </c>
      <c r="H599" s="418">
        <v>45531</v>
      </c>
      <c r="I599" s="476" t="s">
        <v>1706</v>
      </c>
      <c r="J599" s="419">
        <v>692500</v>
      </c>
      <c r="K599" s="595"/>
      <c r="L599" s="568"/>
    </row>
    <row r="600" spans="2:12" ht="14">
      <c r="B600" s="412" t="s">
        <v>712</v>
      </c>
      <c r="C600" s="413">
        <v>1085287090</v>
      </c>
      <c r="D600" s="414" t="s">
        <v>713</v>
      </c>
      <c r="E600" s="415" t="s">
        <v>171</v>
      </c>
      <c r="F600" s="416">
        <v>3163274171</v>
      </c>
      <c r="G600" s="417" t="s">
        <v>1657</v>
      </c>
      <c r="H600" s="418">
        <v>45531</v>
      </c>
      <c r="I600" s="476" t="s">
        <v>1706</v>
      </c>
      <c r="J600" s="419">
        <v>644583</v>
      </c>
      <c r="K600" s="595"/>
      <c r="L600" s="568"/>
    </row>
    <row r="601" spans="2:12" ht="14">
      <c r="B601" s="412" t="s">
        <v>712</v>
      </c>
      <c r="C601" s="413">
        <v>1085287090</v>
      </c>
      <c r="D601" s="414" t="s">
        <v>713</v>
      </c>
      <c r="E601" s="415" t="s">
        <v>171</v>
      </c>
      <c r="F601" s="416">
        <v>3163274171</v>
      </c>
      <c r="G601" s="417" t="s">
        <v>1658</v>
      </c>
      <c r="H601" s="418">
        <v>45531</v>
      </c>
      <c r="I601" s="476" t="s">
        <v>1706</v>
      </c>
      <c r="J601" s="419">
        <v>32229</v>
      </c>
      <c r="K601" s="595"/>
      <c r="L601" s="568"/>
    </row>
    <row r="602" spans="2:12" ht="14">
      <c r="B602" s="412" t="s">
        <v>712</v>
      </c>
      <c r="C602" s="413">
        <v>1085287090</v>
      </c>
      <c r="D602" s="414" t="s">
        <v>713</v>
      </c>
      <c r="E602" s="415" t="s">
        <v>171</v>
      </c>
      <c r="F602" s="416">
        <v>3163274171</v>
      </c>
      <c r="G602" s="417" t="s">
        <v>1660</v>
      </c>
      <c r="H602" s="418">
        <v>45531</v>
      </c>
      <c r="I602" s="476" t="s">
        <v>1706</v>
      </c>
      <c r="J602" s="419">
        <v>128917</v>
      </c>
      <c r="K602" s="595"/>
      <c r="L602" s="568"/>
    </row>
    <row r="603" spans="2:12" ht="14">
      <c r="B603" s="412" t="s">
        <v>712</v>
      </c>
      <c r="C603" s="413">
        <v>1085287090</v>
      </c>
      <c r="D603" s="414" t="s">
        <v>713</v>
      </c>
      <c r="E603" s="415" t="s">
        <v>171</v>
      </c>
      <c r="F603" s="416">
        <v>3163274171</v>
      </c>
      <c r="G603" s="417" t="s">
        <v>1661</v>
      </c>
      <c r="H603" s="418">
        <v>45531</v>
      </c>
      <c r="I603" s="476" t="s">
        <v>1706</v>
      </c>
      <c r="J603" s="419">
        <v>288542</v>
      </c>
      <c r="K603" s="595"/>
      <c r="L603" s="568"/>
    </row>
    <row r="604" spans="2:12">
      <c r="B604" s="447" t="s">
        <v>26</v>
      </c>
      <c r="C604" s="448"/>
      <c r="D604" s="449"/>
      <c r="E604" s="450"/>
      <c r="F604" s="451"/>
      <c r="G604" s="452"/>
      <c r="H604" s="453"/>
      <c r="I604" s="526"/>
      <c r="J604" s="454">
        <f>SUM(J599:J603)</f>
        <v>1786771</v>
      </c>
      <c r="K604" s="595"/>
      <c r="L604" s="568"/>
    </row>
    <row r="605" spans="2:12" ht="14">
      <c r="B605" s="412" t="s">
        <v>324</v>
      </c>
      <c r="C605" s="413">
        <v>1144164746</v>
      </c>
      <c r="D605" s="414" t="s">
        <v>1187</v>
      </c>
      <c r="E605" s="415" t="s">
        <v>171</v>
      </c>
      <c r="F605" s="416">
        <v>4839491</v>
      </c>
      <c r="G605" s="417" t="s">
        <v>1656</v>
      </c>
      <c r="H605" s="418">
        <v>45531</v>
      </c>
      <c r="I605" s="476" t="s">
        <v>1706</v>
      </c>
      <c r="J605" s="419">
        <v>279000</v>
      </c>
      <c r="K605" s="595"/>
      <c r="L605" s="568"/>
    </row>
    <row r="606" spans="2:12" ht="14">
      <c r="B606" s="412" t="s">
        <v>324</v>
      </c>
      <c r="C606" s="413">
        <v>1144164746</v>
      </c>
      <c r="D606" s="414" t="s">
        <v>1187</v>
      </c>
      <c r="E606" s="415" t="s">
        <v>171</v>
      </c>
      <c r="F606" s="416">
        <v>4839491</v>
      </c>
      <c r="G606" s="417" t="s">
        <v>1657</v>
      </c>
      <c r="H606" s="418">
        <v>45531</v>
      </c>
      <c r="I606" s="476" t="s">
        <v>1706</v>
      </c>
      <c r="J606" s="419">
        <v>852833</v>
      </c>
      <c r="K606" s="595"/>
      <c r="L606" s="568"/>
    </row>
    <row r="607" spans="2:12" ht="14">
      <c r="B607" s="412" t="s">
        <v>324</v>
      </c>
      <c r="C607" s="413">
        <v>1144164746</v>
      </c>
      <c r="D607" s="414" t="s">
        <v>1187</v>
      </c>
      <c r="E607" s="415" t="s">
        <v>171</v>
      </c>
      <c r="F607" s="416">
        <v>4839491</v>
      </c>
      <c r="G607" s="417" t="s">
        <v>1658</v>
      </c>
      <c r="H607" s="418">
        <v>45531</v>
      </c>
      <c r="I607" s="476" t="s">
        <v>1706</v>
      </c>
      <c r="J607" s="419">
        <v>59698</v>
      </c>
      <c r="K607" s="595"/>
      <c r="L607" s="568"/>
    </row>
    <row r="608" spans="2:12" ht="14">
      <c r="B608" s="412" t="s">
        <v>324</v>
      </c>
      <c r="C608" s="413">
        <v>1144164746</v>
      </c>
      <c r="D608" s="414" t="s">
        <v>1187</v>
      </c>
      <c r="E608" s="415" t="s">
        <v>171</v>
      </c>
      <c r="F608" s="416">
        <v>4839491</v>
      </c>
      <c r="G608" s="417" t="s">
        <v>1660</v>
      </c>
      <c r="H608" s="418">
        <v>45531</v>
      </c>
      <c r="I608" s="476" t="s">
        <v>1706</v>
      </c>
      <c r="J608" s="419">
        <v>121833</v>
      </c>
      <c r="K608" s="595"/>
      <c r="L608" s="568"/>
    </row>
    <row r="609" spans="2:12" ht="14">
      <c r="B609" s="412" t="s">
        <v>324</v>
      </c>
      <c r="C609" s="413">
        <v>1144164746</v>
      </c>
      <c r="D609" s="414" t="s">
        <v>1187</v>
      </c>
      <c r="E609" s="415" t="s">
        <v>171</v>
      </c>
      <c r="F609" s="416">
        <v>4839491</v>
      </c>
      <c r="G609" s="417" t="s">
        <v>1661</v>
      </c>
      <c r="H609" s="418">
        <v>45531</v>
      </c>
      <c r="I609" s="476" t="s">
        <v>1706</v>
      </c>
      <c r="J609" s="419">
        <v>846806</v>
      </c>
      <c r="K609" s="595"/>
      <c r="L609" s="568"/>
    </row>
    <row r="610" spans="2:12">
      <c r="B610" s="447" t="s">
        <v>26</v>
      </c>
      <c r="C610" s="448"/>
      <c r="D610" s="449"/>
      <c r="E610" s="450"/>
      <c r="F610" s="451"/>
      <c r="G610" s="452"/>
      <c r="H610" s="453"/>
      <c r="I610" s="526"/>
      <c r="J610" s="454">
        <f>SUM(J605:J609)</f>
        <v>2160170</v>
      </c>
      <c r="K610" s="595"/>
      <c r="L610" s="568"/>
    </row>
    <row r="611" spans="2:12" ht="14">
      <c r="B611" s="412" t="s">
        <v>325</v>
      </c>
      <c r="C611" s="413">
        <v>1005980763</v>
      </c>
      <c r="D611" s="414" t="s">
        <v>326</v>
      </c>
      <c r="E611" s="415" t="s">
        <v>171</v>
      </c>
      <c r="F611" s="416">
        <v>3152871993</v>
      </c>
      <c r="G611" s="417" t="s">
        <v>1656</v>
      </c>
      <c r="H611" s="418">
        <v>45531</v>
      </c>
      <c r="I611" s="476" t="s">
        <v>1706</v>
      </c>
      <c r="J611" s="419">
        <v>416930</v>
      </c>
      <c r="K611" s="595"/>
      <c r="L611" s="568"/>
    </row>
    <row r="612" spans="2:12" ht="14">
      <c r="B612" s="412" t="s">
        <v>325</v>
      </c>
      <c r="C612" s="413">
        <v>1005980763</v>
      </c>
      <c r="D612" s="414" t="s">
        <v>326</v>
      </c>
      <c r="E612" s="415" t="s">
        <v>171</v>
      </c>
      <c r="F612" s="416">
        <v>3152871993</v>
      </c>
      <c r="G612" s="417" t="s">
        <v>1657</v>
      </c>
      <c r="H612" s="418">
        <v>45531</v>
      </c>
      <c r="I612" s="476" t="s">
        <v>1706</v>
      </c>
      <c r="J612" s="419">
        <v>966361</v>
      </c>
      <c r="K612" s="595"/>
      <c r="L612" s="568"/>
    </row>
    <row r="613" spans="2:12" ht="14">
      <c r="B613" s="412" t="s">
        <v>325</v>
      </c>
      <c r="C613" s="413">
        <v>1005980763</v>
      </c>
      <c r="D613" s="414" t="s">
        <v>326</v>
      </c>
      <c r="E613" s="415" t="s">
        <v>171</v>
      </c>
      <c r="F613" s="416">
        <v>3152871993</v>
      </c>
      <c r="G613" s="417" t="s">
        <v>1658</v>
      </c>
      <c r="H613" s="418">
        <v>45531</v>
      </c>
      <c r="I613" s="476" t="s">
        <v>1706</v>
      </c>
      <c r="J613" s="419">
        <v>67645</v>
      </c>
      <c r="K613" s="595"/>
      <c r="L613" s="568"/>
    </row>
    <row r="614" spans="2:12" ht="14">
      <c r="B614" s="412" t="s">
        <v>325</v>
      </c>
      <c r="C614" s="413">
        <v>1005980763</v>
      </c>
      <c r="D614" s="414" t="s">
        <v>326</v>
      </c>
      <c r="E614" s="415" t="s">
        <v>171</v>
      </c>
      <c r="F614" s="416">
        <v>3152871993</v>
      </c>
      <c r="G614" s="417" t="s">
        <v>1660</v>
      </c>
      <c r="H614" s="418">
        <v>45531</v>
      </c>
      <c r="I614" s="476" t="s">
        <v>1706</v>
      </c>
      <c r="J614" s="419">
        <v>141541</v>
      </c>
      <c r="K614" s="595"/>
      <c r="L614" s="568"/>
    </row>
    <row r="615" spans="2:12" ht="14">
      <c r="B615" s="412" t="s">
        <v>325</v>
      </c>
      <c r="C615" s="413">
        <v>1005980763</v>
      </c>
      <c r="D615" s="414" t="s">
        <v>326</v>
      </c>
      <c r="E615" s="415" t="s">
        <v>171</v>
      </c>
      <c r="F615" s="416">
        <v>3152871993</v>
      </c>
      <c r="G615" s="417" t="s">
        <v>1661</v>
      </c>
      <c r="H615" s="418">
        <v>45531</v>
      </c>
      <c r="I615" s="476" t="s">
        <v>1706</v>
      </c>
      <c r="J615" s="419">
        <v>498333</v>
      </c>
      <c r="K615" s="595"/>
      <c r="L615" s="568"/>
    </row>
    <row r="616" spans="2:12">
      <c r="B616" s="447" t="s">
        <v>26</v>
      </c>
      <c r="C616" s="448"/>
      <c r="D616" s="449"/>
      <c r="E616" s="450"/>
      <c r="F616" s="451"/>
      <c r="G616" s="452"/>
      <c r="H616" s="453"/>
      <c r="I616" s="526"/>
      <c r="J616" s="454">
        <f>SUM(J611:J615)</f>
        <v>2090810</v>
      </c>
      <c r="K616" s="595"/>
      <c r="L616" s="568"/>
    </row>
    <row r="617" spans="2:12" ht="14">
      <c r="B617" s="412" t="s">
        <v>905</v>
      </c>
      <c r="C617" s="413">
        <v>1144105749</v>
      </c>
      <c r="D617" s="414" t="s">
        <v>1100</v>
      </c>
      <c r="E617" s="415" t="s">
        <v>171</v>
      </c>
      <c r="F617" s="416">
        <v>3212479129</v>
      </c>
      <c r="G617" s="417" t="s">
        <v>1656</v>
      </c>
      <c r="H617" s="418">
        <v>45531</v>
      </c>
      <c r="I617" s="476" t="s">
        <v>1706</v>
      </c>
      <c r="J617" s="419">
        <v>36848000</v>
      </c>
      <c r="K617" s="595"/>
      <c r="L617" s="568"/>
    </row>
    <row r="618" spans="2:12" ht="14">
      <c r="B618" s="412" t="s">
        <v>905</v>
      </c>
      <c r="C618" s="413">
        <v>1144105749</v>
      </c>
      <c r="D618" s="414" t="s">
        <v>1100</v>
      </c>
      <c r="E618" s="415" t="s">
        <v>171</v>
      </c>
      <c r="F618" s="416">
        <v>3212479129</v>
      </c>
      <c r="G618" s="417" t="s">
        <v>1661</v>
      </c>
      <c r="H618" s="418">
        <v>45531</v>
      </c>
      <c r="I618" s="476" t="s">
        <v>1706</v>
      </c>
      <c r="J618" s="419">
        <v>5600000</v>
      </c>
      <c r="K618" s="595"/>
      <c r="L618" s="568"/>
    </row>
    <row r="619" spans="2:12">
      <c r="B619" s="447" t="s">
        <v>26</v>
      </c>
      <c r="C619" s="448"/>
      <c r="D619" s="449"/>
      <c r="E619" s="450"/>
      <c r="F619" s="451"/>
      <c r="G619" s="452"/>
      <c r="H619" s="453"/>
      <c r="I619" s="526"/>
      <c r="J619" s="454">
        <f>SUM(J617:J618)</f>
        <v>42448000</v>
      </c>
      <c r="K619" s="595"/>
      <c r="L619" s="568"/>
    </row>
    <row r="620" spans="2:12" ht="14">
      <c r="B620" s="412" t="s">
        <v>327</v>
      </c>
      <c r="C620" s="413">
        <v>31577014</v>
      </c>
      <c r="D620" s="414" t="s">
        <v>1117</v>
      </c>
      <c r="E620" s="415" t="s">
        <v>171</v>
      </c>
      <c r="F620" s="416">
        <v>3059137</v>
      </c>
      <c r="G620" s="417" t="s">
        <v>1656</v>
      </c>
      <c r="H620" s="418">
        <v>45531</v>
      </c>
      <c r="I620" s="476" t="s">
        <v>1706</v>
      </c>
      <c r="J620" s="419">
        <v>3132206</v>
      </c>
      <c r="K620" s="595"/>
      <c r="L620" s="568"/>
    </row>
    <row r="621" spans="2:12" ht="14">
      <c r="B621" s="412" t="s">
        <v>327</v>
      </c>
      <c r="C621" s="413">
        <v>31577014</v>
      </c>
      <c r="D621" s="414" t="s">
        <v>1117</v>
      </c>
      <c r="E621" s="415" t="s">
        <v>171</v>
      </c>
      <c r="F621" s="416">
        <v>3059137</v>
      </c>
      <c r="G621" s="417" t="s">
        <v>1657</v>
      </c>
      <c r="H621" s="418">
        <v>45531</v>
      </c>
      <c r="I621" s="476" t="s">
        <v>1706</v>
      </c>
      <c r="J621" s="419">
        <v>3372833</v>
      </c>
      <c r="K621" s="595"/>
      <c r="L621" s="568"/>
    </row>
    <row r="622" spans="2:12" ht="14">
      <c r="B622" s="412" t="s">
        <v>327</v>
      </c>
      <c r="C622" s="413">
        <v>31577014</v>
      </c>
      <c r="D622" s="414" t="s">
        <v>1117</v>
      </c>
      <c r="E622" s="415" t="s">
        <v>171</v>
      </c>
      <c r="F622" s="416">
        <v>3059137</v>
      </c>
      <c r="G622" s="417" t="s">
        <v>1658</v>
      </c>
      <c r="H622" s="418">
        <v>45531</v>
      </c>
      <c r="I622" s="476" t="s">
        <v>1706</v>
      </c>
      <c r="J622" s="419">
        <v>236098</v>
      </c>
      <c r="K622" s="595"/>
      <c r="L622" s="568"/>
    </row>
    <row r="623" spans="2:12" ht="14">
      <c r="B623" s="412" t="s">
        <v>327</v>
      </c>
      <c r="C623" s="413">
        <v>31577014</v>
      </c>
      <c r="D623" s="414" t="s">
        <v>1117</v>
      </c>
      <c r="E623" s="415" t="s">
        <v>171</v>
      </c>
      <c r="F623" s="416">
        <v>3059137</v>
      </c>
      <c r="G623" s="417" t="s">
        <v>1660</v>
      </c>
      <c r="H623" s="418">
        <v>45531</v>
      </c>
      <c r="I623" s="476" t="s">
        <v>1706</v>
      </c>
      <c r="J623" s="419">
        <v>481833</v>
      </c>
      <c r="K623" s="595"/>
      <c r="L623" s="568"/>
    </row>
    <row r="624" spans="2:12" ht="14">
      <c r="B624" s="412" t="s">
        <v>327</v>
      </c>
      <c r="C624" s="413">
        <v>31577014</v>
      </c>
      <c r="D624" s="414" t="s">
        <v>1117</v>
      </c>
      <c r="E624" s="415" t="s">
        <v>171</v>
      </c>
      <c r="F624" s="416">
        <v>3059137</v>
      </c>
      <c r="G624" s="417" t="s">
        <v>1661</v>
      </c>
      <c r="H624" s="418">
        <v>45531</v>
      </c>
      <c r="I624" s="476" t="s">
        <v>1706</v>
      </c>
      <c r="J624" s="419">
        <v>5500930</v>
      </c>
      <c r="K624" s="595"/>
      <c r="L624" s="568"/>
    </row>
    <row r="625" spans="2:12">
      <c r="B625" s="447" t="s">
        <v>26</v>
      </c>
      <c r="C625" s="448"/>
      <c r="D625" s="449"/>
      <c r="E625" s="450"/>
      <c r="F625" s="451"/>
      <c r="G625" s="452"/>
      <c r="H625" s="453"/>
      <c r="I625" s="526"/>
      <c r="J625" s="454">
        <f>SUM(J620:J624)</f>
        <v>12723900</v>
      </c>
      <c r="K625" s="595"/>
      <c r="L625" s="568"/>
    </row>
    <row r="626" spans="2:12" ht="14">
      <c r="B626" s="412" t="s">
        <v>328</v>
      </c>
      <c r="C626" s="413">
        <v>1066270466</v>
      </c>
      <c r="D626" s="414" t="s">
        <v>1159</v>
      </c>
      <c r="E626" s="415" t="s">
        <v>171</v>
      </c>
      <c r="F626" s="416">
        <v>3044358631</v>
      </c>
      <c r="G626" s="417" t="s">
        <v>1656</v>
      </c>
      <c r="H626" s="418">
        <v>45531</v>
      </c>
      <c r="I626" s="476" t="s">
        <v>1706</v>
      </c>
      <c r="J626" s="419">
        <v>642800</v>
      </c>
      <c r="K626" s="595"/>
      <c r="L626" s="568"/>
    </row>
    <row r="627" spans="2:12" ht="14">
      <c r="B627" s="412" t="s">
        <v>328</v>
      </c>
      <c r="C627" s="413">
        <v>1066270466</v>
      </c>
      <c r="D627" s="414" t="s">
        <v>1159</v>
      </c>
      <c r="E627" s="415" t="s">
        <v>171</v>
      </c>
      <c r="F627" s="416">
        <v>3044358631</v>
      </c>
      <c r="G627" s="417" t="s">
        <v>1657</v>
      </c>
      <c r="H627" s="418">
        <v>45531</v>
      </c>
      <c r="I627" s="476" t="s">
        <v>1706</v>
      </c>
      <c r="J627" s="419">
        <v>393928</v>
      </c>
      <c r="K627" s="595"/>
      <c r="L627" s="568"/>
    </row>
    <row r="628" spans="2:12" ht="14">
      <c r="B628" s="412" t="s">
        <v>328</v>
      </c>
      <c r="C628" s="413">
        <v>1066270466</v>
      </c>
      <c r="D628" s="414" t="s">
        <v>1159</v>
      </c>
      <c r="E628" s="415" t="s">
        <v>171</v>
      </c>
      <c r="F628" s="416">
        <v>3044358631</v>
      </c>
      <c r="G628" s="417" t="s">
        <v>1658</v>
      </c>
      <c r="H628" s="418">
        <v>45531</v>
      </c>
      <c r="I628" s="476" t="s">
        <v>1706</v>
      </c>
      <c r="J628" s="419">
        <v>12737</v>
      </c>
      <c r="K628" s="595"/>
      <c r="L628" s="568"/>
    </row>
    <row r="629" spans="2:12" ht="14">
      <c r="B629" s="412" t="s">
        <v>328</v>
      </c>
      <c r="C629" s="413">
        <v>1066270466</v>
      </c>
      <c r="D629" s="414" t="s">
        <v>1159</v>
      </c>
      <c r="E629" s="415" t="s">
        <v>171</v>
      </c>
      <c r="F629" s="416">
        <v>3044358631</v>
      </c>
      <c r="G629" s="417" t="s">
        <v>1660</v>
      </c>
      <c r="H629" s="418">
        <v>45531</v>
      </c>
      <c r="I629" s="476" t="s">
        <v>1706</v>
      </c>
      <c r="J629" s="419">
        <v>121833</v>
      </c>
      <c r="K629" s="595"/>
      <c r="L629" s="568"/>
    </row>
    <row r="630" spans="2:12" ht="14">
      <c r="B630" s="412" t="s">
        <v>328</v>
      </c>
      <c r="C630" s="413">
        <v>1066270466</v>
      </c>
      <c r="D630" s="414" t="s">
        <v>1159</v>
      </c>
      <c r="E630" s="415" t="s">
        <v>171</v>
      </c>
      <c r="F630" s="416">
        <v>3044358631</v>
      </c>
      <c r="G630" s="417" t="s">
        <v>1661</v>
      </c>
      <c r="H630" s="418">
        <v>45531</v>
      </c>
      <c r="I630" s="476" t="s">
        <v>1706</v>
      </c>
      <c r="J630" s="419">
        <v>175139</v>
      </c>
      <c r="K630" s="595"/>
      <c r="L630" s="568"/>
    </row>
    <row r="631" spans="2:12">
      <c r="B631" s="447" t="s">
        <v>26</v>
      </c>
      <c r="C631" s="448"/>
      <c r="D631" s="449"/>
      <c r="E631" s="450"/>
      <c r="F631" s="451"/>
      <c r="G631" s="452"/>
      <c r="H631" s="453"/>
      <c r="I631" s="526"/>
      <c r="J631" s="454">
        <f>SUM(J626:J630)</f>
        <v>1346437</v>
      </c>
      <c r="K631" s="595"/>
      <c r="L631" s="568"/>
    </row>
    <row r="632" spans="2:12" ht="14">
      <c r="B632" s="412" t="s">
        <v>329</v>
      </c>
      <c r="C632" s="413">
        <v>1143845733</v>
      </c>
      <c r="D632" s="414" t="s">
        <v>330</v>
      </c>
      <c r="E632" s="415" t="s">
        <v>171</v>
      </c>
      <c r="F632" s="416">
        <v>3015815667</v>
      </c>
      <c r="G632" s="417" t="s">
        <v>1656</v>
      </c>
      <c r="H632" s="418">
        <v>45531</v>
      </c>
      <c r="I632" s="476" t="s">
        <v>1706</v>
      </c>
      <c r="J632" s="419">
        <v>646400</v>
      </c>
      <c r="K632" s="595"/>
      <c r="L632" s="568"/>
    </row>
    <row r="633" spans="2:12" ht="14">
      <c r="B633" s="412" t="s">
        <v>329</v>
      </c>
      <c r="C633" s="413">
        <v>1143845733</v>
      </c>
      <c r="D633" s="414" t="s">
        <v>330</v>
      </c>
      <c r="E633" s="415" t="s">
        <v>171</v>
      </c>
      <c r="F633" s="416">
        <v>3015815667</v>
      </c>
      <c r="G633" s="417" t="s">
        <v>1657</v>
      </c>
      <c r="H633" s="418">
        <v>45531</v>
      </c>
      <c r="I633" s="476" t="s">
        <v>1706</v>
      </c>
      <c r="J633" s="419">
        <v>852833</v>
      </c>
      <c r="K633" s="595"/>
      <c r="L633" s="568"/>
    </row>
    <row r="634" spans="2:12" ht="14">
      <c r="B634" s="412" t="s">
        <v>329</v>
      </c>
      <c r="C634" s="413">
        <v>1143845733</v>
      </c>
      <c r="D634" s="414" t="s">
        <v>330</v>
      </c>
      <c r="E634" s="415" t="s">
        <v>171</v>
      </c>
      <c r="F634" s="416">
        <v>3015815667</v>
      </c>
      <c r="G634" s="417" t="s">
        <v>1658</v>
      </c>
      <c r="H634" s="418">
        <v>45531</v>
      </c>
      <c r="I634" s="476" t="s">
        <v>1706</v>
      </c>
      <c r="J634" s="419">
        <v>59698</v>
      </c>
      <c r="K634" s="595"/>
      <c r="L634" s="568"/>
    </row>
    <row r="635" spans="2:12" ht="14">
      <c r="B635" s="412" t="s">
        <v>329</v>
      </c>
      <c r="C635" s="413">
        <v>1143845733</v>
      </c>
      <c r="D635" s="414" t="s">
        <v>330</v>
      </c>
      <c r="E635" s="415" t="s">
        <v>171</v>
      </c>
      <c r="F635" s="416">
        <v>3015815667</v>
      </c>
      <c r="G635" s="417" t="s">
        <v>1660</v>
      </c>
      <c r="H635" s="418">
        <v>45531</v>
      </c>
      <c r="I635" s="476" t="s">
        <v>1706</v>
      </c>
      <c r="J635" s="419">
        <v>121833</v>
      </c>
      <c r="K635" s="595"/>
      <c r="L635" s="568"/>
    </row>
    <row r="636" spans="2:12" ht="14">
      <c r="B636" s="412" t="s">
        <v>329</v>
      </c>
      <c r="C636" s="413">
        <v>1143845733</v>
      </c>
      <c r="D636" s="414" t="s">
        <v>330</v>
      </c>
      <c r="E636" s="415" t="s">
        <v>171</v>
      </c>
      <c r="F636" s="416">
        <v>3015815667</v>
      </c>
      <c r="G636" s="417" t="s">
        <v>1661</v>
      </c>
      <c r="H636" s="418">
        <v>45531</v>
      </c>
      <c r="I636" s="476" t="s">
        <v>1706</v>
      </c>
      <c r="J636" s="419">
        <v>54167</v>
      </c>
      <c r="K636" s="595"/>
      <c r="L636" s="568"/>
    </row>
    <row r="637" spans="2:12">
      <c r="B637" s="447" t="s">
        <v>26</v>
      </c>
      <c r="C637" s="448"/>
      <c r="D637" s="449"/>
      <c r="E637" s="450"/>
      <c r="F637" s="451"/>
      <c r="G637" s="452"/>
      <c r="H637" s="453"/>
      <c r="I637" s="526"/>
      <c r="J637" s="454">
        <f>SUM(J632:J636)</f>
        <v>1734931</v>
      </c>
      <c r="K637" s="595"/>
      <c r="L637" s="568"/>
    </row>
    <row r="638" spans="2:12" ht="14">
      <c r="B638" s="412" t="s">
        <v>697</v>
      </c>
      <c r="C638" s="413">
        <v>1014861066</v>
      </c>
      <c r="D638" s="414" t="s">
        <v>698</v>
      </c>
      <c r="E638" s="415" t="s">
        <v>171</v>
      </c>
      <c r="F638" s="416">
        <v>3127846658</v>
      </c>
      <c r="G638" s="417" t="s">
        <v>1656</v>
      </c>
      <c r="H638" s="418">
        <v>45531</v>
      </c>
      <c r="I638" s="476" t="s">
        <v>1706</v>
      </c>
      <c r="J638" s="419">
        <v>321400</v>
      </c>
      <c r="K638" s="595"/>
      <c r="L638" s="568"/>
    </row>
    <row r="639" spans="2:12" ht="14">
      <c r="B639" s="412" t="s">
        <v>697</v>
      </c>
      <c r="C639" s="413">
        <v>1014861066</v>
      </c>
      <c r="D639" s="414" t="s">
        <v>698</v>
      </c>
      <c r="E639" s="415" t="s">
        <v>171</v>
      </c>
      <c r="F639" s="416">
        <v>3127846658</v>
      </c>
      <c r="G639" s="417" t="s">
        <v>1657</v>
      </c>
      <c r="H639" s="418">
        <v>45531</v>
      </c>
      <c r="I639" s="476" t="s">
        <v>1706</v>
      </c>
      <c r="J639" s="419">
        <v>473667</v>
      </c>
      <c r="K639" s="595"/>
      <c r="L639" s="568"/>
    </row>
    <row r="640" spans="2:12" ht="14">
      <c r="B640" s="412" t="s">
        <v>697</v>
      </c>
      <c r="C640" s="413">
        <v>1014861066</v>
      </c>
      <c r="D640" s="414" t="s">
        <v>698</v>
      </c>
      <c r="E640" s="415" t="s">
        <v>171</v>
      </c>
      <c r="F640" s="416">
        <v>3127846658</v>
      </c>
      <c r="G640" s="417" t="s">
        <v>1658</v>
      </c>
      <c r="H640" s="418">
        <v>45531</v>
      </c>
      <c r="I640" s="476" t="s">
        <v>1706</v>
      </c>
      <c r="J640" s="419">
        <v>33157</v>
      </c>
      <c r="K640" s="595"/>
      <c r="L640" s="568"/>
    </row>
    <row r="641" spans="2:12" ht="14">
      <c r="B641" s="412" t="s">
        <v>697</v>
      </c>
      <c r="C641" s="413">
        <v>1014861066</v>
      </c>
      <c r="D641" s="414" t="s">
        <v>698</v>
      </c>
      <c r="E641" s="415" t="s">
        <v>171</v>
      </c>
      <c r="F641" s="416">
        <v>3127846658</v>
      </c>
      <c r="G641" s="417" t="s">
        <v>1660</v>
      </c>
      <c r="H641" s="418">
        <v>45531</v>
      </c>
      <c r="I641" s="476" t="s">
        <v>1706</v>
      </c>
      <c r="J641" s="419">
        <v>67667</v>
      </c>
      <c r="K641" s="595"/>
      <c r="L641" s="568"/>
    </row>
    <row r="642" spans="2:12" ht="14">
      <c r="B642" s="412" t="s">
        <v>697</v>
      </c>
      <c r="C642" s="413">
        <v>1014861066</v>
      </c>
      <c r="D642" s="414" t="s">
        <v>698</v>
      </c>
      <c r="E642" s="415" t="s">
        <v>171</v>
      </c>
      <c r="F642" s="416">
        <v>3127846658</v>
      </c>
      <c r="G642" s="417" t="s">
        <v>1661</v>
      </c>
      <c r="H642" s="418">
        <v>45531</v>
      </c>
      <c r="I642" s="476" t="s">
        <v>1706</v>
      </c>
      <c r="J642" s="419">
        <v>357500</v>
      </c>
      <c r="K642" s="595"/>
      <c r="L642" s="568"/>
    </row>
    <row r="643" spans="2:12">
      <c r="B643" s="447" t="s">
        <v>26</v>
      </c>
      <c r="C643" s="448"/>
      <c r="D643" s="449"/>
      <c r="E643" s="450"/>
      <c r="F643" s="451"/>
      <c r="G643" s="452"/>
      <c r="H643" s="453"/>
      <c r="I643" s="526"/>
      <c r="J643" s="454">
        <f>SUM(J638:J642)</f>
        <v>1253391</v>
      </c>
      <c r="K643" s="595"/>
      <c r="L643" s="568"/>
    </row>
    <row r="644" spans="2:12" ht="14">
      <c r="B644" s="412" t="s">
        <v>699</v>
      </c>
      <c r="C644" s="413">
        <v>1026154096</v>
      </c>
      <c r="D644" s="414" t="s">
        <v>902</v>
      </c>
      <c r="E644" s="415" t="s">
        <v>171</v>
      </c>
      <c r="F644" s="416">
        <v>3214299857</v>
      </c>
      <c r="G644" s="417" t="s">
        <v>1656</v>
      </c>
      <c r="H644" s="418">
        <v>45531</v>
      </c>
      <c r="I644" s="476" t="s">
        <v>1706</v>
      </c>
      <c r="J644" s="419">
        <v>17000000</v>
      </c>
      <c r="K644" s="595"/>
      <c r="L644" s="568"/>
    </row>
    <row r="645" spans="2:12" ht="14">
      <c r="B645" s="412" t="s">
        <v>699</v>
      </c>
      <c r="C645" s="413">
        <v>1026154096</v>
      </c>
      <c r="D645" s="414" t="s">
        <v>902</v>
      </c>
      <c r="E645" s="415" t="s">
        <v>171</v>
      </c>
      <c r="F645" s="416">
        <v>3214299857</v>
      </c>
      <c r="G645" s="417" t="s">
        <v>1661</v>
      </c>
      <c r="H645" s="418">
        <v>45531</v>
      </c>
      <c r="I645" s="476" t="s">
        <v>1706</v>
      </c>
      <c r="J645" s="419">
        <v>1416668</v>
      </c>
      <c r="K645" s="595"/>
      <c r="L645" s="568"/>
    </row>
    <row r="646" spans="2:12">
      <c r="B646" s="447" t="s">
        <v>26</v>
      </c>
      <c r="C646" s="448"/>
      <c r="D646" s="449"/>
      <c r="E646" s="450"/>
      <c r="F646" s="451"/>
      <c r="G646" s="452"/>
      <c r="H646" s="453"/>
      <c r="I646" s="526"/>
      <c r="J646" s="454">
        <f>SUM(J644:J645)</f>
        <v>18416668</v>
      </c>
      <c r="K646" s="595"/>
      <c r="L646" s="568"/>
    </row>
    <row r="647" spans="2:12" ht="14">
      <c r="B647" s="412" t="s">
        <v>781</v>
      </c>
      <c r="C647" s="413">
        <v>1193406836</v>
      </c>
      <c r="D647" s="414" t="s">
        <v>1123</v>
      </c>
      <c r="E647" s="415" t="s">
        <v>171</v>
      </c>
      <c r="F647" s="416">
        <v>3137036772</v>
      </c>
      <c r="G647" s="417" t="s">
        <v>1657</v>
      </c>
      <c r="H647" s="418">
        <v>45531</v>
      </c>
      <c r="I647" s="476" t="s">
        <v>1706</v>
      </c>
      <c r="J647" s="419">
        <v>1575000</v>
      </c>
      <c r="K647" s="595"/>
      <c r="L647" s="568"/>
    </row>
    <row r="648" spans="2:12" ht="14">
      <c r="B648" s="412" t="s">
        <v>781</v>
      </c>
      <c r="C648" s="413">
        <v>1193406836</v>
      </c>
      <c r="D648" s="414" t="s">
        <v>1123</v>
      </c>
      <c r="E648" s="415" t="s">
        <v>171</v>
      </c>
      <c r="F648" s="416">
        <v>3137036772</v>
      </c>
      <c r="G648" s="417" t="s">
        <v>1658</v>
      </c>
      <c r="H648" s="418">
        <v>45531</v>
      </c>
      <c r="I648" s="476" t="s">
        <v>1706</v>
      </c>
      <c r="J648" s="419">
        <v>110250</v>
      </c>
      <c r="K648" s="595"/>
      <c r="L648" s="568"/>
    </row>
    <row r="649" spans="2:12" ht="14">
      <c r="B649" s="412" t="s">
        <v>781</v>
      </c>
      <c r="C649" s="413">
        <v>1193406836</v>
      </c>
      <c r="D649" s="414" t="s">
        <v>1123</v>
      </c>
      <c r="E649" s="415" t="s">
        <v>171</v>
      </c>
      <c r="F649" s="416">
        <v>3137036772</v>
      </c>
      <c r="G649" s="417" t="s">
        <v>1660</v>
      </c>
      <c r="H649" s="418">
        <v>45531</v>
      </c>
      <c r="I649" s="476" t="s">
        <v>1706</v>
      </c>
      <c r="J649" s="419">
        <v>225000</v>
      </c>
      <c r="K649" s="595"/>
      <c r="L649" s="568"/>
    </row>
    <row r="650" spans="2:12" ht="14">
      <c r="B650" s="412" t="s">
        <v>781</v>
      </c>
      <c r="C650" s="413">
        <v>1193406836</v>
      </c>
      <c r="D650" s="414" t="s">
        <v>1123</v>
      </c>
      <c r="E650" s="415" t="s">
        <v>171</v>
      </c>
      <c r="F650" s="416">
        <v>3137036772</v>
      </c>
      <c r="G650" s="417" t="s">
        <v>1661</v>
      </c>
      <c r="H650" s="418">
        <v>45531</v>
      </c>
      <c r="I650" s="476" t="s">
        <v>1706</v>
      </c>
      <c r="J650" s="419">
        <v>915000</v>
      </c>
      <c r="K650" s="595"/>
      <c r="L650" s="568"/>
    </row>
    <row r="651" spans="2:12" ht="14">
      <c r="B651" s="412" t="s">
        <v>1114</v>
      </c>
      <c r="C651" s="413">
        <v>1088315350</v>
      </c>
      <c r="D651" s="414" t="s">
        <v>1115</v>
      </c>
      <c r="E651" s="415" t="s">
        <v>171</v>
      </c>
      <c r="F651" s="416">
        <v>19133888707</v>
      </c>
      <c r="G651" s="417" t="s">
        <v>1656</v>
      </c>
      <c r="H651" s="418">
        <v>45531</v>
      </c>
      <c r="I651" s="476" t="s">
        <v>1706</v>
      </c>
      <c r="J651" s="419">
        <v>7323333</v>
      </c>
      <c r="K651" s="595"/>
      <c r="L651" s="568"/>
    </row>
    <row r="652" spans="2:12">
      <c r="B652" s="447" t="s">
        <v>26</v>
      </c>
      <c r="C652" s="448"/>
      <c r="D652" s="449"/>
      <c r="E652" s="450"/>
      <c r="F652" s="451"/>
      <c r="G652" s="452"/>
      <c r="H652" s="453"/>
      <c r="I652" s="526"/>
      <c r="J652" s="454">
        <f>+J651</f>
        <v>7323333</v>
      </c>
      <c r="K652" s="595"/>
      <c r="L652" s="568"/>
    </row>
    <row r="653" spans="2:12" ht="14">
      <c r="B653" s="412" t="s">
        <v>720</v>
      </c>
      <c r="C653" s="413">
        <v>1094898896</v>
      </c>
      <c r="D653" s="414" t="s">
        <v>934</v>
      </c>
      <c r="E653" s="415" t="s">
        <v>171</v>
      </c>
      <c r="F653" s="416">
        <v>3246663669</v>
      </c>
      <c r="G653" s="417" t="s">
        <v>1656</v>
      </c>
      <c r="H653" s="418">
        <v>45531</v>
      </c>
      <c r="I653" s="476" t="s">
        <v>1706</v>
      </c>
      <c r="J653" s="419">
        <v>12356650</v>
      </c>
      <c r="K653" s="595"/>
      <c r="L653" s="568"/>
    </row>
    <row r="654" spans="2:12" ht="14">
      <c r="B654" s="412" t="s">
        <v>720</v>
      </c>
      <c r="C654" s="413">
        <v>1094898896</v>
      </c>
      <c r="D654" s="414" t="s">
        <v>934</v>
      </c>
      <c r="E654" s="415" t="s">
        <v>171</v>
      </c>
      <c r="F654" s="416">
        <v>3246663669</v>
      </c>
      <c r="G654" s="417" t="s">
        <v>1661</v>
      </c>
      <c r="H654" s="418">
        <v>45531</v>
      </c>
      <c r="I654" s="476" t="s">
        <v>1706</v>
      </c>
      <c r="J654" s="419">
        <v>1062501</v>
      </c>
      <c r="K654" s="595"/>
      <c r="L654" s="568"/>
    </row>
    <row r="655" spans="2:12">
      <c r="B655" s="447" t="s">
        <v>26</v>
      </c>
      <c r="C655" s="448"/>
      <c r="D655" s="449"/>
      <c r="E655" s="450"/>
      <c r="F655" s="451"/>
      <c r="G655" s="452"/>
      <c r="H655" s="453"/>
      <c r="I655" s="526"/>
      <c r="J655" s="454">
        <f>SUM(J653:J654)</f>
        <v>13419151</v>
      </c>
      <c r="K655" s="595"/>
      <c r="L655" s="568"/>
    </row>
    <row r="656" spans="2:12" ht="14">
      <c r="B656" s="412" t="s">
        <v>735</v>
      </c>
      <c r="C656" s="413">
        <v>1108332139</v>
      </c>
      <c r="D656" s="414" t="s">
        <v>736</v>
      </c>
      <c r="E656" s="415" t="s">
        <v>171</v>
      </c>
      <c r="F656" s="416">
        <v>3187557412</v>
      </c>
      <c r="G656" s="417" t="s">
        <v>1656</v>
      </c>
      <c r="H656" s="418">
        <v>45531</v>
      </c>
      <c r="I656" s="476" t="s">
        <v>1706</v>
      </c>
      <c r="J656" s="419">
        <v>750000</v>
      </c>
      <c r="K656" s="595"/>
      <c r="L656" s="568"/>
    </row>
    <row r="657" spans="2:12" ht="14">
      <c r="B657" s="412" t="s">
        <v>735</v>
      </c>
      <c r="C657" s="413">
        <v>1108332139</v>
      </c>
      <c r="D657" s="414" t="s">
        <v>736</v>
      </c>
      <c r="E657" s="415" t="s">
        <v>171</v>
      </c>
      <c r="F657" s="416">
        <v>3187557412</v>
      </c>
      <c r="G657" s="417" t="s">
        <v>1657</v>
      </c>
      <c r="H657" s="418">
        <v>45531</v>
      </c>
      <c r="I657" s="476" t="s">
        <v>1706</v>
      </c>
      <c r="J657" s="419">
        <v>852833</v>
      </c>
      <c r="K657" s="595"/>
      <c r="L657" s="568"/>
    </row>
    <row r="658" spans="2:12" ht="14">
      <c r="B658" s="412" t="s">
        <v>735</v>
      </c>
      <c r="C658" s="413">
        <v>1108332139</v>
      </c>
      <c r="D658" s="414" t="s">
        <v>736</v>
      </c>
      <c r="E658" s="415" t="s">
        <v>171</v>
      </c>
      <c r="F658" s="416">
        <v>3187557412</v>
      </c>
      <c r="G658" s="417" t="s">
        <v>1658</v>
      </c>
      <c r="H658" s="418">
        <v>45531</v>
      </c>
      <c r="I658" s="476" t="s">
        <v>1706</v>
      </c>
      <c r="J658" s="419">
        <v>59698</v>
      </c>
      <c r="K658" s="595"/>
      <c r="L658" s="568"/>
    </row>
    <row r="659" spans="2:12" ht="14">
      <c r="B659" s="412" t="s">
        <v>735</v>
      </c>
      <c r="C659" s="413">
        <v>1108332139</v>
      </c>
      <c r="D659" s="414" t="s">
        <v>736</v>
      </c>
      <c r="E659" s="415" t="s">
        <v>171</v>
      </c>
      <c r="F659" s="416">
        <v>3187557412</v>
      </c>
      <c r="G659" s="417" t="s">
        <v>1660</v>
      </c>
      <c r="H659" s="418">
        <v>45531</v>
      </c>
      <c r="I659" s="476" t="s">
        <v>1706</v>
      </c>
      <c r="J659" s="419">
        <v>121833</v>
      </c>
      <c r="K659" s="595"/>
      <c r="L659" s="568"/>
    </row>
    <row r="660" spans="2:12" ht="14">
      <c r="B660" s="412" t="s">
        <v>735</v>
      </c>
      <c r="C660" s="413">
        <v>1108332139</v>
      </c>
      <c r="D660" s="414" t="s">
        <v>736</v>
      </c>
      <c r="E660" s="415" t="s">
        <v>171</v>
      </c>
      <c r="F660" s="416">
        <v>3187557412</v>
      </c>
      <c r="G660" s="417" t="s">
        <v>1661</v>
      </c>
      <c r="H660" s="418">
        <v>45531</v>
      </c>
      <c r="I660" s="476" t="s">
        <v>1706</v>
      </c>
      <c r="J660" s="419">
        <v>644583</v>
      </c>
      <c r="K660" s="595"/>
      <c r="L660" s="568"/>
    </row>
    <row r="661" spans="2:12">
      <c r="B661" s="447" t="s">
        <v>26</v>
      </c>
      <c r="C661" s="448"/>
      <c r="D661" s="449"/>
      <c r="E661" s="450"/>
      <c r="F661" s="451"/>
      <c r="G661" s="452"/>
      <c r="H661" s="453"/>
      <c r="I661" s="526"/>
      <c r="J661" s="454">
        <f>SUM(J656:J660)</f>
        <v>2428947</v>
      </c>
      <c r="K661" s="595"/>
      <c r="L661" s="568"/>
    </row>
    <row r="662" spans="2:12" ht="14">
      <c r="B662" s="412" t="s">
        <v>331</v>
      </c>
      <c r="C662" s="413">
        <v>94495962</v>
      </c>
      <c r="D662" s="414" t="s">
        <v>332</v>
      </c>
      <c r="E662" s="415" t="s">
        <v>171</v>
      </c>
      <c r="F662" s="416"/>
      <c r="G662" s="417" t="s">
        <v>1656</v>
      </c>
      <c r="H662" s="418">
        <v>45531</v>
      </c>
      <c r="I662" s="476" t="s">
        <v>1706</v>
      </c>
      <c r="J662" s="419">
        <v>398373</v>
      </c>
      <c r="K662" s="595"/>
      <c r="L662" s="568"/>
    </row>
    <row r="663" spans="2:12" ht="14">
      <c r="B663" s="412" t="s">
        <v>331</v>
      </c>
      <c r="C663" s="413">
        <v>94495962</v>
      </c>
      <c r="D663" s="414" t="s">
        <v>332</v>
      </c>
      <c r="E663" s="415" t="s">
        <v>171</v>
      </c>
      <c r="F663" s="416"/>
      <c r="G663" s="417" t="s">
        <v>1657</v>
      </c>
      <c r="H663" s="418">
        <v>45531</v>
      </c>
      <c r="I663" s="476" t="s">
        <v>1706</v>
      </c>
      <c r="J663" s="419">
        <v>921542</v>
      </c>
      <c r="K663" s="595"/>
      <c r="L663" s="568"/>
    </row>
    <row r="664" spans="2:12" ht="14">
      <c r="B664" s="412" t="s">
        <v>331</v>
      </c>
      <c r="C664" s="413">
        <v>94495962</v>
      </c>
      <c r="D664" s="414" t="s">
        <v>332</v>
      </c>
      <c r="E664" s="415" t="s">
        <v>171</v>
      </c>
      <c r="F664" s="416"/>
      <c r="G664" s="417" t="s">
        <v>1658</v>
      </c>
      <c r="H664" s="418">
        <v>45531</v>
      </c>
      <c r="I664" s="476" t="s">
        <v>1706</v>
      </c>
      <c r="J664" s="419">
        <v>64508</v>
      </c>
      <c r="K664" s="595"/>
      <c r="L664" s="568"/>
    </row>
    <row r="665" spans="2:12" ht="14">
      <c r="B665" s="412" t="s">
        <v>331</v>
      </c>
      <c r="C665" s="413">
        <v>94495962</v>
      </c>
      <c r="D665" s="414" t="s">
        <v>332</v>
      </c>
      <c r="E665" s="415" t="s">
        <v>171</v>
      </c>
      <c r="F665" s="416"/>
      <c r="G665" s="417" t="s">
        <v>1660</v>
      </c>
      <c r="H665" s="418">
        <v>45531</v>
      </c>
      <c r="I665" s="476" t="s">
        <v>1706</v>
      </c>
      <c r="J665" s="419">
        <v>137094</v>
      </c>
      <c r="K665" s="595"/>
      <c r="L665" s="568"/>
    </row>
    <row r="666" spans="2:12" ht="14">
      <c r="B666" s="412" t="s">
        <v>331</v>
      </c>
      <c r="C666" s="413">
        <v>94495962</v>
      </c>
      <c r="D666" s="414" t="s">
        <v>332</v>
      </c>
      <c r="E666" s="415" t="s">
        <v>171</v>
      </c>
      <c r="F666" s="416"/>
      <c r="G666" s="417" t="s">
        <v>1661</v>
      </c>
      <c r="H666" s="418">
        <v>45531</v>
      </c>
      <c r="I666" s="476" t="s">
        <v>1706</v>
      </c>
      <c r="J666" s="419">
        <v>1679167</v>
      </c>
      <c r="K666" s="595"/>
      <c r="L666" s="568"/>
    </row>
    <row r="667" spans="2:12">
      <c r="B667" s="447" t="s">
        <v>26</v>
      </c>
      <c r="C667" s="448"/>
      <c r="D667" s="449"/>
      <c r="E667" s="450"/>
      <c r="F667" s="451"/>
      <c r="G667" s="452"/>
      <c r="H667" s="453"/>
      <c r="I667" s="526"/>
      <c r="J667" s="454">
        <f>SUM(J662:J666)</f>
        <v>3200684</v>
      </c>
      <c r="K667" s="595"/>
      <c r="L667" s="568"/>
    </row>
    <row r="668" spans="2:12" ht="14">
      <c r="B668" s="412" t="s">
        <v>706</v>
      </c>
      <c r="C668" s="413">
        <v>1073237843</v>
      </c>
      <c r="D668" s="414" t="s">
        <v>934</v>
      </c>
      <c r="E668" s="415" t="s">
        <v>171</v>
      </c>
      <c r="F668" s="416">
        <v>3219572596</v>
      </c>
      <c r="G668" s="417" t="s">
        <v>1656</v>
      </c>
      <c r="H668" s="418">
        <v>45531</v>
      </c>
      <c r="I668" s="476" t="s">
        <v>1706</v>
      </c>
      <c r="J668" s="419">
        <v>8397500</v>
      </c>
      <c r="K668" s="595"/>
      <c r="L668" s="568"/>
    </row>
    <row r="669" spans="2:12" ht="14">
      <c r="B669" s="412" t="s">
        <v>706</v>
      </c>
      <c r="C669" s="413">
        <v>1073237843</v>
      </c>
      <c r="D669" s="414" t="s">
        <v>934</v>
      </c>
      <c r="E669" s="415" t="s">
        <v>171</v>
      </c>
      <c r="F669" s="416">
        <v>3219572596</v>
      </c>
      <c r="G669" s="417" t="s">
        <v>1661</v>
      </c>
      <c r="H669" s="418">
        <v>45531</v>
      </c>
      <c r="I669" s="476" t="s">
        <v>1706</v>
      </c>
      <c r="J669" s="419">
        <v>708334</v>
      </c>
      <c r="K669" s="595"/>
      <c r="L669" s="568"/>
    </row>
    <row r="670" spans="2:12">
      <c r="B670" s="447" t="s">
        <v>26</v>
      </c>
      <c r="C670" s="448"/>
      <c r="D670" s="449"/>
      <c r="E670" s="450"/>
      <c r="F670" s="451"/>
      <c r="G670" s="452"/>
      <c r="H670" s="453"/>
      <c r="I670" s="526"/>
      <c r="J670" s="454">
        <f>SUM(J668:J669)</f>
        <v>9105834</v>
      </c>
      <c r="K670" s="595"/>
      <c r="L670" s="568"/>
    </row>
    <row r="671" spans="2:12" ht="14">
      <c r="B671" s="412" t="s">
        <v>333</v>
      </c>
      <c r="C671" s="413">
        <v>16863881</v>
      </c>
      <c r="D671" s="414" t="s">
        <v>1146</v>
      </c>
      <c r="E671" s="415" t="s">
        <v>1090</v>
      </c>
      <c r="F671" s="416">
        <v>2567002</v>
      </c>
      <c r="G671" s="417" t="s">
        <v>1656</v>
      </c>
      <c r="H671" s="418">
        <v>45531</v>
      </c>
      <c r="I671" s="476" t="s">
        <v>1706</v>
      </c>
      <c r="J671" s="419">
        <v>805000</v>
      </c>
      <c r="K671" s="595"/>
      <c r="L671" s="568"/>
    </row>
    <row r="672" spans="2:12" ht="14">
      <c r="B672" s="412" t="s">
        <v>333</v>
      </c>
      <c r="C672" s="413">
        <v>16863881</v>
      </c>
      <c r="D672" s="414" t="s">
        <v>1146</v>
      </c>
      <c r="E672" s="415" t="s">
        <v>1090</v>
      </c>
      <c r="F672" s="416">
        <v>2567002</v>
      </c>
      <c r="G672" s="417" t="s">
        <v>1657</v>
      </c>
      <c r="H672" s="418">
        <v>45531</v>
      </c>
      <c r="I672" s="476" t="s">
        <v>1706</v>
      </c>
      <c r="J672" s="419">
        <v>1068667</v>
      </c>
      <c r="K672" s="595"/>
      <c r="L672" s="568"/>
    </row>
    <row r="673" spans="2:12" ht="14">
      <c r="B673" s="412" t="s">
        <v>333</v>
      </c>
      <c r="C673" s="413">
        <v>16863881</v>
      </c>
      <c r="D673" s="414" t="s">
        <v>1146</v>
      </c>
      <c r="E673" s="415" t="s">
        <v>1090</v>
      </c>
      <c r="F673" s="416">
        <v>2567002</v>
      </c>
      <c r="G673" s="417" t="s">
        <v>1658</v>
      </c>
      <c r="H673" s="418">
        <v>45531</v>
      </c>
      <c r="I673" s="476" t="s">
        <v>1706</v>
      </c>
      <c r="J673" s="419">
        <v>74807</v>
      </c>
      <c r="K673" s="595"/>
      <c r="L673" s="568"/>
    </row>
    <row r="674" spans="2:12" ht="14">
      <c r="B674" s="412" t="s">
        <v>333</v>
      </c>
      <c r="C674" s="413">
        <v>16863881</v>
      </c>
      <c r="D674" s="414" t="s">
        <v>1146</v>
      </c>
      <c r="E674" s="415" t="s">
        <v>1090</v>
      </c>
      <c r="F674" s="416">
        <v>2567002</v>
      </c>
      <c r="G674" s="417" t="s">
        <v>1660</v>
      </c>
      <c r="H674" s="418">
        <v>45531</v>
      </c>
      <c r="I674" s="476" t="s">
        <v>1706</v>
      </c>
      <c r="J674" s="419">
        <v>152667</v>
      </c>
      <c r="K674" s="595"/>
      <c r="L674" s="568"/>
    </row>
    <row r="675" spans="2:12" ht="14">
      <c r="B675" s="412" t="s">
        <v>333</v>
      </c>
      <c r="C675" s="413">
        <v>16863881</v>
      </c>
      <c r="D675" s="414" t="s">
        <v>1146</v>
      </c>
      <c r="E675" s="415" t="s">
        <v>1090</v>
      </c>
      <c r="F675" s="416">
        <v>2567002</v>
      </c>
      <c r="G675" s="417" t="s">
        <v>1661</v>
      </c>
      <c r="H675" s="418">
        <v>45531</v>
      </c>
      <c r="I675" s="476" t="s">
        <v>1706</v>
      </c>
      <c r="J675" s="419">
        <v>1289611</v>
      </c>
      <c r="K675" s="595"/>
      <c r="L675" s="568"/>
    </row>
    <row r="676" spans="2:12">
      <c r="B676" s="447" t="s">
        <v>26</v>
      </c>
      <c r="C676" s="448"/>
      <c r="D676" s="449"/>
      <c r="E676" s="450"/>
      <c r="F676" s="451"/>
      <c r="G676" s="452"/>
      <c r="H676" s="453"/>
      <c r="I676" s="526"/>
      <c r="J676" s="454">
        <f>SUM(J671:J675)</f>
        <v>3390752</v>
      </c>
      <c r="K676" s="595"/>
      <c r="L676" s="568"/>
    </row>
    <row r="677" spans="2:12" ht="14">
      <c r="B677" s="412" t="s">
        <v>334</v>
      </c>
      <c r="C677" s="413">
        <v>1042424606</v>
      </c>
      <c r="D677" s="414" t="s">
        <v>1159</v>
      </c>
      <c r="E677" s="415" t="s">
        <v>171</v>
      </c>
      <c r="F677" s="416">
        <v>3044189988</v>
      </c>
      <c r="G677" s="417" t="s">
        <v>1656</v>
      </c>
      <c r="H677" s="418">
        <v>45531</v>
      </c>
      <c r="I677" s="476" t="s">
        <v>1706</v>
      </c>
      <c r="J677" s="419">
        <v>650000</v>
      </c>
      <c r="K677" s="595"/>
      <c r="L677" s="568"/>
    </row>
    <row r="678" spans="2:12" ht="14">
      <c r="B678" s="412" t="s">
        <v>334</v>
      </c>
      <c r="C678" s="413">
        <v>1042424606</v>
      </c>
      <c r="D678" s="414" t="s">
        <v>1159</v>
      </c>
      <c r="E678" s="415" t="s">
        <v>171</v>
      </c>
      <c r="F678" s="416">
        <v>3044189988</v>
      </c>
      <c r="G678" s="417" t="s">
        <v>1657</v>
      </c>
      <c r="H678" s="418">
        <v>45531</v>
      </c>
      <c r="I678" s="476" t="s">
        <v>1706</v>
      </c>
      <c r="J678" s="419">
        <v>304583</v>
      </c>
      <c r="K678" s="595"/>
      <c r="L678" s="568"/>
    </row>
    <row r="679" spans="2:12" ht="14">
      <c r="B679" s="412" t="s">
        <v>334</v>
      </c>
      <c r="C679" s="413">
        <v>1042424606</v>
      </c>
      <c r="D679" s="414" t="s">
        <v>1159</v>
      </c>
      <c r="E679" s="415" t="s">
        <v>171</v>
      </c>
      <c r="F679" s="416">
        <v>3044189988</v>
      </c>
      <c r="G679" s="417" t="s">
        <v>1658</v>
      </c>
      <c r="H679" s="418">
        <v>45531</v>
      </c>
      <c r="I679" s="476" t="s">
        <v>1706</v>
      </c>
      <c r="J679" s="419">
        <v>7615</v>
      </c>
      <c r="K679" s="595"/>
      <c r="L679" s="568"/>
    </row>
    <row r="680" spans="2:12" ht="14">
      <c r="B680" s="412" t="s">
        <v>334</v>
      </c>
      <c r="C680" s="413">
        <v>1042424606</v>
      </c>
      <c r="D680" s="414" t="s">
        <v>1159</v>
      </c>
      <c r="E680" s="415" t="s">
        <v>171</v>
      </c>
      <c r="F680" s="416">
        <v>3044189988</v>
      </c>
      <c r="G680" s="417" t="s">
        <v>1660</v>
      </c>
      <c r="H680" s="418">
        <v>45531</v>
      </c>
      <c r="I680" s="476" t="s">
        <v>1706</v>
      </c>
      <c r="J680" s="419">
        <v>121833</v>
      </c>
      <c r="K680" s="595"/>
      <c r="L680" s="568"/>
    </row>
    <row r="681" spans="2:12" ht="14">
      <c r="B681" s="412" t="s">
        <v>334</v>
      </c>
      <c r="C681" s="413">
        <v>1042424606</v>
      </c>
      <c r="D681" s="414" t="s">
        <v>1159</v>
      </c>
      <c r="E681" s="415" t="s">
        <v>171</v>
      </c>
      <c r="F681" s="416">
        <v>3044189988</v>
      </c>
      <c r="G681" s="417" t="s">
        <v>1661</v>
      </c>
      <c r="H681" s="418">
        <v>45531</v>
      </c>
      <c r="I681" s="476" t="s">
        <v>1706</v>
      </c>
      <c r="J681" s="419">
        <v>135417</v>
      </c>
      <c r="K681" s="595"/>
      <c r="L681" s="568"/>
    </row>
    <row r="682" spans="2:12">
      <c r="B682" s="447" t="s">
        <v>26</v>
      </c>
      <c r="C682" s="448"/>
      <c r="D682" s="449"/>
      <c r="E682" s="450"/>
      <c r="F682" s="451"/>
      <c r="G682" s="452"/>
      <c r="H682" s="453"/>
      <c r="I682" s="526"/>
      <c r="J682" s="454">
        <f>SUM(J677:J681)</f>
        <v>1219448</v>
      </c>
      <c r="K682" s="595"/>
      <c r="L682" s="568"/>
    </row>
    <row r="683" spans="2:12" ht="14">
      <c r="B683" s="412" t="s">
        <v>335</v>
      </c>
      <c r="C683" s="413">
        <v>1006342483</v>
      </c>
      <c r="D683" s="414" t="s">
        <v>336</v>
      </c>
      <c r="E683" s="415" t="s">
        <v>171</v>
      </c>
      <c r="F683" s="416">
        <v>3157375866</v>
      </c>
      <c r="G683" s="417" t="s">
        <v>1656</v>
      </c>
      <c r="H683" s="418">
        <v>45531</v>
      </c>
      <c r="I683" s="476" t="s">
        <v>1706</v>
      </c>
      <c r="J683" s="419">
        <v>692800</v>
      </c>
      <c r="K683" s="595"/>
      <c r="L683" s="568"/>
    </row>
    <row r="684" spans="2:12" ht="14">
      <c r="B684" s="412" t="s">
        <v>335</v>
      </c>
      <c r="C684" s="413">
        <v>1006342483</v>
      </c>
      <c r="D684" s="414" t="s">
        <v>336</v>
      </c>
      <c r="E684" s="415" t="s">
        <v>171</v>
      </c>
      <c r="F684" s="416">
        <v>3157375866</v>
      </c>
      <c r="G684" s="417" t="s">
        <v>1657</v>
      </c>
      <c r="H684" s="418">
        <v>45531</v>
      </c>
      <c r="I684" s="476" t="s">
        <v>1706</v>
      </c>
      <c r="J684" s="419">
        <v>969500</v>
      </c>
      <c r="K684" s="595"/>
      <c r="L684" s="568"/>
    </row>
    <row r="685" spans="2:12" ht="14">
      <c r="B685" s="412" t="s">
        <v>335</v>
      </c>
      <c r="C685" s="413">
        <v>1006342483</v>
      </c>
      <c r="D685" s="414" t="s">
        <v>336</v>
      </c>
      <c r="E685" s="415" t="s">
        <v>171</v>
      </c>
      <c r="F685" s="416">
        <v>3157375866</v>
      </c>
      <c r="G685" s="417" t="s">
        <v>1658</v>
      </c>
      <c r="H685" s="418">
        <v>45531</v>
      </c>
      <c r="I685" s="476" t="s">
        <v>1706</v>
      </c>
      <c r="J685" s="419">
        <v>67865</v>
      </c>
      <c r="K685" s="595"/>
      <c r="L685" s="568"/>
    </row>
    <row r="686" spans="2:12" ht="14">
      <c r="B686" s="412" t="s">
        <v>335</v>
      </c>
      <c r="C686" s="413">
        <v>1006342483</v>
      </c>
      <c r="D686" s="414" t="s">
        <v>336</v>
      </c>
      <c r="E686" s="415" t="s">
        <v>171</v>
      </c>
      <c r="F686" s="416">
        <v>3157375866</v>
      </c>
      <c r="G686" s="417" t="s">
        <v>1660</v>
      </c>
      <c r="H686" s="418">
        <v>45531</v>
      </c>
      <c r="I686" s="476" t="s">
        <v>1706</v>
      </c>
      <c r="J686" s="419">
        <v>138500</v>
      </c>
      <c r="K686" s="595"/>
      <c r="L686" s="568"/>
    </row>
    <row r="687" spans="2:12" ht="14">
      <c r="B687" s="412" t="s">
        <v>335</v>
      </c>
      <c r="C687" s="413">
        <v>1006342483</v>
      </c>
      <c r="D687" s="414" t="s">
        <v>336</v>
      </c>
      <c r="E687" s="415" t="s">
        <v>171</v>
      </c>
      <c r="F687" s="416">
        <v>3157375866</v>
      </c>
      <c r="G687" s="417" t="s">
        <v>1661</v>
      </c>
      <c r="H687" s="418">
        <v>45531</v>
      </c>
      <c r="I687" s="476" t="s">
        <v>1706</v>
      </c>
      <c r="J687" s="419">
        <v>541667</v>
      </c>
      <c r="K687" s="595"/>
      <c r="L687" s="568"/>
    </row>
    <row r="688" spans="2:12">
      <c r="B688" s="447" t="s">
        <v>26</v>
      </c>
      <c r="C688" s="448"/>
      <c r="D688" s="449"/>
      <c r="E688" s="450"/>
      <c r="F688" s="451"/>
      <c r="G688" s="452"/>
      <c r="H688" s="453"/>
      <c r="I688" s="526"/>
      <c r="J688" s="454">
        <f>SUM(J683:J687)</f>
        <v>2410332</v>
      </c>
      <c r="K688" s="595"/>
      <c r="L688" s="568"/>
    </row>
    <row r="689" spans="2:12" ht="14">
      <c r="B689" s="412" t="s">
        <v>337</v>
      </c>
      <c r="C689" s="413">
        <v>1006351552</v>
      </c>
      <c r="D689" s="414" t="s">
        <v>339</v>
      </c>
      <c r="E689" s="415" t="s">
        <v>338</v>
      </c>
      <c r="F689" s="416">
        <v>3005024166</v>
      </c>
      <c r="G689" s="417" t="s">
        <v>1656</v>
      </c>
      <c r="H689" s="418">
        <v>45531</v>
      </c>
      <c r="I689" s="476" t="s">
        <v>1706</v>
      </c>
      <c r="J689" s="419">
        <v>2119650</v>
      </c>
      <c r="K689" s="595"/>
      <c r="L689" s="568"/>
    </row>
    <row r="690" spans="2:12" ht="14">
      <c r="B690" s="412" t="s">
        <v>337</v>
      </c>
      <c r="C690" s="413">
        <v>1006351552</v>
      </c>
      <c r="D690" s="414" t="s">
        <v>339</v>
      </c>
      <c r="E690" s="415" t="s">
        <v>338</v>
      </c>
      <c r="F690" s="416">
        <v>3005024166</v>
      </c>
      <c r="G690" s="417" t="s">
        <v>1657</v>
      </c>
      <c r="H690" s="418">
        <v>45531</v>
      </c>
      <c r="I690" s="476" t="s">
        <v>1706</v>
      </c>
      <c r="J690" s="419">
        <v>2800000</v>
      </c>
      <c r="K690" s="595"/>
      <c r="L690" s="568"/>
    </row>
    <row r="691" spans="2:12" ht="14">
      <c r="B691" s="412" t="s">
        <v>337</v>
      </c>
      <c r="C691" s="413">
        <v>1006351552</v>
      </c>
      <c r="D691" s="414" t="s">
        <v>339</v>
      </c>
      <c r="E691" s="415" t="s">
        <v>338</v>
      </c>
      <c r="F691" s="416">
        <v>3005024166</v>
      </c>
      <c r="G691" s="417" t="s">
        <v>1658</v>
      </c>
      <c r="H691" s="418">
        <v>45531</v>
      </c>
      <c r="I691" s="476" t="s">
        <v>1706</v>
      </c>
      <c r="J691" s="419">
        <v>196000</v>
      </c>
      <c r="K691" s="595"/>
      <c r="L691" s="568"/>
    </row>
    <row r="692" spans="2:12" ht="14">
      <c r="B692" s="412" t="s">
        <v>337</v>
      </c>
      <c r="C692" s="413">
        <v>1006351552</v>
      </c>
      <c r="D692" s="414" t="s">
        <v>339</v>
      </c>
      <c r="E692" s="415" t="s">
        <v>338</v>
      </c>
      <c r="F692" s="416">
        <v>3005024166</v>
      </c>
      <c r="G692" s="417" t="s">
        <v>1660</v>
      </c>
      <c r="H692" s="418">
        <v>45531</v>
      </c>
      <c r="I692" s="476" t="s">
        <v>1706</v>
      </c>
      <c r="J692" s="419">
        <v>400000</v>
      </c>
      <c r="K692" s="595"/>
      <c r="L692" s="568"/>
    </row>
    <row r="693" spans="2:12" ht="14">
      <c r="B693" s="412" t="s">
        <v>337</v>
      </c>
      <c r="C693" s="413">
        <v>1006351552</v>
      </c>
      <c r="D693" s="414" t="s">
        <v>339</v>
      </c>
      <c r="E693" s="415" t="s">
        <v>338</v>
      </c>
      <c r="F693" s="416">
        <v>3005024166</v>
      </c>
      <c r="G693" s="417" t="s">
        <v>1661</v>
      </c>
      <c r="H693" s="418">
        <v>45531</v>
      </c>
      <c r="I693" s="476" t="s">
        <v>1706</v>
      </c>
      <c r="J693" s="419">
        <v>200000</v>
      </c>
      <c r="K693" s="595"/>
      <c r="L693" s="568"/>
    </row>
    <row r="694" spans="2:12">
      <c r="B694" s="447" t="s">
        <v>26</v>
      </c>
      <c r="C694" s="448"/>
      <c r="D694" s="449"/>
      <c r="E694" s="450"/>
      <c r="F694" s="451"/>
      <c r="G694" s="452"/>
      <c r="H694" s="453"/>
      <c r="I694" s="526"/>
      <c r="J694" s="454">
        <f>SUM(J689:J693)</f>
        <v>5715650</v>
      </c>
      <c r="K694" s="595"/>
      <c r="L694" s="568"/>
    </row>
    <row r="695" spans="2:12" ht="14">
      <c r="B695" s="412" t="s">
        <v>340</v>
      </c>
      <c r="C695" s="413">
        <v>1007128466</v>
      </c>
      <c r="D695" s="414" t="s">
        <v>271</v>
      </c>
      <c r="E695" s="415" t="s">
        <v>171</v>
      </c>
      <c r="F695" s="416">
        <v>4255536997</v>
      </c>
      <c r="G695" s="417" t="s">
        <v>1656</v>
      </c>
      <c r="H695" s="418">
        <v>45531</v>
      </c>
      <c r="I695" s="476" t="s">
        <v>1706</v>
      </c>
      <c r="J695" s="419">
        <v>16716750</v>
      </c>
      <c r="K695" s="595"/>
      <c r="L695" s="568"/>
    </row>
    <row r="696" spans="2:12" ht="14">
      <c r="B696" s="412" t="s">
        <v>340</v>
      </c>
      <c r="C696" s="413">
        <v>1007128466</v>
      </c>
      <c r="D696" s="414" t="s">
        <v>271</v>
      </c>
      <c r="E696" s="415" t="s">
        <v>171</v>
      </c>
      <c r="F696" s="416">
        <v>4255536997</v>
      </c>
      <c r="G696" s="417" t="s">
        <v>1661</v>
      </c>
      <c r="H696" s="418">
        <v>45531</v>
      </c>
      <c r="I696" s="476" t="s">
        <v>1706</v>
      </c>
      <c r="J696" s="419">
        <v>1512499</v>
      </c>
      <c r="K696" s="595"/>
      <c r="L696" s="568"/>
    </row>
    <row r="697" spans="2:12">
      <c r="B697" s="447" t="s">
        <v>26</v>
      </c>
      <c r="C697" s="448"/>
      <c r="D697" s="449"/>
      <c r="E697" s="450"/>
      <c r="F697" s="451"/>
      <c r="G697" s="452"/>
      <c r="H697" s="453"/>
      <c r="I697" s="526"/>
      <c r="J697" s="454">
        <f>SUM(J695:J696)</f>
        <v>18229249</v>
      </c>
      <c r="K697" s="595"/>
      <c r="L697" s="568"/>
    </row>
    <row r="698" spans="2:12" ht="14">
      <c r="B698" s="412" t="s">
        <v>1173</v>
      </c>
      <c r="C698" s="413">
        <v>1130767771</v>
      </c>
      <c r="D698" s="414" t="s">
        <v>1174</v>
      </c>
      <c r="E698" s="415" t="s">
        <v>171</v>
      </c>
      <c r="F698" s="416">
        <v>3127384038</v>
      </c>
      <c r="G698" s="417" t="s">
        <v>1656</v>
      </c>
      <c r="H698" s="418">
        <v>45531</v>
      </c>
      <c r="I698" s="476" t="s">
        <v>1706</v>
      </c>
      <c r="J698" s="419">
        <v>563600</v>
      </c>
      <c r="K698" s="595"/>
      <c r="L698" s="568"/>
    </row>
    <row r="699" spans="2:12">
      <c r="B699" s="447" t="s">
        <v>26</v>
      </c>
      <c r="C699" s="448"/>
      <c r="D699" s="449"/>
      <c r="E699" s="450"/>
      <c r="F699" s="451"/>
      <c r="G699" s="452"/>
      <c r="H699" s="453"/>
      <c r="I699" s="526"/>
      <c r="J699" s="454">
        <f>+J698</f>
        <v>563600</v>
      </c>
      <c r="K699" s="595"/>
      <c r="L699" s="568"/>
    </row>
    <row r="700" spans="2:12" ht="14">
      <c r="B700" s="412" t="s">
        <v>341</v>
      </c>
      <c r="C700" s="413">
        <v>1077997599</v>
      </c>
      <c r="D700" s="414" t="s">
        <v>342</v>
      </c>
      <c r="E700" s="415" t="s">
        <v>171</v>
      </c>
      <c r="F700" s="416">
        <v>3217405073</v>
      </c>
      <c r="G700" s="417" t="s">
        <v>1656</v>
      </c>
      <c r="H700" s="418">
        <v>45531</v>
      </c>
      <c r="I700" s="476" t="s">
        <v>1706</v>
      </c>
      <c r="J700" s="419">
        <v>780000</v>
      </c>
      <c r="K700" s="595"/>
      <c r="L700" s="568"/>
    </row>
    <row r="701" spans="2:12" ht="14">
      <c r="B701" s="412" t="s">
        <v>341</v>
      </c>
      <c r="C701" s="413">
        <v>1077997599</v>
      </c>
      <c r="D701" s="414" t="s">
        <v>342</v>
      </c>
      <c r="E701" s="415" t="s">
        <v>171</v>
      </c>
      <c r="F701" s="416">
        <v>3217405073</v>
      </c>
      <c r="G701" s="417" t="s">
        <v>1657</v>
      </c>
      <c r="H701" s="418">
        <v>45531</v>
      </c>
      <c r="I701" s="476" t="s">
        <v>1706</v>
      </c>
      <c r="J701" s="419">
        <v>1004500</v>
      </c>
      <c r="K701" s="595"/>
      <c r="L701" s="568"/>
    </row>
    <row r="702" spans="2:12" ht="14">
      <c r="B702" s="412" t="s">
        <v>341</v>
      </c>
      <c r="C702" s="413">
        <v>1077997599</v>
      </c>
      <c r="D702" s="414" t="s">
        <v>342</v>
      </c>
      <c r="E702" s="415" t="s">
        <v>171</v>
      </c>
      <c r="F702" s="416">
        <v>3217405073</v>
      </c>
      <c r="G702" s="417" t="s">
        <v>1658</v>
      </c>
      <c r="H702" s="418">
        <v>45531</v>
      </c>
      <c r="I702" s="476" t="s">
        <v>1706</v>
      </c>
      <c r="J702" s="419">
        <v>70315</v>
      </c>
      <c r="K702" s="595"/>
      <c r="L702" s="568"/>
    </row>
    <row r="703" spans="2:12" ht="14">
      <c r="B703" s="412" t="s">
        <v>341</v>
      </c>
      <c r="C703" s="413">
        <v>1077997599</v>
      </c>
      <c r="D703" s="414" t="s">
        <v>342</v>
      </c>
      <c r="E703" s="415" t="s">
        <v>171</v>
      </c>
      <c r="F703" s="416">
        <v>3217405073</v>
      </c>
      <c r="G703" s="417" t="s">
        <v>1660</v>
      </c>
      <c r="H703" s="418">
        <v>45531</v>
      </c>
      <c r="I703" s="476" t="s">
        <v>1706</v>
      </c>
      <c r="J703" s="419">
        <v>143500</v>
      </c>
      <c r="K703" s="595"/>
      <c r="L703" s="568"/>
    </row>
    <row r="704" spans="2:12" ht="14">
      <c r="B704" s="412" t="s">
        <v>341</v>
      </c>
      <c r="C704" s="413">
        <v>1077997599</v>
      </c>
      <c r="D704" s="414" t="s">
        <v>342</v>
      </c>
      <c r="E704" s="415" t="s">
        <v>171</v>
      </c>
      <c r="F704" s="416">
        <v>3217405073</v>
      </c>
      <c r="G704" s="417" t="s">
        <v>1661</v>
      </c>
      <c r="H704" s="418">
        <v>45531</v>
      </c>
      <c r="I704" s="476" t="s">
        <v>1706</v>
      </c>
      <c r="J704" s="419">
        <v>84500</v>
      </c>
      <c r="K704" s="595"/>
      <c r="L704" s="568"/>
    </row>
    <row r="705" spans="2:12">
      <c r="B705" s="447" t="s">
        <v>26</v>
      </c>
      <c r="C705" s="448"/>
      <c r="D705" s="449"/>
      <c r="E705" s="450"/>
      <c r="F705" s="451"/>
      <c r="G705" s="452"/>
      <c r="H705" s="453"/>
      <c r="I705" s="526"/>
      <c r="J705" s="454">
        <f>SUM(J700:J704)</f>
        <v>2082815</v>
      </c>
      <c r="K705" s="595"/>
      <c r="L705" s="568"/>
    </row>
    <row r="706" spans="2:12" ht="14">
      <c r="B706" s="412" t="s">
        <v>343</v>
      </c>
      <c r="C706" s="413">
        <v>1005874177</v>
      </c>
      <c r="D706" s="414" t="s">
        <v>344</v>
      </c>
      <c r="E706" s="415" t="s">
        <v>171</v>
      </c>
      <c r="F706" s="416">
        <v>3117311528</v>
      </c>
      <c r="G706" s="417" t="s">
        <v>1656</v>
      </c>
      <c r="H706" s="418">
        <v>45531</v>
      </c>
      <c r="I706" s="476" t="s">
        <v>1706</v>
      </c>
      <c r="J706" s="419">
        <v>650000</v>
      </c>
      <c r="K706" s="595"/>
      <c r="L706" s="568"/>
    </row>
    <row r="707" spans="2:12" ht="14">
      <c r="B707" s="412" t="s">
        <v>343</v>
      </c>
      <c r="C707" s="413">
        <v>1005874177</v>
      </c>
      <c r="D707" s="414" t="s">
        <v>344</v>
      </c>
      <c r="E707" s="415" t="s">
        <v>171</v>
      </c>
      <c r="F707" s="416">
        <v>3117311528</v>
      </c>
      <c r="G707" s="417" t="s">
        <v>1657</v>
      </c>
      <c r="H707" s="418">
        <v>45531</v>
      </c>
      <c r="I707" s="476" t="s">
        <v>1706</v>
      </c>
      <c r="J707" s="419">
        <v>852833</v>
      </c>
      <c r="K707" s="595"/>
      <c r="L707" s="568"/>
    </row>
    <row r="708" spans="2:12" ht="14">
      <c r="B708" s="412" t="s">
        <v>343</v>
      </c>
      <c r="C708" s="413">
        <v>1005874177</v>
      </c>
      <c r="D708" s="414" t="s">
        <v>344</v>
      </c>
      <c r="E708" s="415" t="s">
        <v>171</v>
      </c>
      <c r="F708" s="416">
        <v>3117311528</v>
      </c>
      <c r="G708" s="417" t="s">
        <v>1658</v>
      </c>
      <c r="H708" s="418">
        <v>45531</v>
      </c>
      <c r="I708" s="476" t="s">
        <v>1706</v>
      </c>
      <c r="J708" s="419">
        <v>59698</v>
      </c>
      <c r="K708" s="595"/>
      <c r="L708" s="568"/>
    </row>
    <row r="709" spans="2:12" ht="14">
      <c r="B709" s="412" t="s">
        <v>343</v>
      </c>
      <c r="C709" s="413">
        <v>1005874177</v>
      </c>
      <c r="D709" s="414" t="s">
        <v>344</v>
      </c>
      <c r="E709" s="415" t="s">
        <v>171</v>
      </c>
      <c r="F709" s="416">
        <v>3117311528</v>
      </c>
      <c r="G709" s="417" t="s">
        <v>1660</v>
      </c>
      <c r="H709" s="418">
        <v>45531</v>
      </c>
      <c r="I709" s="476" t="s">
        <v>1706</v>
      </c>
      <c r="J709" s="419">
        <v>121833</v>
      </c>
      <c r="K709" s="595"/>
      <c r="L709" s="568"/>
    </row>
    <row r="710" spans="2:12" ht="14">
      <c r="B710" s="412" t="s">
        <v>343</v>
      </c>
      <c r="C710" s="413">
        <v>1005874177</v>
      </c>
      <c r="D710" s="414" t="s">
        <v>344</v>
      </c>
      <c r="E710" s="415" t="s">
        <v>171</v>
      </c>
      <c r="F710" s="416">
        <v>3117311528</v>
      </c>
      <c r="G710" s="417" t="s">
        <v>1661</v>
      </c>
      <c r="H710" s="418">
        <v>45531</v>
      </c>
      <c r="I710" s="476" t="s">
        <v>1706</v>
      </c>
      <c r="J710" s="419">
        <v>247361</v>
      </c>
      <c r="K710" s="595"/>
      <c r="L710" s="568"/>
    </row>
    <row r="711" spans="2:12">
      <c r="B711" s="447" t="s">
        <v>26</v>
      </c>
      <c r="C711" s="448"/>
      <c r="D711" s="449"/>
      <c r="E711" s="450"/>
      <c r="F711" s="451"/>
      <c r="G711" s="452"/>
      <c r="H711" s="453"/>
      <c r="I711" s="526"/>
      <c r="J711" s="454">
        <f>SUM(J706:J710)</f>
        <v>1931725</v>
      </c>
      <c r="K711" s="595"/>
      <c r="L711" s="568"/>
    </row>
    <row r="712" spans="2:12" ht="14">
      <c r="B712" s="412" t="s">
        <v>345</v>
      </c>
      <c r="C712" s="413">
        <v>1110042366</v>
      </c>
      <c r="D712" s="414" t="s">
        <v>1189</v>
      </c>
      <c r="E712" s="415" t="s">
        <v>171</v>
      </c>
      <c r="F712" s="416">
        <v>3157110456</v>
      </c>
      <c r="G712" s="417" t="s">
        <v>1656</v>
      </c>
      <c r="H712" s="418">
        <v>45531</v>
      </c>
      <c r="I712" s="476" t="s">
        <v>1706</v>
      </c>
      <c r="J712" s="419">
        <v>317800</v>
      </c>
      <c r="K712" s="595"/>
      <c r="L712" s="568"/>
    </row>
    <row r="713" spans="2:12" ht="14">
      <c r="B713" s="412" t="s">
        <v>345</v>
      </c>
      <c r="C713" s="413">
        <v>1110042366</v>
      </c>
      <c r="D713" s="414" t="s">
        <v>1189</v>
      </c>
      <c r="E713" s="415" t="s">
        <v>171</v>
      </c>
      <c r="F713" s="416">
        <v>3157110456</v>
      </c>
      <c r="G713" s="417" t="s">
        <v>1657</v>
      </c>
      <c r="H713" s="418">
        <v>45531</v>
      </c>
      <c r="I713" s="476" t="s">
        <v>1706</v>
      </c>
      <c r="J713" s="419">
        <v>329311</v>
      </c>
      <c r="K713" s="595"/>
      <c r="L713" s="568"/>
    </row>
    <row r="714" spans="2:12" ht="14">
      <c r="B714" s="412" t="s">
        <v>345</v>
      </c>
      <c r="C714" s="413">
        <v>1110042366</v>
      </c>
      <c r="D714" s="414" t="s">
        <v>1189</v>
      </c>
      <c r="E714" s="415" t="s">
        <v>171</v>
      </c>
      <c r="F714" s="416">
        <v>3157110456</v>
      </c>
      <c r="G714" s="417" t="s">
        <v>1658</v>
      </c>
      <c r="H714" s="418">
        <v>45531</v>
      </c>
      <c r="I714" s="476" t="s">
        <v>1706</v>
      </c>
      <c r="J714" s="419">
        <v>16026</v>
      </c>
      <c r="K714" s="595"/>
      <c r="L714" s="568"/>
    </row>
    <row r="715" spans="2:12" ht="14">
      <c r="B715" s="412" t="s">
        <v>345</v>
      </c>
      <c r="C715" s="413">
        <v>1110042366</v>
      </c>
      <c r="D715" s="414" t="s">
        <v>1189</v>
      </c>
      <c r="E715" s="415" t="s">
        <v>171</v>
      </c>
      <c r="F715" s="416">
        <v>3157110456</v>
      </c>
      <c r="G715" s="417" t="s">
        <v>1660</v>
      </c>
      <c r="H715" s="418">
        <v>45531</v>
      </c>
      <c r="I715" s="476" t="s">
        <v>1706</v>
      </c>
      <c r="J715" s="419">
        <v>67667</v>
      </c>
      <c r="K715" s="595"/>
      <c r="L715" s="568"/>
    </row>
    <row r="716" spans="2:12" ht="14">
      <c r="B716" s="412" t="s">
        <v>345</v>
      </c>
      <c r="C716" s="413">
        <v>1110042366</v>
      </c>
      <c r="D716" s="414" t="s">
        <v>1189</v>
      </c>
      <c r="E716" s="415" t="s">
        <v>171</v>
      </c>
      <c r="F716" s="416">
        <v>3157110456</v>
      </c>
      <c r="G716" s="417" t="s">
        <v>1661</v>
      </c>
      <c r="H716" s="418">
        <v>45531</v>
      </c>
      <c r="I716" s="476" t="s">
        <v>1706</v>
      </c>
      <c r="J716" s="419">
        <v>131806</v>
      </c>
      <c r="K716" s="595"/>
      <c r="L716" s="568"/>
    </row>
    <row r="717" spans="2:12">
      <c r="B717" s="447" t="s">
        <v>26</v>
      </c>
      <c r="C717" s="448"/>
      <c r="D717" s="449"/>
      <c r="E717" s="450"/>
      <c r="F717" s="451"/>
      <c r="G717" s="452"/>
      <c r="H717" s="453"/>
      <c r="I717" s="526"/>
      <c r="J717" s="454">
        <f>SUM(J712:J716)</f>
        <v>862610</v>
      </c>
      <c r="K717" s="595"/>
      <c r="L717" s="568"/>
    </row>
    <row r="718" spans="2:12" ht="14">
      <c r="B718" s="412" t="s">
        <v>346</v>
      </c>
      <c r="C718" s="413">
        <v>1086724801</v>
      </c>
      <c r="D718" s="414" t="s">
        <v>347</v>
      </c>
      <c r="E718" s="415" t="s">
        <v>171</v>
      </c>
      <c r="F718" s="416">
        <v>3188029606</v>
      </c>
      <c r="G718" s="417" t="s">
        <v>1656</v>
      </c>
      <c r="H718" s="418">
        <v>45531</v>
      </c>
      <c r="I718" s="476" t="s">
        <v>1706</v>
      </c>
      <c r="J718" s="419">
        <v>1809150</v>
      </c>
      <c r="K718" s="595"/>
      <c r="L718" s="568"/>
    </row>
    <row r="719" spans="2:12" ht="14">
      <c r="B719" s="412" t="s">
        <v>346</v>
      </c>
      <c r="C719" s="413">
        <v>1086724801</v>
      </c>
      <c r="D719" s="414" t="s">
        <v>347</v>
      </c>
      <c r="E719" s="415" t="s">
        <v>171</v>
      </c>
      <c r="F719" s="416">
        <v>3188029606</v>
      </c>
      <c r="G719" s="417" t="s">
        <v>1657</v>
      </c>
      <c r="H719" s="418">
        <v>45531</v>
      </c>
      <c r="I719" s="476" t="s">
        <v>1706</v>
      </c>
      <c r="J719" s="419">
        <v>2450000</v>
      </c>
      <c r="K719" s="595"/>
      <c r="L719" s="568"/>
    </row>
    <row r="720" spans="2:12" ht="14">
      <c r="B720" s="412" t="s">
        <v>346</v>
      </c>
      <c r="C720" s="413">
        <v>1086724801</v>
      </c>
      <c r="D720" s="414" t="s">
        <v>347</v>
      </c>
      <c r="E720" s="415" t="s">
        <v>171</v>
      </c>
      <c r="F720" s="416">
        <v>3188029606</v>
      </c>
      <c r="G720" s="417" t="s">
        <v>1658</v>
      </c>
      <c r="H720" s="418">
        <v>45531</v>
      </c>
      <c r="I720" s="476" t="s">
        <v>1706</v>
      </c>
      <c r="J720" s="419">
        <v>171500</v>
      </c>
      <c r="K720" s="595"/>
      <c r="L720" s="568"/>
    </row>
    <row r="721" spans="2:12" ht="14">
      <c r="B721" s="412" t="s">
        <v>346</v>
      </c>
      <c r="C721" s="413">
        <v>1086724801</v>
      </c>
      <c r="D721" s="414" t="s">
        <v>347</v>
      </c>
      <c r="E721" s="415" t="s">
        <v>171</v>
      </c>
      <c r="F721" s="416">
        <v>3188029606</v>
      </c>
      <c r="G721" s="417" t="s">
        <v>1660</v>
      </c>
      <c r="H721" s="418">
        <v>45531</v>
      </c>
      <c r="I721" s="476" t="s">
        <v>1706</v>
      </c>
      <c r="J721" s="419">
        <v>350000</v>
      </c>
      <c r="K721" s="595"/>
      <c r="L721" s="568"/>
    </row>
    <row r="722" spans="2:12" ht="14">
      <c r="B722" s="412" t="s">
        <v>346</v>
      </c>
      <c r="C722" s="413">
        <v>1086724801</v>
      </c>
      <c r="D722" s="414" t="s">
        <v>347</v>
      </c>
      <c r="E722" s="415" t="s">
        <v>171</v>
      </c>
      <c r="F722" s="416">
        <v>3188029606</v>
      </c>
      <c r="G722" s="417" t="s">
        <v>1661</v>
      </c>
      <c r="H722" s="418">
        <v>45531</v>
      </c>
      <c r="I722" s="476" t="s">
        <v>1706</v>
      </c>
      <c r="J722" s="419">
        <v>1248333</v>
      </c>
      <c r="K722" s="595"/>
      <c r="L722" s="568"/>
    </row>
    <row r="723" spans="2:12">
      <c r="B723" s="447" t="s">
        <v>26</v>
      </c>
      <c r="C723" s="448"/>
      <c r="D723" s="449"/>
      <c r="E723" s="450"/>
      <c r="F723" s="451"/>
      <c r="G723" s="452"/>
      <c r="H723" s="453"/>
      <c r="I723" s="526"/>
      <c r="J723" s="454">
        <f>SUM(J718:J722)</f>
        <v>6028983</v>
      </c>
      <c r="K723" s="595"/>
      <c r="L723" s="568"/>
    </row>
    <row r="724" spans="2:12" ht="14">
      <c r="B724" s="412" t="s">
        <v>348</v>
      </c>
      <c r="C724" s="413">
        <v>1005828447</v>
      </c>
      <c r="D724" s="414" t="s">
        <v>349</v>
      </c>
      <c r="E724" s="415" t="s">
        <v>171</v>
      </c>
      <c r="F724" s="416">
        <v>6630568</v>
      </c>
      <c r="G724" s="417" t="s">
        <v>1656</v>
      </c>
      <c r="H724" s="418">
        <v>45531</v>
      </c>
      <c r="I724" s="476" t="s">
        <v>1706</v>
      </c>
      <c r="J724" s="419">
        <v>353445</v>
      </c>
      <c r="K724" s="595"/>
      <c r="L724" s="568"/>
    </row>
    <row r="725" spans="2:12" ht="14">
      <c r="B725" s="412" t="s">
        <v>348</v>
      </c>
      <c r="C725" s="413">
        <v>1005828447</v>
      </c>
      <c r="D725" s="414" t="s">
        <v>349</v>
      </c>
      <c r="E725" s="415" t="s">
        <v>171</v>
      </c>
      <c r="F725" s="416">
        <v>6630568</v>
      </c>
      <c r="G725" s="417" t="s">
        <v>1657</v>
      </c>
      <c r="H725" s="418">
        <v>45531</v>
      </c>
      <c r="I725" s="476" t="s">
        <v>1706</v>
      </c>
      <c r="J725" s="419">
        <v>700000</v>
      </c>
      <c r="K725" s="595"/>
      <c r="L725" s="568"/>
    </row>
    <row r="726" spans="2:12" ht="14">
      <c r="B726" s="412" t="s">
        <v>348</v>
      </c>
      <c r="C726" s="413">
        <v>1005828447</v>
      </c>
      <c r="D726" s="414" t="s">
        <v>349</v>
      </c>
      <c r="E726" s="415" t="s">
        <v>171</v>
      </c>
      <c r="F726" s="416">
        <v>6630568</v>
      </c>
      <c r="G726" s="417" t="s">
        <v>1658</v>
      </c>
      <c r="H726" s="418">
        <v>45531</v>
      </c>
      <c r="I726" s="476" t="s">
        <v>1706</v>
      </c>
      <c r="J726" s="419">
        <v>49000</v>
      </c>
      <c r="K726" s="595"/>
      <c r="L726" s="568"/>
    </row>
    <row r="727" spans="2:12" ht="14">
      <c r="B727" s="412" t="s">
        <v>348</v>
      </c>
      <c r="C727" s="413">
        <v>1005828447</v>
      </c>
      <c r="D727" s="414" t="s">
        <v>349</v>
      </c>
      <c r="E727" s="415" t="s">
        <v>171</v>
      </c>
      <c r="F727" s="416">
        <v>6630568</v>
      </c>
      <c r="G727" s="417" t="s">
        <v>1660</v>
      </c>
      <c r="H727" s="418">
        <v>45531</v>
      </c>
      <c r="I727" s="476" t="s">
        <v>1706</v>
      </c>
      <c r="J727" s="419">
        <v>100000</v>
      </c>
      <c r="K727" s="595"/>
      <c r="L727" s="568"/>
    </row>
    <row r="728" spans="2:12" ht="14">
      <c r="B728" s="412" t="s">
        <v>348</v>
      </c>
      <c r="C728" s="413">
        <v>1005828447</v>
      </c>
      <c r="D728" s="414" t="s">
        <v>349</v>
      </c>
      <c r="E728" s="415" t="s">
        <v>171</v>
      </c>
      <c r="F728" s="416">
        <v>6630568</v>
      </c>
      <c r="G728" s="417" t="s">
        <v>1661</v>
      </c>
      <c r="H728" s="418">
        <v>45531</v>
      </c>
      <c r="I728" s="476" t="s">
        <v>1706</v>
      </c>
      <c r="J728" s="419">
        <v>50000</v>
      </c>
      <c r="K728" s="595"/>
      <c r="L728" s="568"/>
    </row>
    <row r="729" spans="2:12">
      <c r="B729" s="447" t="s">
        <v>26</v>
      </c>
      <c r="C729" s="448"/>
      <c r="D729" s="449"/>
      <c r="E729" s="450"/>
      <c r="F729" s="451"/>
      <c r="G729" s="452"/>
      <c r="H729" s="453"/>
      <c r="I729" s="526"/>
      <c r="J729" s="454">
        <f>SUM(J724:J728)</f>
        <v>1252445</v>
      </c>
      <c r="K729" s="595"/>
      <c r="L729" s="568"/>
    </row>
    <row r="730" spans="2:12" ht="14">
      <c r="B730" s="412" t="s">
        <v>707</v>
      </c>
      <c r="C730" s="413">
        <v>1075229218</v>
      </c>
      <c r="D730" s="414" t="s">
        <v>708</v>
      </c>
      <c r="E730" s="415" t="s">
        <v>171</v>
      </c>
      <c r="F730" s="416">
        <v>3187730351</v>
      </c>
      <c r="G730" s="417" t="s">
        <v>1656</v>
      </c>
      <c r="H730" s="418">
        <v>45531</v>
      </c>
      <c r="I730" s="476" t="s">
        <v>1706</v>
      </c>
      <c r="J730" s="419">
        <v>640000</v>
      </c>
      <c r="K730" s="595"/>
      <c r="L730" s="568"/>
    </row>
    <row r="731" spans="2:12" ht="14">
      <c r="B731" s="412" t="s">
        <v>707</v>
      </c>
      <c r="C731" s="413">
        <v>1075229218</v>
      </c>
      <c r="D731" s="414" t="s">
        <v>708</v>
      </c>
      <c r="E731" s="415" t="s">
        <v>171</v>
      </c>
      <c r="F731" s="416">
        <v>3187730351</v>
      </c>
      <c r="G731" s="417" t="s">
        <v>1657</v>
      </c>
      <c r="H731" s="418">
        <v>45531</v>
      </c>
      <c r="I731" s="476" t="s">
        <v>1706</v>
      </c>
      <c r="J731" s="419">
        <v>8796667</v>
      </c>
      <c r="K731" s="595"/>
      <c r="L731" s="568"/>
    </row>
    <row r="732" spans="2:12" ht="14">
      <c r="B732" s="412" t="s">
        <v>707</v>
      </c>
      <c r="C732" s="413">
        <v>1075229218</v>
      </c>
      <c r="D732" s="414" t="s">
        <v>708</v>
      </c>
      <c r="E732" s="415" t="s">
        <v>171</v>
      </c>
      <c r="F732" s="416">
        <v>3187730351</v>
      </c>
      <c r="G732" s="417" t="s">
        <v>1658</v>
      </c>
      <c r="H732" s="418">
        <v>45531</v>
      </c>
      <c r="I732" s="476" t="s">
        <v>1706</v>
      </c>
      <c r="J732" s="419">
        <v>615767</v>
      </c>
      <c r="K732" s="595"/>
      <c r="L732" s="568"/>
    </row>
    <row r="733" spans="2:12" ht="14">
      <c r="B733" s="412" t="s">
        <v>707</v>
      </c>
      <c r="C733" s="413">
        <v>1075229218</v>
      </c>
      <c r="D733" s="414" t="s">
        <v>708</v>
      </c>
      <c r="E733" s="415" t="s">
        <v>171</v>
      </c>
      <c r="F733" s="416">
        <v>3187730351</v>
      </c>
      <c r="G733" s="417" t="s">
        <v>1660</v>
      </c>
      <c r="H733" s="418">
        <v>45531</v>
      </c>
      <c r="I733" s="476" t="s">
        <v>1706</v>
      </c>
      <c r="J733" s="419">
        <v>1256667</v>
      </c>
      <c r="K733" s="595"/>
      <c r="L733" s="568"/>
    </row>
    <row r="734" spans="2:12" ht="14">
      <c r="B734" s="412" t="s">
        <v>707</v>
      </c>
      <c r="C734" s="413">
        <v>1075229218</v>
      </c>
      <c r="D734" s="414" t="s">
        <v>708</v>
      </c>
      <c r="E734" s="415" t="s">
        <v>171</v>
      </c>
      <c r="F734" s="416">
        <v>3187730351</v>
      </c>
      <c r="G734" s="417" t="s">
        <v>1661</v>
      </c>
      <c r="H734" s="418">
        <v>45531</v>
      </c>
      <c r="I734" s="476" t="s">
        <v>1706</v>
      </c>
      <c r="J734" s="419">
        <v>2010667</v>
      </c>
      <c r="K734" s="595"/>
      <c r="L734" s="568"/>
    </row>
    <row r="735" spans="2:12">
      <c r="B735" s="447" t="s">
        <v>26</v>
      </c>
      <c r="C735" s="448"/>
      <c r="D735" s="449"/>
      <c r="E735" s="450"/>
      <c r="F735" s="451"/>
      <c r="G735" s="452"/>
      <c r="H735" s="453"/>
      <c r="I735" s="526"/>
      <c r="J735" s="454">
        <f>SUM(J730:J734)</f>
        <v>13319768</v>
      </c>
      <c r="K735" s="595"/>
      <c r="L735" s="568"/>
    </row>
    <row r="736" spans="2:12" ht="14">
      <c r="B736" s="412" t="s">
        <v>828</v>
      </c>
      <c r="C736" s="413">
        <v>94507328</v>
      </c>
      <c r="D736" s="414" t="s">
        <v>829</v>
      </c>
      <c r="E736" s="415" t="s">
        <v>171</v>
      </c>
      <c r="F736" s="416">
        <v>3133732400</v>
      </c>
      <c r="G736" s="417" t="s">
        <v>1656</v>
      </c>
      <c r="H736" s="418">
        <v>45531</v>
      </c>
      <c r="I736" s="476" t="s">
        <v>1706</v>
      </c>
      <c r="J736" s="419">
        <v>1500000</v>
      </c>
      <c r="K736" s="595"/>
      <c r="L736" s="568"/>
    </row>
    <row r="737" spans="2:12" ht="14">
      <c r="B737" s="412" t="s">
        <v>828</v>
      </c>
      <c r="C737" s="413">
        <v>94507328</v>
      </c>
      <c r="D737" s="414" t="s">
        <v>829</v>
      </c>
      <c r="E737" s="415" t="s">
        <v>171</v>
      </c>
      <c r="F737" s="416">
        <v>3133732400</v>
      </c>
      <c r="G737" s="417" t="s">
        <v>1657</v>
      </c>
      <c r="H737" s="418">
        <v>45531</v>
      </c>
      <c r="I737" s="476" t="s">
        <v>1706</v>
      </c>
      <c r="J737" s="419">
        <v>1750000</v>
      </c>
      <c r="K737" s="595"/>
      <c r="L737" s="568"/>
    </row>
    <row r="738" spans="2:12" ht="14">
      <c r="B738" s="412" t="s">
        <v>828</v>
      </c>
      <c r="C738" s="413">
        <v>94507328</v>
      </c>
      <c r="D738" s="414" t="s">
        <v>829</v>
      </c>
      <c r="E738" s="415" t="s">
        <v>171</v>
      </c>
      <c r="F738" s="416">
        <v>3133732400</v>
      </c>
      <c r="G738" s="417" t="s">
        <v>1658</v>
      </c>
      <c r="H738" s="418">
        <v>45531</v>
      </c>
      <c r="I738" s="476" t="s">
        <v>1706</v>
      </c>
      <c r="J738" s="419">
        <v>122500</v>
      </c>
      <c r="K738" s="595"/>
      <c r="L738" s="568"/>
    </row>
    <row r="739" spans="2:12" ht="14">
      <c r="B739" s="412" t="s">
        <v>828</v>
      </c>
      <c r="C739" s="413">
        <v>94507328</v>
      </c>
      <c r="D739" s="414" t="s">
        <v>829</v>
      </c>
      <c r="E739" s="415" t="s">
        <v>171</v>
      </c>
      <c r="F739" s="416">
        <v>3133732400</v>
      </c>
      <c r="G739" s="417" t="s">
        <v>1660</v>
      </c>
      <c r="H739" s="418">
        <v>45531</v>
      </c>
      <c r="I739" s="476" t="s">
        <v>1706</v>
      </c>
      <c r="J739" s="419">
        <v>250000</v>
      </c>
      <c r="K739" s="595"/>
      <c r="L739" s="568"/>
    </row>
    <row r="740" spans="2:12" ht="14">
      <c r="B740" s="412" t="s">
        <v>828</v>
      </c>
      <c r="C740" s="413">
        <v>94507328</v>
      </c>
      <c r="D740" s="414" t="s">
        <v>829</v>
      </c>
      <c r="E740" s="415" t="s">
        <v>171</v>
      </c>
      <c r="F740" s="416">
        <v>3133732400</v>
      </c>
      <c r="G740" s="417" t="s">
        <v>1661</v>
      </c>
      <c r="H740" s="418">
        <v>45531</v>
      </c>
      <c r="I740" s="476" t="s">
        <v>1706</v>
      </c>
      <c r="J740" s="419">
        <v>2350000</v>
      </c>
      <c r="K740" s="595"/>
      <c r="L740" s="568"/>
    </row>
    <row r="741" spans="2:12">
      <c r="B741" s="447" t="s">
        <v>26</v>
      </c>
      <c r="C741" s="448"/>
      <c r="D741" s="449"/>
      <c r="E741" s="450"/>
      <c r="F741" s="451"/>
      <c r="G741" s="452"/>
      <c r="H741" s="453"/>
      <c r="I741" s="526"/>
      <c r="J741" s="454">
        <f>SUM(J736:J740)</f>
        <v>5972500</v>
      </c>
      <c r="K741" s="595"/>
      <c r="L741" s="568"/>
    </row>
    <row r="742" spans="2:12" ht="14">
      <c r="B742" s="412" t="s">
        <v>352</v>
      </c>
      <c r="C742" s="413">
        <v>79422261</v>
      </c>
      <c r="D742" s="414" t="s">
        <v>353</v>
      </c>
      <c r="E742" s="415" t="s">
        <v>171</v>
      </c>
      <c r="F742" s="416">
        <v>3177566941</v>
      </c>
      <c r="G742" s="417" t="s">
        <v>1661</v>
      </c>
      <c r="H742" s="418">
        <v>45531</v>
      </c>
      <c r="I742" s="476" t="s">
        <v>1706</v>
      </c>
      <c r="J742" s="419">
        <v>545278</v>
      </c>
      <c r="K742" s="595"/>
      <c r="L742" s="568"/>
    </row>
    <row r="743" spans="2:12">
      <c r="B743" s="447" t="s">
        <v>26</v>
      </c>
      <c r="C743" s="448"/>
      <c r="D743" s="449"/>
      <c r="E743" s="450"/>
      <c r="F743" s="451"/>
      <c r="G743" s="452"/>
      <c r="H743" s="453"/>
      <c r="I743" s="526"/>
      <c r="J743" s="454">
        <f>SUM(J742:J742)</f>
        <v>545278</v>
      </c>
      <c r="K743" s="595"/>
      <c r="L743" s="568"/>
    </row>
    <row r="744" spans="2:12" ht="14">
      <c r="B744" s="412" t="s">
        <v>1150</v>
      </c>
      <c r="C744" s="413">
        <v>1007701164</v>
      </c>
      <c r="D744" s="414" t="s">
        <v>1151</v>
      </c>
      <c r="E744" s="415" t="s">
        <v>171</v>
      </c>
      <c r="F744" s="416">
        <v>3128963322</v>
      </c>
      <c r="G744" s="417" t="s">
        <v>1656</v>
      </c>
      <c r="H744" s="418">
        <v>45531</v>
      </c>
      <c r="I744" s="476" t="s">
        <v>1706</v>
      </c>
      <c r="J744" s="419">
        <v>650000</v>
      </c>
      <c r="K744" s="595"/>
      <c r="L744" s="568"/>
    </row>
    <row r="745" spans="2:12">
      <c r="B745" s="447" t="s">
        <v>26</v>
      </c>
      <c r="C745" s="448"/>
      <c r="D745" s="449"/>
      <c r="E745" s="450"/>
      <c r="F745" s="451"/>
      <c r="G745" s="452"/>
      <c r="H745" s="453"/>
      <c r="I745" s="526"/>
      <c r="J745" s="454">
        <f>+J744</f>
        <v>650000</v>
      </c>
      <c r="K745" s="595"/>
      <c r="L745" s="568"/>
    </row>
    <row r="746" spans="2:12" ht="14">
      <c r="B746" s="412" t="s">
        <v>762</v>
      </c>
      <c r="C746" s="413">
        <v>1130594989</v>
      </c>
      <c r="D746" s="414" t="s">
        <v>158</v>
      </c>
      <c r="E746" s="415" t="s">
        <v>171</v>
      </c>
      <c r="F746" s="416">
        <v>6636559</v>
      </c>
      <c r="G746" s="417" t="s">
        <v>1656</v>
      </c>
      <c r="H746" s="418">
        <v>45531</v>
      </c>
      <c r="I746" s="476" t="s">
        <v>1706</v>
      </c>
      <c r="J746" s="419">
        <v>1028400</v>
      </c>
      <c r="K746" s="595"/>
      <c r="L746" s="568"/>
    </row>
    <row r="747" spans="2:12" ht="14">
      <c r="B747" s="412" t="s">
        <v>762</v>
      </c>
      <c r="C747" s="413">
        <v>1130594989</v>
      </c>
      <c r="D747" s="414" t="s">
        <v>763</v>
      </c>
      <c r="E747" s="415" t="s">
        <v>171</v>
      </c>
      <c r="F747" s="416">
        <v>6636559</v>
      </c>
      <c r="G747" s="417" t="s">
        <v>1657</v>
      </c>
      <c r="H747" s="418">
        <v>45531</v>
      </c>
      <c r="I747" s="476" t="s">
        <v>1706</v>
      </c>
      <c r="J747" s="419">
        <v>1298500</v>
      </c>
      <c r="K747" s="595"/>
      <c r="L747" s="568"/>
    </row>
    <row r="748" spans="2:12" ht="14">
      <c r="B748" s="412" t="s">
        <v>762</v>
      </c>
      <c r="C748" s="413">
        <v>1130594989</v>
      </c>
      <c r="D748" s="414" t="s">
        <v>763</v>
      </c>
      <c r="E748" s="415" t="s">
        <v>171</v>
      </c>
      <c r="F748" s="416">
        <v>6636559</v>
      </c>
      <c r="G748" s="417" t="s">
        <v>1658</v>
      </c>
      <c r="H748" s="418">
        <v>45531</v>
      </c>
      <c r="I748" s="476" t="s">
        <v>1706</v>
      </c>
      <c r="J748" s="419">
        <v>90895</v>
      </c>
      <c r="K748" s="595"/>
      <c r="L748" s="568"/>
    </row>
    <row r="749" spans="2:12" ht="14">
      <c r="B749" s="412" t="s">
        <v>762</v>
      </c>
      <c r="C749" s="413">
        <v>1130594989</v>
      </c>
      <c r="D749" s="414" t="s">
        <v>763</v>
      </c>
      <c r="E749" s="415" t="s">
        <v>171</v>
      </c>
      <c r="F749" s="416">
        <v>6636559</v>
      </c>
      <c r="G749" s="417" t="s">
        <v>1660</v>
      </c>
      <c r="H749" s="418">
        <v>45531</v>
      </c>
      <c r="I749" s="476" t="s">
        <v>1706</v>
      </c>
      <c r="J749" s="419">
        <v>185500</v>
      </c>
      <c r="K749" s="595"/>
      <c r="L749" s="568"/>
    </row>
    <row r="750" spans="2:12" ht="14">
      <c r="B750" s="412" t="s">
        <v>762</v>
      </c>
      <c r="C750" s="413">
        <v>1130594989</v>
      </c>
      <c r="D750" s="414" t="s">
        <v>763</v>
      </c>
      <c r="E750" s="415" t="s">
        <v>171</v>
      </c>
      <c r="F750" s="416">
        <v>6636559</v>
      </c>
      <c r="G750" s="417" t="s">
        <v>1661</v>
      </c>
      <c r="H750" s="418">
        <v>45531</v>
      </c>
      <c r="I750" s="476" t="s">
        <v>1706</v>
      </c>
      <c r="J750" s="419">
        <v>2605800</v>
      </c>
      <c r="K750" s="595"/>
      <c r="L750" s="568"/>
    </row>
    <row r="751" spans="2:12">
      <c r="B751" s="447" t="s">
        <v>26</v>
      </c>
      <c r="C751" s="448"/>
      <c r="D751" s="449"/>
      <c r="E751" s="450"/>
      <c r="F751" s="451"/>
      <c r="G751" s="452"/>
      <c r="H751" s="453"/>
      <c r="I751" s="526"/>
      <c r="J751" s="454">
        <f>SUM(J746:J750)</f>
        <v>5209095</v>
      </c>
      <c r="K751" s="595"/>
      <c r="L751" s="568"/>
    </row>
    <row r="752" spans="2:12" ht="14">
      <c r="B752" s="412" t="s">
        <v>354</v>
      </c>
      <c r="C752" s="413">
        <v>1113640040</v>
      </c>
      <c r="D752" s="414" t="s">
        <v>355</v>
      </c>
      <c r="E752" s="415" t="s">
        <v>171</v>
      </c>
      <c r="F752" s="416">
        <v>3063505</v>
      </c>
      <c r="G752" s="417" t="s">
        <v>1656</v>
      </c>
      <c r="H752" s="418">
        <v>45531</v>
      </c>
      <c r="I752" s="476" t="s">
        <v>1706</v>
      </c>
      <c r="J752" s="419">
        <v>505054</v>
      </c>
      <c r="K752" s="595"/>
      <c r="L752" s="568"/>
    </row>
    <row r="753" spans="2:12" ht="14">
      <c r="B753" s="412" t="s">
        <v>354</v>
      </c>
      <c r="C753" s="413">
        <v>1113640040</v>
      </c>
      <c r="D753" s="414" t="s">
        <v>355</v>
      </c>
      <c r="E753" s="415" t="s">
        <v>171</v>
      </c>
      <c r="F753" s="416">
        <v>3063505</v>
      </c>
      <c r="G753" s="417" t="s">
        <v>1657</v>
      </c>
      <c r="H753" s="418">
        <v>45531</v>
      </c>
      <c r="I753" s="476" t="s">
        <v>1706</v>
      </c>
      <c r="J753" s="419">
        <v>852833</v>
      </c>
      <c r="K753" s="595"/>
      <c r="L753" s="568"/>
    </row>
    <row r="754" spans="2:12" ht="14">
      <c r="B754" s="412" t="s">
        <v>354</v>
      </c>
      <c r="C754" s="413">
        <v>1113640040</v>
      </c>
      <c r="D754" s="414" t="s">
        <v>355</v>
      </c>
      <c r="E754" s="415" t="s">
        <v>171</v>
      </c>
      <c r="F754" s="416">
        <v>3063505</v>
      </c>
      <c r="G754" s="417" t="s">
        <v>1658</v>
      </c>
      <c r="H754" s="418">
        <v>45531</v>
      </c>
      <c r="I754" s="476" t="s">
        <v>1706</v>
      </c>
      <c r="J754" s="419">
        <v>59698</v>
      </c>
      <c r="K754" s="595"/>
      <c r="L754" s="568"/>
    </row>
    <row r="755" spans="2:12" ht="14">
      <c r="B755" s="412" t="s">
        <v>354</v>
      </c>
      <c r="C755" s="413">
        <v>1113640040</v>
      </c>
      <c r="D755" s="414" t="s">
        <v>355</v>
      </c>
      <c r="E755" s="415" t="s">
        <v>171</v>
      </c>
      <c r="F755" s="416">
        <v>3063505</v>
      </c>
      <c r="G755" s="417" t="s">
        <v>1660</v>
      </c>
      <c r="H755" s="418">
        <v>45531</v>
      </c>
      <c r="I755" s="476" t="s">
        <v>1706</v>
      </c>
      <c r="J755" s="419">
        <v>121833</v>
      </c>
      <c r="K755" s="595"/>
      <c r="L755" s="568"/>
    </row>
    <row r="756" spans="2:12" ht="14">
      <c r="B756" s="412" t="s">
        <v>354</v>
      </c>
      <c r="C756" s="413">
        <v>1113640040</v>
      </c>
      <c r="D756" s="414" t="s">
        <v>355</v>
      </c>
      <c r="E756" s="415" t="s">
        <v>171</v>
      </c>
      <c r="F756" s="416">
        <v>3063505</v>
      </c>
      <c r="G756" s="417" t="s">
        <v>1661</v>
      </c>
      <c r="H756" s="418">
        <v>45531</v>
      </c>
      <c r="I756" s="476" t="s">
        <v>1706</v>
      </c>
      <c r="J756" s="419">
        <v>1256667</v>
      </c>
      <c r="K756" s="595"/>
      <c r="L756" s="568"/>
    </row>
    <row r="757" spans="2:12">
      <c r="B757" s="447" t="s">
        <v>26</v>
      </c>
      <c r="C757" s="448"/>
      <c r="D757" s="449"/>
      <c r="E757" s="450"/>
      <c r="F757" s="451"/>
      <c r="G757" s="452"/>
      <c r="H757" s="453"/>
      <c r="I757" s="526"/>
      <c r="J757" s="454">
        <f>SUM(J752:J756)</f>
        <v>2796085</v>
      </c>
      <c r="K757" s="595"/>
      <c r="L757" s="568"/>
    </row>
    <row r="758" spans="2:12" ht="14">
      <c r="B758" s="412" t="s">
        <v>356</v>
      </c>
      <c r="C758" s="413">
        <v>31971027</v>
      </c>
      <c r="D758" s="414" t="s">
        <v>357</v>
      </c>
      <c r="E758" s="415" t="s">
        <v>203</v>
      </c>
      <c r="F758" s="416">
        <v>6693301</v>
      </c>
      <c r="G758" s="417" t="s">
        <v>1656</v>
      </c>
      <c r="H758" s="418">
        <v>45531</v>
      </c>
      <c r="I758" s="476" t="s">
        <v>1706</v>
      </c>
      <c r="J758" s="419">
        <v>542723</v>
      </c>
      <c r="K758" s="595"/>
      <c r="L758" s="568"/>
    </row>
    <row r="759" spans="2:12" ht="14">
      <c r="B759" s="412" t="s">
        <v>356</v>
      </c>
      <c r="C759" s="413">
        <v>31971027</v>
      </c>
      <c r="D759" s="414" t="s">
        <v>357</v>
      </c>
      <c r="E759" s="415" t="s">
        <v>203</v>
      </c>
      <c r="F759" s="416">
        <v>6693301</v>
      </c>
      <c r="G759" s="417" t="s">
        <v>1657</v>
      </c>
      <c r="H759" s="418">
        <v>45531</v>
      </c>
      <c r="I759" s="476" t="s">
        <v>1706</v>
      </c>
      <c r="J759" s="419">
        <v>922139</v>
      </c>
      <c r="K759" s="595"/>
      <c r="L759" s="568"/>
    </row>
    <row r="760" spans="2:12" ht="14">
      <c r="B760" s="412" t="s">
        <v>356</v>
      </c>
      <c r="C760" s="413">
        <v>31971027</v>
      </c>
      <c r="D760" s="414" t="s">
        <v>357</v>
      </c>
      <c r="E760" s="415" t="s">
        <v>203</v>
      </c>
      <c r="F760" s="416">
        <v>6693301</v>
      </c>
      <c r="G760" s="417" t="s">
        <v>1658</v>
      </c>
      <c r="H760" s="418">
        <v>45531</v>
      </c>
      <c r="I760" s="476" t="s">
        <v>1706</v>
      </c>
      <c r="J760" s="419">
        <v>64550</v>
      </c>
      <c r="K760" s="595"/>
      <c r="L760" s="568"/>
    </row>
    <row r="761" spans="2:12" ht="14">
      <c r="B761" s="412" t="s">
        <v>356</v>
      </c>
      <c r="C761" s="413">
        <v>31971027</v>
      </c>
      <c r="D761" s="414" t="s">
        <v>357</v>
      </c>
      <c r="E761" s="415" t="s">
        <v>203</v>
      </c>
      <c r="F761" s="416">
        <v>6693301</v>
      </c>
      <c r="G761" s="417" t="s">
        <v>1660</v>
      </c>
      <c r="H761" s="418">
        <v>45531</v>
      </c>
      <c r="I761" s="476" t="s">
        <v>1706</v>
      </c>
      <c r="J761" s="419">
        <v>135951</v>
      </c>
      <c r="K761" s="595"/>
      <c r="L761" s="568"/>
    </row>
    <row r="762" spans="2:12" ht="14">
      <c r="B762" s="412" t="s">
        <v>356</v>
      </c>
      <c r="C762" s="413">
        <v>31971027</v>
      </c>
      <c r="D762" s="414" t="s">
        <v>357</v>
      </c>
      <c r="E762" s="415" t="s">
        <v>203</v>
      </c>
      <c r="F762" s="416">
        <v>6693301</v>
      </c>
      <c r="G762" s="417" t="s">
        <v>1661</v>
      </c>
      <c r="H762" s="418">
        <v>45531</v>
      </c>
      <c r="I762" s="476" t="s">
        <v>1706</v>
      </c>
      <c r="J762" s="419">
        <v>297917</v>
      </c>
      <c r="K762" s="595"/>
      <c r="L762" s="568"/>
    </row>
    <row r="763" spans="2:12">
      <c r="B763" s="447" t="s">
        <v>26</v>
      </c>
      <c r="C763" s="448"/>
      <c r="D763" s="449"/>
      <c r="E763" s="450"/>
      <c r="F763" s="451"/>
      <c r="G763" s="452"/>
      <c r="H763" s="453"/>
      <c r="I763" s="526"/>
      <c r="J763" s="454">
        <f>SUM(J758:J762)</f>
        <v>1963280</v>
      </c>
      <c r="K763" s="595"/>
      <c r="L763" s="568"/>
    </row>
    <row r="764" spans="2:12" ht="14">
      <c r="B764" s="412" t="s">
        <v>817</v>
      </c>
      <c r="C764" s="413">
        <v>66853921</v>
      </c>
      <c r="D764" s="414" t="s">
        <v>818</v>
      </c>
      <c r="E764" s="415" t="s">
        <v>203</v>
      </c>
      <c r="F764" s="416">
        <v>6693301</v>
      </c>
      <c r="G764" s="417" t="s">
        <v>1656</v>
      </c>
      <c r="H764" s="418">
        <v>45531</v>
      </c>
      <c r="I764" s="476" t="s">
        <v>1706</v>
      </c>
      <c r="J764" s="419">
        <v>242989</v>
      </c>
      <c r="K764" s="595"/>
      <c r="L764" s="568"/>
    </row>
    <row r="765" spans="2:12" ht="14">
      <c r="B765" s="412" t="s">
        <v>817</v>
      </c>
      <c r="C765" s="413">
        <v>66853921</v>
      </c>
      <c r="D765" s="414" t="s">
        <v>818</v>
      </c>
      <c r="E765" s="415" t="s">
        <v>203</v>
      </c>
      <c r="F765" s="416">
        <v>6693301</v>
      </c>
      <c r="G765" s="417" t="s">
        <v>1657</v>
      </c>
      <c r="H765" s="418">
        <v>45531</v>
      </c>
      <c r="I765" s="476" t="s">
        <v>1706</v>
      </c>
      <c r="J765" s="419">
        <v>1074148</v>
      </c>
      <c r="K765" s="595"/>
      <c r="L765" s="568"/>
    </row>
    <row r="766" spans="2:12" ht="14">
      <c r="B766" s="412" t="s">
        <v>817</v>
      </c>
      <c r="C766" s="413">
        <v>66853921</v>
      </c>
      <c r="D766" s="414" t="s">
        <v>818</v>
      </c>
      <c r="E766" s="415" t="s">
        <v>203</v>
      </c>
      <c r="F766" s="416">
        <v>6693301</v>
      </c>
      <c r="G766" s="417" t="s">
        <v>1658</v>
      </c>
      <c r="H766" s="418">
        <v>45531</v>
      </c>
      <c r="I766" s="476" t="s">
        <v>1706</v>
      </c>
      <c r="J766" s="419">
        <v>75190</v>
      </c>
      <c r="K766" s="595"/>
      <c r="L766" s="568"/>
    </row>
    <row r="767" spans="2:12" ht="14">
      <c r="B767" s="412" t="s">
        <v>817</v>
      </c>
      <c r="C767" s="413">
        <v>66853921</v>
      </c>
      <c r="D767" s="414" t="s">
        <v>818</v>
      </c>
      <c r="E767" s="415" t="s">
        <v>203</v>
      </c>
      <c r="F767" s="416">
        <v>6693301</v>
      </c>
      <c r="G767" s="417" t="s">
        <v>1660</v>
      </c>
      <c r="H767" s="418">
        <v>45531</v>
      </c>
      <c r="I767" s="476" t="s">
        <v>1706</v>
      </c>
      <c r="J767" s="419">
        <v>176461</v>
      </c>
      <c r="K767" s="595"/>
      <c r="L767" s="568"/>
    </row>
    <row r="768" spans="2:12" ht="14">
      <c r="B768" s="412" t="s">
        <v>817</v>
      </c>
      <c r="C768" s="413">
        <v>66853921</v>
      </c>
      <c r="D768" s="414" t="s">
        <v>818</v>
      </c>
      <c r="E768" s="415" t="s">
        <v>203</v>
      </c>
      <c r="F768" s="416">
        <v>6693301</v>
      </c>
      <c r="G768" s="417" t="s">
        <v>1661</v>
      </c>
      <c r="H768" s="418">
        <v>45531</v>
      </c>
      <c r="I768" s="476" t="s">
        <v>1706</v>
      </c>
      <c r="J768" s="419">
        <v>336753</v>
      </c>
      <c r="K768" s="595"/>
      <c r="L768" s="568"/>
    </row>
    <row r="769" spans="2:12">
      <c r="B769" s="447" t="s">
        <v>26</v>
      </c>
      <c r="C769" s="448"/>
      <c r="D769" s="449"/>
      <c r="E769" s="450"/>
      <c r="F769" s="451"/>
      <c r="G769" s="452"/>
      <c r="H769" s="453"/>
      <c r="I769" s="526"/>
      <c r="J769" s="454">
        <f>SUM(J764:J768)</f>
        <v>1905541</v>
      </c>
      <c r="K769" s="595"/>
      <c r="L769" s="568"/>
    </row>
    <row r="770" spans="2:12" ht="14">
      <c r="B770" s="412" t="s">
        <v>358</v>
      </c>
      <c r="C770" s="413">
        <v>1118287369</v>
      </c>
      <c r="D770" s="414" t="s">
        <v>1152</v>
      </c>
      <c r="E770" s="415" t="s">
        <v>203</v>
      </c>
      <c r="F770" s="416">
        <v>6693301</v>
      </c>
      <c r="G770" s="417" t="s">
        <v>1656</v>
      </c>
      <c r="H770" s="418">
        <v>45531</v>
      </c>
      <c r="I770" s="476" t="s">
        <v>1706</v>
      </c>
      <c r="J770" s="419">
        <v>524606</v>
      </c>
      <c r="K770" s="595"/>
      <c r="L770" s="568"/>
    </row>
    <row r="771" spans="2:12" ht="14">
      <c r="B771" s="412" t="s">
        <v>358</v>
      </c>
      <c r="C771" s="413">
        <v>1118287369</v>
      </c>
      <c r="D771" s="414" t="s">
        <v>1152</v>
      </c>
      <c r="E771" s="415" t="s">
        <v>203</v>
      </c>
      <c r="F771" s="416">
        <v>6693301</v>
      </c>
      <c r="G771" s="417" t="s">
        <v>1657</v>
      </c>
      <c r="H771" s="418">
        <v>45531</v>
      </c>
      <c r="I771" s="476" t="s">
        <v>1706</v>
      </c>
      <c r="J771" s="419">
        <v>969500</v>
      </c>
      <c r="K771" s="595"/>
      <c r="L771" s="568"/>
    </row>
    <row r="772" spans="2:12" ht="14">
      <c r="B772" s="412" t="s">
        <v>358</v>
      </c>
      <c r="C772" s="413">
        <v>1118287369</v>
      </c>
      <c r="D772" s="414" t="s">
        <v>1152</v>
      </c>
      <c r="E772" s="415" t="s">
        <v>203</v>
      </c>
      <c r="F772" s="416">
        <v>6693301</v>
      </c>
      <c r="G772" s="417" t="s">
        <v>1658</v>
      </c>
      <c r="H772" s="418">
        <v>45531</v>
      </c>
      <c r="I772" s="476" t="s">
        <v>1706</v>
      </c>
      <c r="J772" s="419">
        <v>67865</v>
      </c>
      <c r="K772" s="595"/>
      <c r="L772" s="568"/>
    </row>
    <row r="773" spans="2:12" ht="14">
      <c r="B773" s="412" t="s">
        <v>358</v>
      </c>
      <c r="C773" s="413">
        <v>1118287369</v>
      </c>
      <c r="D773" s="414" t="s">
        <v>1152</v>
      </c>
      <c r="E773" s="415" t="s">
        <v>203</v>
      </c>
      <c r="F773" s="416">
        <v>6693301</v>
      </c>
      <c r="G773" s="417" t="s">
        <v>1660</v>
      </c>
      <c r="H773" s="418">
        <v>45531</v>
      </c>
      <c r="I773" s="476" t="s">
        <v>1706</v>
      </c>
      <c r="J773" s="419">
        <v>138500</v>
      </c>
      <c r="K773" s="595"/>
      <c r="L773" s="568"/>
    </row>
    <row r="774" spans="2:12" ht="14">
      <c r="B774" s="412" t="s">
        <v>358</v>
      </c>
      <c r="C774" s="413">
        <v>1118287369</v>
      </c>
      <c r="D774" s="414" t="s">
        <v>1152</v>
      </c>
      <c r="E774" s="415" t="s">
        <v>203</v>
      </c>
      <c r="F774" s="416">
        <v>6693301</v>
      </c>
      <c r="G774" s="417" t="s">
        <v>1661</v>
      </c>
      <c r="H774" s="418">
        <v>45531</v>
      </c>
      <c r="I774" s="476" t="s">
        <v>1706</v>
      </c>
      <c r="J774" s="419">
        <v>950000</v>
      </c>
      <c r="K774" s="595"/>
      <c r="L774" s="568"/>
    </row>
    <row r="775" spans="2:12">
      <c r="B775" s="447" t="s">
        <v>26</v>
      </c>
      <c r="C775" s="448"/>
      <c r="D775" s="449"/>
      <c r="E775" s="450"/>
      <c r="F775" s="451"/>
      <c r="G775" s="452"/>
      <c r="H775" s="453"/>
      <c r="I775" s="526"/>
      <c r="J775" s="454">
        <f>SUM(J770:J774)</f>
        <v>2650471</v>
      </c>
      <c r="K775" s="595"/>
      <c r="L775" s="568"/>
    </row>
    <row r="776" spans="2:12" ht="14">
      <c r="B776" s="412" t="s">
        <v>779</v>
      </c>
      <c r="C776" s="413">
        <v>1193386006</v>
      </c>
      <c r="D776" s="414" t="s">
        <v>780</v>
      </c>
      <c r="E776" s="415" t="s">
        <v>171</v>
      </c>
      <c r="F776" s="416">
        <v>3203763966</v>
      </c>
      <c r="G776" s="417" t="s">
        <v>1657</v>
      </c>
      <c r="H776" s="418">
        <v>45531</v>
      </c>
      <c r="I776" s="476" t="s">
        <v>1706</v>
      </c>
      <c r="J776" s="419">
        <v>969500</v>
      </c>
      <c r="K776" s="595"/>
      <c r="L776" s="568"/>
    </row>
    <row r="777" spans="2:12" ht="14">
      <c r="B777" s="412" t="s">
        <v>779</v>
      </c>
      <c r="C777" s="413">
        <v>1193386006</v>
      </c>
      <c r="D777" s="414" t="s">
        <v>780</v>
      </c>
      <c r="E777" s="415" t="s">
        <v>171</v>
      </c>
      <c r="F777" s="416">
        <v>3203763966</v>
      </c>
      <c r="G777" s="417" t="s">
        <v>1658</v>
      </c>
      <c r="H777" s="418">
        <v>45531</v>
      </c>
      <c r="I777" s="476" t="s">
        <v>1706</v>
      </c>
      <c r="J777" s="419">
        <v>67865</v>
      </c>
      <c r="K777" s="595"/>
      <c r="L777" s="568"/>
    </row>
    <row r="778" spans="2:12" ht="14">
      <c r="B778" s="412" t="s">
        <v>779</v>
      </c>
      <c r="C778" s="413">
        <v>1193386006</v>
      </c>
      <c r="D778" s="414" t="s">
        <v>780</v>
      </c>
      <c r="E778" s="415" t="s">
        <v>171</v>
      </c>
      <c r="F778" s="416">
        <v>3203763966</v>
      </c>
      <c r="G778" s="417" t="s">
        <v>1660</v>
      </c>
      <c r="H778" s="418">
        <v>45531</v>
      </c>
      <c r="I778" s="476" t="s">
        <v>1706</v>
      </c>
      <c r="J778" s="419">
        <v>138500</v>
      </c>
      <c r="K778" s="595"/>
      <c r="L778" s="568"/>
    </row>
    <row r="779" spans="2:12" ht="14">
      <c r="B779" s="412" t="s">
        <v>779</v>
      </c>
      <c r="C779" s="413">
        <v>1193386006</v>
      </c>
      <c r="D779" s="414" t="s">
        <v>780</v>
      </c>
      <c r="E779" s="415" t="s">
        <v>171</v>
      </c>
      <c r="F779" s="416">
        <v>3203763966</v>
      </c>
      <c r="G779" s="417" t="s">
        <v>1661</v>
      </c>
      <c r="H779" s="418">
        <v>45531</v>
      </c>
      <c r="I779" s="476" t="s">
        <v>1706</v>
      </c>
      <c r="J779" s="419">
        <v>737500</v>
      </c>
      <c r="K779" s="595"/>
      <c r="L779" s="568"/>
    </row>
    <row r="780" spans="2:12" ht="14">
      <c r="B780" s="412" t="s">
        <v>718</v>
      </c>
      <c r="C780" s="413">
        <v>1089601471</v>
      </c>
      <c r="D780" s="414" t="s">
        <v>719</v>
      </c>
      <c r="E780" s="415" t="s">
        <v>171</v>
      </c>
      <c r="F780" s="416">
        <v>3144843948</v>
      </c>
      <c r="G780" s="417" t="s">
        <v>1657</v>
      </c>
      <c r="H780" s="418">
        <v>45531</v>
      </c>
      <c r="I780" s="476" t="s">
        <v>1706</v>
      </c>
      <c r="J780" s="419">
        <v>1144500</v>
      </c>
      <c r="K780" s="595"/>
      <c r="L780" s="568"/>
    </row>
    <row r="781" spans="2:12" ht="14">
      <c r="B781" s="412" t="s">
        <v>718</v>
      </c>
      <c r="C781" s="413">
        <v>1089601471</v>
      </c>
      <c r="D781" s="414" t="s">
        <v>719</v>
      </c>
      <c r="E781" s="415" t="s">
        <v>171</v>
      </c>
      <c r="F781" s="416">
        <v>3144843948</v>
      </c>
      <c r="G781" s="417" t="s">
        <v>1658</v>
      </c>
      <c r="H781" s="418">
        <v>45531</v>
      </c>
      <c r="I781" s="476" t="s">
        <v>1706</v>
      </c>
      <c r="J781" s="419">
        <v>80115</v>
      </c>
      <c r="K781" s="595"/>
      <c r="L781" s="568"/>
    </row>
    <row r="782" spans="2:12" ht="14">
      <c r="B782" s="412" t="s">
        <v>718</v>
      </c>
      <c r="C782" s="413">
        <v>1089601471</v>
      </c>
      <c r="D782" s="414" t="s">
        <v>719</v>
      </c>
      <c r="E782" s="415" t="s">
        <v>171</v>
      </c>
      <c r="F782" s="416">
        <v>3144843948</v>
      </c>
      <c r="G782" s="417" t="s">
        <v>1660</v>
      </c>
      <c r="H782" s="418">
        <v>45531</v>
      </c>
      <c r="I782" s="476" t="s">
        <v>1706</v>
      </c>
      <c r="J782" s="419">
        <v>163500</v>
      </c>
      <c r="K782" s="595"/>
      <c r="L782" s="568"/>
    </row>
    <row r="783" spans="2:12" ht="14">
      <c r="B783" s="412" t="s">
        <v>718</v>
      </c>
      <c r="C783" s="413">
        <v>1089601471</v>
      </c>
      <c r="D783" s="414" t="s">
        <v>719</v>
      </c>
      <c r="E783" s="415" t="s">
        <v>171</v>
      </c>
      <c r="F783" s="416">
        <v>3144843948</v>
      </c>
      <c r="G783" s="417" t="s">
        <v>1661</v>
      </c>
      <c r="H783" s="418">
        <v>45531</v>
      </c>
      <c r="I783" s="476" t="s">
        <v>1706</v>
      </c>
      <c r="J783" s="419">
        <v>1500000</v>
      </c>
      <c r="K783" s="595"/>
      <c r="L783" s="568"/>
    </row>
    <row r="784" spans="2:12" ht="14">
      <c r="B784" s="412" t="s">
        <v>823</v>
      </c>
      <c r="C784" s="413">
        <v>94371759</v>
      </c>
      <c r="D784" s="414" t="s">
        <v>1122</v>
      </c>
      <c r="E784" s="415" t="s">
        <v>171</v>
      </c>
      <c r="F784" s="416">
        <v>3105270665</v>
      </c>
      <c r="G784" s="417" t="s">
        <v>1657</v>
      </c>
      <c r="H784" s="418">
        <v>45531</v>
      </c>
      <c r="I784" s="476" t="s">
        <v>1706</v>
      </c>
      <c r="J784" s="419">
        <v>2100000</v>
      </c>
      <c r="K784" s="595"/>
      <c r="L784" s="568"/>
    </row>
    <row r="785" spans="2:12" ht="14">
      <c r="B785" s="412" t="s">
        <v>823</v>
      </c>
      <c r="C785" s="413">
        <v>94371759</v>
      </c>
      <c r="D785" s="414" t="s">
        <v>1122</v>
      </c>
      <c r="E785" s="415" t="s">
        <v>171</v>
      </c>
      <c r="F785" s="416">
        <v>3105270665</v>
      </c>
      <c r="G785" s="417" t="s">
        <v>1658</v>
      </c>
      <c r="H785" s="418">
        <v>45531</v>
      </c>
      <c r="I785" s="476" t="s">
        <v>1706</v>
      </c>
      <c r="J785" s="419">
        <v>147000</v>
      </c>
      <c r="K785" s="595"/>
      <c r="L785" s="568"/>
    </row>
    <row r="786" spans="2:12" ht="14">
      <c r="B786" s="412" t="s">
        <v>823</v>
      </c>
      <c r="C786" s="413">
        <v>94371759</v>
      </c>
      <c r="D786" s="414" t="s">
        <v>1122</v>
      </c>
      <c r="E786" s="415" t="s">
        <v>171</v>
      </c>
      <c r="F786" s="416">
        <v>3105270665</v>
      </c>
      <c r="G786" s="417" t="s">
        <v>1660</v>
      </c>
      <c r="H786" s="418">
        <v>45531</v>
      </c>
      <c r="I786" s="476" t="s">
        <v>1706</v>
      </c>
      <c r="J786" s="419">
        <v>300000</v>
      </c>
      <c r="K786" s="595"/>
      <c r="L786" s="568"/>
    </row>
    <row r="787" spans="2:12" ht="14">
      <c r="B787" s="412" t="s">
        <v>823</v>
      </c>
      <c r="C787" s="413">
        <v>94371759</v>
      </c>
      <c r="D787" s="414" t="s">
        <v>1122</v>
      </c>
      <c r="E787" s="415" t="s">
        <v>171</v>
      </c>
      <c r="F787" s="416">
        <v>3105270665</v>
      </c>
      <c r="G787" s="417" t="s">
        <v>1661</v>
      </c>
      <c r="H787" s="418">
        <v>45531</v>
      </c>
      <c r="I787" s="476" t="s">
        <v>1706</v>
      </c>
      <c r="J787" s="419">
        <v>1320000</v>
      </c>
      <c r="K787" s="595"/>
      <c r="L787" s="568"/>
    </row>
    <row r="788" spans="2:12" ht="14">
      <c r="B788" s="412" t="s">
        <v>716</v>
      </c>
      <c r="C788" s="413">
        <v>1087987088</v>
      </c>
      <c r="D788" s="414" t="s">
        <v>717</v>
      </c>
      <c r="E788" s="415" t="s">
        <v>171</v>
      </c>
      <c r="F788" s="416">
        <v>3206227596</v>
      </c>
      <c r="G788" s="417" t="s">
        <v>1656</v>
      </c>
      <c r="H788" s="418">
        <v>45531</v>
      </c>
      <c r="I788" s="476" t="s">
        <v>1706</v>
      </c>
      <c r="J788" s="419">
        <v>504418</v>
      </c>
      <c r="K788" s="595"/>
      <c r="L788" s="568"/>
    </row>
    <row r="789" spans="2:12" ht="14">
      <c r="B789" s="412" t="s">
        <v>716</v>
      </c>
      <c r="C789" s="413">
        <v>1087987088</v>
      </c>
      <c r="D789" s="414" t="s">
        <v>717</v>
      </c>
      <c r="E789" s="415" t="s">
        <v>171</v>
      </c>
      <c r="F789" s="416">
        <v>3206227596</v>
      </c>
      <c r="G789" s="417" t="s">
        <v>1657</v>
      </c>
      <c r="H789" s="418">
        <v>45531</v>
      </c>
      <c r="I789" s="476" t="s">
        <v>1706</v>
      </c>
      <c r="J789" s="419">
        <v>1166587</v>
      </c>
      <c r="K789" s="595"/>
      <c r="L789" s="568"/>
    </row>
    <row r="790" spans="2:12" ht="14">
      <c r="B790" s="412" t="s">
        <v>716</v>
      </c>
      <c r="C790" s="413">
        <v>1087987088</v>
      </c>
      <c r="D790" s="414" t="s">
        <v>717</v>
      </c>
      <c r="E790" s="415" t="s">
        <v>171</v>
      </c>
      <c r="F790" s="416">
        <v>3206227596</v>
      </c>
      <c r="G790" s="417" t="s">
        <v>1658</v>
      </c>
      <c r="H790" s="418">
        <v>45531</v>
      </c>
      <c r="I790" s="476" t="s">
        <v>1706</v>
      </c>
      <c r="J790" s="419">
        <v>81661</v>
      </c>
      <c r="K790" s="595"/>
      <c r="L790" s="568"/>
    </row>
    <row r="791" spans="2:12" ht="14">
      <c r="B791" s="412" t="s">
        <v>716</v>
      </c>
      <c r="C791" s="413">
        <v>1087987088</v>
      </c>
      <c r="D791" s="414" t="s">
        <v>717</v>
      </c>
      <c r="E791" s="415" t="s">
        <v>171</v>
      </c>
      <c r="F791" s="416">
        <v>3206227596</v>
      </c>
      <c r="G791" s="417" t="s">
        <v>1660</v>
      </c>
      <c r="H791" s="418">
        <v>45531</v>
      </c>
      <c r="I791" s="476" t="s">
        <v>1706</v>
      </c>
      <c r="J791" s="419">
        <v>219218</v>
      </c>
      <c r="K791" s="595"/>
      <c r="L791" s="568"/>
    </row>
    <row r="792" spans="2:12" ht="14">
      <c r="B792" s="412" t="s">
        <v>716</v>
      </c>
      <c r="C792" s="413">
        <v>1087987088</v>
      </c>
      <c r="D792" s="414" t="s">
        <v>717</v>
      </c>
      <c r="E792" s="415" t="s">
        <v>171</v>
      </c>
      <c r="F792" s="416">
        <v>3206227596</v>
      </c>
      <c r="G792" s="417" t="s">
        <v>1661</v>
      </c>
      <c r="H792" s="418">
        <v>45531</v>
      </c>
      <c r="I792" s="476" t="s">
        <v>1706</v>
      </c>
      <c r="J792" s="419">
        <v>1051396</v>
      </c>
      <c r="K792" s="595"/>
      <c r="L792" s="568"/>
    </row>
    <row r="793" spans="2:12">
      <c r="B793" s="447" t="s">
        <v>26</v>
      </c>
      <c r="C793" s="448"/>
      <c r="D793" s="449"/>
      <c r="E793" s="450"/>
      <c r="F793" s="451"/>
      <c r="G793" s="452"/>
      <c r="H793" s="453"/>
      <c r="I793" s="526"/>
      <c r="J793" s="454">
        <f>SUM(J788:J792)</f>
        <v>3023280</v>
      </c>
      <c r="K793" s="595"/>
      <c r="L793" s="568"/>
    </row>
    <row r="794" spans="2:12" ht="14">
      <c r="B794" s="412" t="s">
        <v>774</v>
      </c>
      <c r="C794" s="413">
        <v>1144103226</v>
      </c>
      <c r="D794" s="414" t="s">
        <v>775</v>
      </c>
      <c r="E794" s="415" t="s">
        <v>171</v>
      </c>
      <c r="F794" s="416">
        <v>3164352366</v>
      </c>
      <c r="G794" s="417" t="s">
        <v>1656</v>
      </c>
      <c r="H794" s="418">
        <v>45531</v>
      </c>
      <c r="I794" s="476" t="s">
        <v>1706</v>
      </c>
      <c r="J794" s="419">
        <v>650000</v>
      </c>
      <c r="K794" s="595"/>
      <c r="L794" s="568"/>
    </row>
    <row r="795" spans="2:12" ht="14">
      <c r="B795" s="412" t="s">
        <v>774</v>
      </c>
      <c r="C795" s="413">
        <v>1144103226</v>
      </c>
      <c r="D795" s="414" t="s">
        <v>775</v>
      </c>
      <c r="E795" s="415" t="s">
        <v>171</v>
      </c>
      <c r="F795" s="416">
        <v>3164352366</v>
      </c>
      <c r="G795" s="417" t="s">
        <v>1657</v>
      </c>
      <c r="H795" s="418">
        <v>45531</v>
      </c>
      <c r="I795" s="476" t="s">
        <v>1706</v>
      </c>
      <c r="J795" s="419">
        <v>852833</v>
      </c>
      <c r="K795" s="595"/>
      <c r="L795" s="568"/>
    </row>
    <row r="796" spans="2:12" ht="14">
      <c r="B796" s="412" t="s">
        <v>774</v>
      </c>
      <c r="C796" s="413">
        <v>1144103226</v>
      </c>
      <c r="D796" s="414" t="s">
        <v>775</v>
      </c>
      <c r="E796" s="415" t="s">
        <v>171</v>
      </c>
      <c r="F796" s="416">
        <v>3164352366</v>
      </c>
      <c r="G796" s="417" t="s">
        <v>1658</v>
      </c>
      <c r="H796" s="418">
        <v>45531</v>
      </c>
      <c r="I796" s="476" t="s">
        <v>1706</v>
      </c>
      <c r="J796" s="419">
        <v>59698</v>
      </c>
      <c r="K796" s="595"/>
      <c r="L796" s="568"/>
    </row>
    <row r="797" spans="2:12" ht="14">
      <c r="B797" s="412" t="s">
        <v>774</v>
      </c>
      <c r="C797" s="413">
        <v>1144103226</v>
      </c>
      <c r="D797" s="414" t="s">
        <v>775</v>
      </c>
      <c r="E797" s="415" t="s">
        <v>171</v>
      </c>
      <c r="F797" s="416">
        <v>3164352366</v>
      </c>
      <c r="G797" s="417" t="s">
        <v>1660</v>
      </c>
      <c r="H797" s="418">
        <v>45531</v>
      </c>
      <c r="I797" s="476" t="s">
        <v>1706</v>
      </c>
      <c r="J797" s="419">
        <v>121833</v>
      </c>
      <c r="K797" s="595"/>
      <c r="L797" s="568"/>
    </row>
    <row r="798" spans="2:12" ht="14">
      <c r="B798" s="412" t="s">
        <v>774</v>
      </c>
      <c r="C798" s="413">
        <v>1144103226</v>
      </c>
      <c r="D798" s="414" t="s">
        <v>775</v>
      </c>
      <c r="E798" s="415" t="s">
        <v>171</v>
      </c>
      <c r="F798" s="416">
        <v>3164352366</v>
      </c>
      <c r="G798" s="417" t="s">
        <v>1661</v>
      </c>
      <c r="H798" s="418">
        <v>45531</v>
      </c>
      <c r="I798" s="476" t="s">
        <v>1706</v>
      </c>
      <c r="J798" s="419">
        <v>431528</v>
      </c>
      <c r="K798" s="595"/>
      <c r="L798" s="568"/>
    </row>
    <row r="799" spans="2:12">
      <c r="B799" s="447" t="s">
        <v>26</v>
      </c>
      <c r="C799" s="448"/>
      <c r="D799" s="449"/>
      <c r="E799" s="450"/>
      <c r="F799" s="451"/>
      <c r="G799" s="452"/>
      <c r="H799" s="453"/>
      <c r="I799" s="526"/>
      <c r="J799" s="454">
        <f>SUM(J794:J798)</f>
        <v>2115892</v>
      </c>
      <c r="K799" s="595"/>
      <c r="L799" s="568"/>
    </row>
    <row r="800" spans="2:12" ht="14">
      <c r="B800" s="412" t="s">
        <v>709</v>
      </c>
      <c r="C800" s="413">
        <v>1080840759</v>
      </c>
      <c r="D800" s="414" t="s">
        <v>710</v>
      </c>
      <c r="E800" s="415" t="s">
        <v>171</v>
      </c>
      <c r="F800" s="416">
        <v>3157346253</v>
      </c>
      <c r="G800" s="417" t="s">
        <v>1656</v>
      </c>
      <c r="H800" s="418">
        <v>45531</v>
      </c>
      <c r="I800" s="476" t="s">
        <v>1706</v>
      </c>
      <c r="J800" s="419">
        <v>642800</v>
      </c>
      <c r="K800" s="595"/>
      <c r="L800" s="568"/>
    </row>
    <row r="801" spans="2:12" ht="14">
      <c r="B801" s="412" t="s">
        <v>709</v>
      </c>
      <c r="C801" s="413">
        <v>1080840759</v>
      </c>
      <c r="D801" s="414" t="s">
        <v>710</v>
      </c>
      <c r="E801" s="415" t="s">
        <v>171</v>
      </c>
      <c r="F801" s="416">
        <v>3157346253</v>
      </c>
      <c r="G801" s="417" t="s">
        <v>1657</v>
      </c>
      <c r="H801" s="418">
        <v>45531</v>
      </c>
      <c r="I801" s="476" t="s">
        <v>1706</v>
      </c>
      <c r="J801" s="419">
        <v>852833</v>
      </c>
      <c r="K801" s="595"/>
      <c r="L801" s="568"/>
    </row>
    <row r="802" spans="2:12" ht="14">
      <c r="B802" s="412" t="s">
        <v>709</v>
      </c>
      <c r="C802" s="413">
        <v>1080840759</v>
      </c>
      <c r="D802" s="414" t="s">
        <v>710</v>
      </c>
      <c r="E802" s="415" t="s">
        <v>171</v>
      </c>
      <c r="F802" s="416">
        <v>3157346253</v>
      </c>
      <c r="G802" s="417" t="s">
        <v>1658</v>
      </c>
      <c r="H802" s="418">
        <v>45531</v>
      </c>
      <c r="I802" s="476" t="s">
        <v>1706</v>
      </c>
      <c r="J802" s="419">
        <v>59698</v>
      </c>
      <c r="K802" s="595"/>
      <c r="L802" s="568"/>
    </row>
    <row r="803" spans="2:12" ht="14">
      <c r="B803" s="412" t="s">
        <v>709</v>
      </c>
      <c r="C803" s="413">
        <v>1080840759</v>
      </c>
      <c r="D803" s="414" t="s">
        <v>710</v>
      </c>
      <c r="E803" s="415" t="s">
        <v>171</v>
      </c>
      <c r="F803" s="416">
        <v>3157346253</v>
      </c>
      <c r="G803" s="417" t="s">
        <v>1660</v>
      </c>
      <c r="H803" s="418">
        <v>45531</v>
      </c>
      <c r="I803" s="476" t="s">
        <v>1706</v>
      </c>
      <c r="J803" s="419">
        <v>121833</v>
      </c>
      <c r="K803" s="595"/>
      <c r="L803" s="568"/>
    </row>
    <row r="804" spans="2:12" ht="14">
      <c r="B804" s="412" t="s">
        <v>709</v>
      </c>
      <c r="C804" s="413">
        <v>1080840759</v>
      </c>
      <c r="D804" s="414" t="s">
        <v>710</v>
      </c>
      <c r="E804" s="415" t="s">
        <v>171</v>
      </c>
      <c r="F804" s="416">
        <v>3157346253</v>
      </c>
      <c r="G804" s="417" t="s">
        <v>1661</v>
      </c>
      <c r="H804" s="418">
        <v>45531</v>
      </c>
      <c r="I804" s="476" t="s">
        <v>1706</v>
      </c>
      <c r="J804" s="419">
        <v>1148333</v>
      </c>
      <c r="K804" s="595"/>
      <c r="L804" s="568"/>
    </row>
    <row r="805" spans="2:12">
      <c r="B805" s="447" t="s">
        <v>26</v>
      </c>
      <c r="C805" s="448"/>
      <c r="D805" s="449"/>
      <c r="E805" s="450"/>
      <c r="F805" s="451"/>
      <c r="G805" s="452"/>
      <c r="H805" s="453"/>
      <c r="I805" s="526"/>
      <c r="J805" s="454">
        <f>SUM(J800:J804)</f>
        <v>2825497</v>
      </c>
      <c r="K805" s="595"/>
      <c r="L805" s="568"/>
    </row>
    <row r="806" spans="2:12" ht="14">
      <c r="B806" s="412" t="s">
        <v>359</v>
      </c>
      <c r="C806" s="413">
        <v>1118258336</v>
      </c>
      <c r="D806" s="414" t="s">
        <v>1101</v>
      </c>
      <c r="E806" s="415" t="s">
        <v>360</v>
      </c>
      <c r="F806" s="416">
        <v>3218328725</v>
      </c>
      <c r="G806" s="417" t="s">
        <v>1656</v>
      </c>
      <c r="H806" s="418">
        <v>45531</v>
      </c>
      <c r="I806" s="476" t="s">
        <v>1706</v>
      </c>
      <c r="J806" s="419">
        <v>517563</v>
      </c>
      <c r="K806" s="595"/>
      <c r="L806" s="568"/>
    </row>
    <row r="807" spans="2:12" ht="14">
      <c r="B807" s="412" t="s">
        <v>359</v>
      </c>
      <c r="C807" s="413">
        <v>1118258336</v>
      </c>
      <c r="D807" s="414" t="s">
        <v>1101</v>
      </c>
      <c r="E807" s="415" t="s">
        <v>360</v>
      </c>
      <c r="F807" s="416">
        <v>3218328725</v>
      </c>
      <c r="G807" s="417" t="s">
        <v>1657</v>
      </c>
      <c r="H807" s="418">
        <v>45531</v>
      </c>
      <c r="I807" s="476" t="s">
        <v>1706</v>
      </c>
      <c r="J807" s="419">
        <v>780217</v>
      </c>
      <c r="K807" s="595"/>
      <c r="L807" s="568"/>
    </row>
    <row r="808" spans="2:12" ht="14">
      <c r="B808" s="412" t="s">
        <v>359</v>
      </c>
      <c r="C808" s="413">
        <v>1118258336</v>
      </c>
      <c r="D808" s="414" t="s">
        <v>1101</v>
      </c>
      <c r="E808" s="415" t="s">
        <v>360</v>
      </c>
      <c r="F808" s="416">
        <v>3218328725</v>
      </c>
      <c r="G808" s="417" t="s">
        <v>1658</v>
      </c>
      <c r="H808" s="418">
        <v>45531</v>
      </c>
      <c r="I808" s="476" t="s">
        <v>1706</v>
      </c>
      <c r="J808" s="419">
        <v>43952</v>
      </c>
      <c r="K808" s="595"/>
      <c r="L808" s="568"/>
    </row>
    <row r="809" spans="2:12" ht="14">
      <c r="B809" s="412" t="s">
        <v>359</v>
      </c>
      <c r="C809" s="413">
        <v>1118258336</v>
      </c>
      <c r="D809" s="414" t="s">
        <v>1101</v>
      </c>
      <c r="E809" s="415" t="s">
        <v>360</v>
      </c>
      <c r="F809" s="416">
        <v>3218328725</v>
      </c>
      <c r="G809" s="417" t="s">
        <v>1660</v>
      </c>
      <c r="H809" s="418">
        <v>45531</v>
      </c>
      <c r="I809" s="476" t="s">
        <v>1706</v>
      </c>
      <c r="J809" s="419">
        <v>138500</v>
      </c>
      <c r="K809" s="595"/>
      <c r="L809" s="568"/>
    </row>
    <row r="810" spans="2:12" ht="14">
      <c r="B810" s="412" t="s">
        <v>359</v>
      </c>
      <c r="C810" s="413">
        <v>1118258336</v>
      </c>
      <c r="D810" s="414" t="s">
        <v>1101</v>
      </c>
      <c r="E810" s="415" t="s">
        <v>360</v>
      </c>
      <c r="F810" s="416">
        <v>3218328725</v>
      </c>
      <c r="G810" s="417" t="s">
        <v>1661</v>
      </c>
      <c r="H810" s="418">
        <v>45531</v>
      </c>
      <c r="I810" s="476" t="s">
        <v>1706</v>
      </c>
      <c r="J810" s="419">
        <v>352083</v>
      </c>
      <c r="K810" s="595"/>
      <c r="L810" s="568"/>
    </row>
    <row r="811" spans="2:12">
      <c r="B811" s="447" t="s">
        <v>26</v>
      </c>
      <c r="C811" s="448"/>
      <c r="D811" s="449"/>
      <c r="E811" s="450"/>
      <c r="F811" s="451"/>
      <c r="G811" s="452"/>
      <c r="H811" s="453"/>
      <c r="I811" s="526"/>
      <c r="J811" s="454">
        <f>SUM(J806:J810)</f>
        <v>1832315</v>
      </c>
      <c r="K811" s="595"/>
      <c r="L811" s="568"/>
    </row>
    <row r="812" spans="2:12" ht="14">
      <c r="B812" s="412" t="s">
        <v>767</v>
      </c>
      <c r="C812" s="413">
        <v>1143851474</v>
      </c>
      <c r="D812" s="414" t="s">
        <v>1082</v>
      </c>
      <c r="E812" s="415" t="s">
        <v>171</v>
      </c>
      <c r="F812" s="416">
        <v>3104159651</v>
      </c>
      <c r="G812" s="417" t="s">
        <v>1656</v>
      </c>
      <c r="H812" s="418">
        <v>45531</v>
      </c>
      <c r="I812" s="476" t="s">
        <v>1706</v>
      </c>
      <c r="J812" s="419">
        <v>12168300</v>
      </c>
      <c r="K812" s="595"/>
      <c r="L812" s="568"/>
    </row>
    <row r="813" spans="2:12" ht="14">
      <c r="B813" s="412" t="s">
        <v>767</v>
      </c>
      <c r="C813" s="413">
        <v>1143851474</v>
      </c>
      <c r="D813" s="414" t="s">
        <v>1082</v>
      </c>
      <c r="E813" s="415" t="s">
        <v>171</v>
      </c>
      <c r="F813" s="416">
        <v>3104159651</v>
      </c>
      <c r="G813" s="417" t="s">
        <v>1661</v>
      </c>
      <c r="H813" s="418">
        <v>45531</v>
      </c>
      <c r="I813" s="476" t="s">
        <v>1706</v>
      </c>
      <c r="J813" s="419">
        <v>1062500</v>
      </c>
      <c r="K813" s="595"/>
      <c r="L813" s="568"/>
    </row>
    <row r="814" spans="2:12">
      <c r="B814" s="447" t="s">
        <v>26</v>
      </c>
      <c r="C814" s="448"/>
      <c r="D814" s="449"/>
      <c r="E814" s="450"/>
      <c r="F814" s="451"/>
      <c r="G814" s="452"/>
      <c r="H814" s="453"/>
      <c r="I814" s="526"/>
      <c r="J814" s="454">
        <f>SUM(J812:J813)</f>
        <v>13230800</v>
      </c>
      <c r="K814" s="595"/>
      <c r="L814" s="568"/>
    </row>
    <row r="815" spans="2:12" ht="14">
      <c r="B815" s="412" t="s">
        <v>361</v>
      </c>
      <c r="C815" s="413">
        <v>1109666153</v>
      </c>
      <c r="D815" s="414" t="s">
        <v>362</v>
      </c>
      <c r="E815" s="415" t="s">
        <v>171</v>
      </c>
      <c r="F815" s="416">
        <v>3185748080</v>
      </c>
      <c r="G815" s="417" t="s">
        <v>1657</v>
      </c>
      <c r="H815" s="418">
        <v>45531</v>
      </c>
      <c r="I815" s="476" t="s">
        <v>1706</v>
      </c>
      <c r="J815" s="419">
        <v>852833</v>
      </c>
      <c r="K815" s="595"/>
      <c r="L815" s="568"/>
    </row>
    <row r="816" spans="2:12" ht="14">
      <c r="B816" s="412" t="s">
        <v>361</v>
      </c>
      <c r="C816" s="413">
        <v>1109666153</v>
      </c>
      <c r="D816" s="414" t="s">
        <v>362</v>
      </c>
      <c r="E816" s="415" t="s">
        <v>171</v>
      </c>
      <c r="F816" s="416">
        <v>3185748080</v>
      </c>
      <c r="G816" s="417" t="s">
        <v>1658</v>
      </c>
      <c r="H816" s="418">
        <v>45531</v>
      </c>
      <c r="I816" s="476" t="s">
        <v>1706</v>
      </c>
      <c r="J816" s="419">
        <v>59698</v>
      </c>
      <c r="K816" s="595"/>
      <c r="L816" s="568"/>
    </row>
    <row r="817" spans="2:12" ht="14">
      <c r="B817" s="412" t="s">
        <v>361</v>
      </c>
      <c r="C817" s="413">
        <v>1109666153</v>
      </c>
      <c r="D817" s="414" t="s">
        <v>362</v>
      </c>
      <c r="E817" s="415" t="s">
        <v>171</v>
      </c>
      <c r="F817" s="416">
        <v>3185748080</v>
      </c>
      <c r="G817" s="417" t="s">
        <v>1660</v>
      </c>
      <c r="H817" s="418">
        <v>45531</v>
      </c>
      <c r="I817" s="476" t="s">
        <v>1706</v>
      </c>
      <c r="J817" s="419">
        <v>121833</v>
      </c>
      <c r="K817" s="595"/>
      <c r="L817" s="568"/>
    </row>
    <row r="818" spans="2:12" ht="14">
      <c r="B818" s="412" t="s">
        <v>361</v>
      </c>
      <c r="C818" s="413">
        <v>1109666153</v>
      </c>
      <c r="D818" s="414" t="s">
        <v>362</v>
      </c>
      <c r="E818" s="415" t="s">
        <v>171</v>
      </c>
      <c r="F818" s="416">
        <v>3185748080</v>
      </c>
      <c r="G818" s="417" t="s">
        <v>1661</v>
      </c>
      <c r="H818" s="418">
        <v>45531</v>
      </c>
      <c r="I818" s="476" t="s">
        <v>1706</v>
      </c>
      <c r="J818" s="419">
        <v>1516667</v>
      </c>
      <c r="K818" s="595"/>
      <c r="L818" s="568"/>
    </row>
    <row r="819" spans="2:12" ht="14">
      <c r="B819" s="412" t="s">
        <v>802</v>
      </c>
      <c r="C819" s="413">
        <v>31525843</v>
      </c>
      <c r="D819" s="414" t="s">
        <v>1102</v>
      </c>
      <c r="E819" s="415" t="s">
        <v>171</v>
      </c>
      <c r="F819" s="416" t="s">
        <v>803</v>
      </c>
      <c r="G819" s="417" t="s">
        <v>1656</v>
      </c>
      <c r="H819" s="418">
        <v>45531</v>
      </c>
      <c r="I819" s="476" t="s">
        <v>1706</v>
      </c>
      <c r="J819" s="419">
        <v>2709500</v>
      </c>
      <c r="K819" s="595"/>
      <c r="L819" s="568"/>
    </row>
    <row r="820" spans="2:12" ht="14">
      <c r="B820" s="412" t="s">
        <v>802</v>
      </c>
      <c r="C820" s="413">
        <v>31525843</v>
      </c>
      <c r="D820" s="414" t="s">
        <v>1102</v>
      </c>
      <c r="E820" s="415" t="s">
        <v>171</v>
      </c>
      <c r="F820" s="416" t="s">
        <v>803</v>
      </c>
      <c r="G820" s="417" t="s">
        <v>1657</v>
      </c>
      <c r="H820" s="418">
        <v>45531</v>
      </c>
      <c r="I820" s="476" t="s">
        <v>1706</v>
      </c>
      <c r="J820" s="419">
        <v>3161083</v>
      </c>
      <c r="K820" s="595"/>
      <c r="L820" s="568"/>
    </row>
    <row r="821" spans="2:12" ht="14">
      <c r="B821" s="412" t="s">
        <v>802</v>
      </c>
      <c r="C821" s="413">
        <v>31525843</v>
      </c>
      <c r="D821" s="414" t="s">
        <v>1102</v>
      </c>
      <c r="E821" s="415" t="s">
        <v>171</v>
      </c>
      <c r="F821" s="416" t="s">
        <v>803</v>
      </c>
      <c r="G821" s="417" t="s">
        <v>1658</v>
      </c>
      <c r="H821" s="418">
        <v>45531</v>
      </c>
      <c r="I821" s="476" t="s">
        <v>1706</v>
      </c>
      <c r="J821" s="419">
        <v>221276</v>
      </c>
      <c r="K821" s="595"/>
      <c r="L821" s="568"/>
    </row>
    <row r="822" spans="2:12" ht="14">
      <c r="B822" s="412" t="s">
        <v>802</v>
      </c>
      <c r="C822" s="413">
        <v>31525843</v>
      </c>
      <c r="D822" s="414" t="s">
        <v>1102</v>
      </c>
      <c r="E822" s="415" t="s">
        <v>171</v>
      </c>
      <c r="F822" s="416" t="s">
        <v>803</v>
      </c>
      <c r="G822" s="417" t="s">
        <v>1660</v>
      </c>
      <c r="H822" s="418">
        <v>45531</v>
      </c>
      <c r="I822" s="476" t="s">
        <v>1706</v>
      </c>
      <c r="J822" s="419">
        <v>451583</v>
      </c>
      <c r="K822" s="595"/>
      <c r="L822" s="568"/>
    </row>
    <row r="823" spans="2:12" ht="14">
      <c r="B823" s="412" t="s">
        <v>802</v>
      </c>
      <c r="C823" s="413">
        <v>31525843</v>
      </c>
      <c r="D823" s="414" t="s">
        <v>1102</v>
      </c>
      <c r="E823" s="415" t="s">
        <v>171</v>
      </c>
      <c r="F823" s="416" t="s">
        <v>803</v>
      </c>
      <c r="G823" s="417" t="s">
        <v>1661</v>
      </c>
      <c r="H823" s="418">
        <v>45531</v>
      </c>
      <c r="I823" s="476" t="s">
        <v>1706</v>
      </c>
      <c r="J823" s="419">
        <v>2483709</v>
      </c>
      <c r="K823" s="595"/>
      <c r="L823" s="568"/>
    </row>
    <row r="824" spans="2:12">
      <c r="B824" s="447" t="s">
        <v>26</v>
      </c>
      <c r="C824" s="448"/>
      <c r="D824" s="449"/>
      <c r="E824" s="450"/>
      <c r="F824" s="451"/>
      <c r="G824" s="452"/>
      <c r="H824" s="453"/>
      <c r="I824" s="526"/>
      <c r="J824" s="454">
        <f>SUM(J819:J823)</f>
        <v>9027151</v>
      </c>
      <c r="K824" s="595"/>
      <c r="L824" s="568"/>
    </row>
    <row r="825" spans="2:12" ht="14">
      <c r="B825" s="412" t="s">
        <v>363</v>
      </c>
      <c r="C825" s="413">
        <v>1144069999</v>
      </c>
      <c r="D825" s="414" t="s">
        <v>364</v>
      </c>
      <c r="E825" s="415" t="s">
        <v>171</v>
      </c>
      <c r="F825" s="416">
        <v>3128328361</v>
      </c>
      <c r="G825" s="417" t="s">
        <v>1656</v>
      </c>
      <c r="H825" s="418">
        <v>45531</v>
      </c>
      <c r="I825" s="476" t="s">
        <v>1706</v>
      </c>
      <c r="J825" s="419">
        <v>1344000</v>
      </c>
      <c r="K825" s="595"/>
      <c r="L825" s="568"/>
    </row>
    <row r="826" spans="2:12" ht="14">
      <c r="B826" s="412" t="s">
        <v>363</v>
      </c>
      <c r="C826" s="413">
        <v>1144069999</v>
      </c>
      <c r="D826" s="414" t="s">
        <v>364</v>
      </c>
      <c r="E826" s="415" t="s">
        <v>171</v>
      </c>
      <c r="F826" s="416">
        <v>3128328361</v>
      </c>
      <c r="G826" s="417" t="s">
        <v>1657</v>
      </c>
      <c r="H826" s="418">
        <v>45531</v>
      </c>
      <c r="I826" s="476" t="s">
        <v>1706</v>
      </c>
      <c r="J826" s="419">
        <v>1750000</v>
      </c>
      <c r="K826" s="595"/>
      <c r="L826" s="568"/>
    </row>
    <row r="827" spans="2:12" ht="14">
      <c r="B827" s="412" t="s">
        <v>363</v>
      </c>
      <c r="C827" s="413">
        <v>1144069999</v>
      </c>
      <c r="D827" s="414" t="s">
        <v>364</v>
      </c>
      <c r="E827" s="415" t="s">
        <v>171</v>
      </c>
      <c r="F827" s="416">
        <v>3128328361</v>
      </c>
      <c r="G827" s="417" t="s">
        <v>1658</v>
      </c>
      <c r="H827" s="418">
        <v>45531</v>
      </c>
      <c r="I827" s="476" t="s">
        <v>1706</v>
      </c>
      <c r="J827" s="419">
        <v>122500</v>
      </c>
      <c r="K827" s="595"/>
      <c r="L827" s="568"/>
    </row>
    <row r="828" spans="2:12" ht="14">
      <c r="B828" s="412" t="s">
        <v>363</v>
      </c>
      <c r="C828" s="413">
        <v>1144069999</v>
      </c>
      <c r="D828" s="414" t="s">
        <v>364</v>
      </c>
      <c r="E828" s="415" t="s">
        <v>171</v>
      </c>
      <c r="F828" s="416">
        <v>3128328361</v>
      </c>
      <c r="G828" s="417" t="s">
        <v>1660</v>
      </c>
      <c r="H828" s="418">
        <v>45531</v>
      </c>
      <c r="I828" s="476" t="s">
        <v>1706</v>
      </c>
      <c r="J828" s="419">
        <v>250000</v>
      </c>
      <c r="K828" s="595"/>
      <c r="L828" s="568"/>
    </row>
    <row r="829" spans="2:12" ht="14">
      <c r="B829" s="412" t="s">
        <v>363</v>
      </c>
      <c r="C829" s="413">
        <v>1144069999</v>
      </c>
      <c r="D829" s="414" t="s">
        <v>364</v>
      </c>
      <c r="E829" s="415" t="s">
        <v>171</v>
      </c>
      <c r="F829" s="416">
        <v>3128328361</v>
      </c>
      <c r="G829" s="417" t="s">
        <v>1661</v>
      </c>
      <c r="H829" s="418">
        <v>45531</v>
      </c>
      <c r="I829" s="476" t="s">
        <v>1706</v>
      </c>
      <c r="J829" s="419">
        <v>1116667</v>
      </c>
      <c r="K829" s="595"/>
      <c r="L829" s="568"/>
    </row>
    <row r="830" spans="2:12">
      <c r="B830" s="447" t="s">
        <v>26</v>
      </c>
      <c r="C830" s="448"/>
      <c r="D830" s="449"/>
      <c r="E830" s="450"/>
      <c r="F830" s="451"/>
      <c r="G830" s="452"/>
      <c r="H830" s="453"/>
      <c r="I830" s="526"/>
      <c r="J830" s="454">
        <f>SUM(J825:J829)</f>
        <v>4583167</v>
      </c>
      <c r="K830" s="595"/>
      <c r="L830" s="568"/>
    </row>
    <row r="831" spans="2:12" ht="14">
      <c r="B831" s="412" t="s">
        <v>819</v>
      </c>
      <c r="C831" s="413">
        <v>79617553</v>
      </c>
      <c r="D831" s="414" t="s">
        <v>820</v>
      </c>
      <c r="E831" s="415" t="s">
        <v>171</v>
      </c>
      <c r="F831" s="416">
        <v>3326796</v>
      </c>
      <c r="G831" s="417" t="s">
        <v>1656</v>
      </c>
      <c r="H831" s="418">
        <v>45531</v>
      </c>
      <c r="I831" s="476" t="s">
        <v>1706</v>
      </c>
      <c r="J831" s="419">
        <v>2514875</v>
      </c>
      <c r="K831" s="595"/>
      <c r="L831" s="568"/>
    </row>
    <row r="832" spans="2:12" ht="14">
      <c r="B832" s="412" t="s">
        <v>819</v>
      </c>
      <c r="C832" s="413">
        <v>79617553</v>
      </c>
      <c r="D832" s="414" t="s">
        <v>820</v>
      </c>
      <c r="E832" s="415" t="s">
        <v>171</v>
      </c>
      <c r="F832" s="416">
        <v>3326796</v>
      </c>
      <c r="G832" s="417" t="s">
        <v>1657</v>
      </c>
      <c r="H832" s="418">
        <v>45531</v>
      </c>
      <c r="I832" s="476" t="s">
        <v>1706</v>
      </c>
      <c r="J832" s="419">
        <v>3500000</v>
      </c>
      <c r="K832" s="595"/>
      <c r="L832" s="568"/>
    </row>
    <row r="833" spans="2:12" ht="14">
      <c r="B833" s="412" t="s">
        <v>819</v>
      </c>
      <c r="C833" s="413">
        <v>79617553</v>
      </c>
      <c r="D833" s="414" t="s">
        <v>820</v>
      </c>
      <c r="E833" s="415" t="s">
        <v>171</v>
      </c>
      <c r="F833" s="416">
        <v>3326796</v>
      </c>
      <c r="G833" s="417" t="s">
        <v>1658</v>
      </c>
      <c r="H833" s="418">
        <v>45531</v>
      </c>
      <c r="I833" s="476" t="s">
        <v>1706</v>
      </c>
      <c r="J833" s="419">
        <v>245000</v>
      </c>
      <c r="K833" s="595"/>
      <c r="L833" s="568"/>
    </row>
    <row r="834" spans="2:12" ht="14">
      <c r="B834" s="412" t="s">
        <v>819</v>
      </c>
      <c r="C834" s="413">
        <v>79617553</v>
      </c>
      <c r="D834" s="414" t="s">
        <v>820</v>
      </c>
      <c r="E834" s="415" t="s">
        <v>171</v>
      </c>
      <c r="F834" s="416">
        <v>3326796</v>
      </c>
      <c r="G834" s="417" t="s">
        <v>1660</v>
      </c>
      <c r="H834" s="418">
        <v>45531</v>
      </c>
      <c r="I834" s="476" t="s">
        <v>1706</v>
      </c>
      <c r="J834" s="419">
        <v>500000</v>
      </c>
      <c r="K834" s="595"/>
      <c r="L834" s="568"/>
    </row>
    <row r="835" spans="2:12" ht="14">
      <c r="B835" s="412" t="s">
        <v>819</v>
      </c>
      <c r="C835" s="413">
        <v>79617553</v>
      </c>
      <c r="D835" s="414" t="s">
        <v>820</v>
      </c>
      <c r="E835" s="415" t="s">
        <v>171</v>
      </c>
      <c r="F835" s="416">
        <v>3326796</v>
      </c>
      <c r="G835" s="417" t="s">
        <v>1661</v>
      </c>
      <c r="H835" s="418">
        <v>45531</v>
      </c>
      <c r="I835" s="476" t="s">
        <v>1706</v>
      </c>
      <c r="J835" s="419">
        <v>250000</v>
      </c>
      <c r="K835" s="595"/>
      <c r="L835" s="568"/>
    </row>
    <row r="836" spans="2:12">
      <c r="B836" s="447" t="s">
        <v>26</v>
      </c>
      <c r="C836" s="448"/>
      <c r="D836" s="449"/>
      <c r="E836" s="450"/>
      <c r="F836" s="451"/>
      <c r="G836" s="452"/>
      <c r="H836" s="453"/>
      <c r="I836" s="526"/>
      <c r="J836" s="454">
        <f>SUM(J831:J835)</f>
        <v>7009875</v>
      </c>
      <c r="K836" s="595"/>
      <c r="L836" s="568"/>
    </row>
    <row r="837" spans="2:12" ht="14">
      <c r="B837" s="412" t="s">
        <v>365</v>
      </c>
      <c r="C837" s="413">
        <v>1143869799</v>
      </c>
      <c r="D837" s="414" t="s">
        <v>366</v>
      </c>
      <c r="E837" s="415" t="s">
        <v>171</v>
      </c>
      <c r="F837" s="416">
        <v>3223827636</v>
      </c>
      <c r="G837" s="417" t="s">
        <v>1656</v>
      </c>
      <c r="H837" s="418">
        <v>45531</v>
      </c>
      <c r="I837" s="476" t="s">
        <v>1706</v>
      </c>
      <c r="J837" s="419">
        <v>556600</v>
      </c>
      <c r="K837" s="595"/>
      <c r="L837" s="568"/>
    </row>
    <row r="838" spans="2:12" ht="14">
      <c r="B838" s="412" t="s">
        <v>365</v>
      </c>
      <c r="C838" s="413">
        <v>1143869799</v>
      </c>
      <c r="D838" s="414" t="s">
        <v>366</v>
      </c>
      <c r="E838" s="415" t="s">
        <v>171</v>
      </c>
      <c r="F838" s="416">
        <v>3223827636</v>
      </c>
      <c r="G838" s="417" t="s">
        <v>1657</v>
      </c>
      <c r="H838" s="418">
        <v>45531</v>
      </c>
      <c r="I838" s="476" t="s">
        <v>1706</v>
      </c>
      <c r="J838" s="419">
        <v>852833</v>
      </c>
      <c r="K838" s="595"/>
      <c r="L838" s="568"/>
    </row>
    <row r="839" spans="2:12" ht="14">
      <c r="B839" s="412" t="s">
        <v>365</v>
      </c>
      <c r="C839" s="413">
        <v>1143869799</v>
      </c>
      <c r="D839" s="414" t="s">
        <v>366</v>
      </c>
      <c r="E839" s="415" t="s">
        <v>171</v>
      </c>
      <c r="F839" s="416">
        <v>3223827636</v>
      </c>
      <c r="G839" s="417" t="s">
        <v>1658</v>
      </c>
      <c r="H839" s="418">
        <v>45531</v>
      </c>
      <c r="I839" s="476" t="s">
        <v>1706</v>
      </c>
      <c r="J839" s="419">
        <v>59698</v>
      </c>
      <c r="K839" s="595"/>
      <c r="L839" s="568"/>
    </row>
    <row r="840" spans="2:12" ht="14">
      <c r="B840" s="412" t="s">
        <v>365</v>
      </c>
      <c r="C840" s="413">
        <v>1143869799</v>
      </c>
      <c r="D840" s="414" t="s">
        <v>366</v>
      </c>
      <c r="E840" s="415" t="s">
        <v>171</v>
      </c>
      <c r="F840" s="416">
        <v>3223827636</v>
      </c>
      <c r="G840" s="417" t="s">
        <v>1660</v>
      </c>
      <c r="H840" s="418">
        <v>45531</v>
      </c>
      <c r="I840" s="476" t="s">
        <v>1706</v>
      </c>
      <c r="J840" s="419">
        <v>121833</v>
      </c>
      <c r="K840" s="595"/>
      <c r="L840" s="568"/>
    </row>
    <row r="841" spans="2:12" ht="14">
      <c r="B841" s="412" t="s">
        <v>365</v>
      </c>
      <c r="C841" s="413">
        <v>1143869799</v>
      </c>
      <c r="D841" s="414" t="s">
        <v>366</v>
      </c>
      <c r="E841" s="415" t="s">
        <v>171</v>
      </c>
      <c r="F841" s="416">
        <v>3223827636</v>
      </c>
      <c r="G841" s="417" t="s">
        <v>1661</v>
      </c>
      <c r="H841" s="418">
        <v>45531</v>
      </c>
      <c r="I841" s="476" t="s">
        <v>1706</v>
      </c>
      <c r="J841" s="419">
        <v>395417</v>
      </c>
      <c r="K841" s="595"/>
      <c r="L841" s="568"/>
    </row>
    <row r="842" spans="2:12">
      <c r="B842" s="447" t="s">
        <v>26</v>
      </c>
      <c r="C842" s="448"/>
      <c r="D842" s="449"/>
      <c r="E842" s="450"/>
      <c r="F842" s="451"/>
      <c r="G842" s="452"/>
      <c r="H842" s="453"/>
      <c r="I842" s="526"/>
      <c r="J842" s="454">
        <f>SUM(J837:J841)</f>
        <v>1986381</v>
      </c>
      <c r="K842" s="595"/>
      <c r="L842" s="568"/>
    </row>
    <row r="843" spans="2:12" ht="14">
      <c r="B843" s="412" t="s">
        <v>685</v>
      </c>
      <c r="C843" s="413">
        <v>1004751761</v>
      </c>
      <c r="D843" s="414" t="s">
        <v>1120</v>
      </c>
      <c r="E843" s="415" t="s">
        <v>338</v>
      </c>
      <c r="F843" s="416">
        <v>3206439605</v>
      </c>
      <c r="G843" s="417" t="s">
        <v>1657</v>
      </c>
      <c r="H843" s="418">
        <v>45531</v>
      </c>
      <c r="I843" s="476" t="s">
        <v>1706</v>
      </c>
      <c r="J843" s="419">
        <v>1708333</v>
      </c>
      <c r="K843" s="595"/>
      <c r="L843" s="568"/>
    </row>
    <row r="844" spans="2:12" ht="14">
      <c r="B844" s="412" t="s">
        <v>685</v>
      </c>
      <c r="C844" s="413">
        <v>1004751761</v>
      </c>
      <c r="D844" s="414" t="s">
        <v>1120</v>
      </c>
      <c r="E844" s="415" t="s">
        <v>338</v>
      </c>
      <c r="F844" s="416">
        <v>3206439605</v>
      </c>
      <c r="G844" s="417" t="s">
        <v>1658</v>
      </c>
      <c r="H844" s="418">
        <v>45531</v>
      </c>
      <c r="I844" s="476" t="s">
        <v>1706</v>
      </c>
      <c r="J844" s="419">
        <v>116736</v>
      </c>
      <c r="K844" s="595"/>
      <c r="L844" s="568"/>
    </row>
    <row r="845" spans="2:12" ht="14">
      <c r="B845" s="412" t="s">
        <v>685</v>
      </c>
      <c r="C845" s="413">
        <v>1004751761</v>
      </c>
      <c r="D845" s="414" t="s">
        <v>1120</v>
      </c>
      <c r="E845" s="415" t="s">
        <v>338</v>
      </c>
      <c r="F845" s="416">
        <v>3206439605</v>
      </c>
      <c r="G845" s="417" t="s">
        <v>1660</v>
      </c>
      <c r="H845" s="418">
        <v>45531</v>
      </c>
      <c r="I845" s="476" t="s">
        <v>1706</v>
      </c>
      <c r="J845" s="419">
        <v>250000</v>
      </c>
      <c r="K845" s="595"/>
      <c r="L845" s="568"/>
    </row>
    <row r="846" spans="2:12" ht="14">
      <c r="B846" s="412" t="s">
        <v>685</v>
      </c>
      <c r="C846" s="413">
        <v>1004751761</v>
      </c>
      <c r="D846" s="414" t="s">
        <v>1120</v>
      </c>
      <c r="E846" s="415" t="s">
        <v>338</v>
      </c>
      <c r="F846" s="416">
        <v>3206439605</v>
      </c>
      <c r="G846" s="417" t="s">
        <v>1661</v>
      </c>
      <c r="H846" s="418">
        <v>45531</v>
      </c>
      <c r="I846" s="476" t="s">
        <v>1706</v>
      </c>
      <c r="J846" s="419">
        <v>854167</v>
      </c>
      <c r="K846" s="595"/>
      <c r="L846" s="568"/>
    </row>
    <row r="847" spans="2:12" ht="14">
      <c r="B847" s="412" t="s">
        <v>821</v>
      </c>
      <c r="C847" s="413">
        <v>79716270</v>
      </c>
      <c r="D847" s="414" t="s">
        <v>1116</v>
      </c>
      <c r="E847" s="415" t="s">
        <v>171</v>
      </c>
      <c r="F847" s="416">
        <v>3717552</v>
      </c>
      <c r="G847" s="417" t="s">
        <v>1656</v>
      </c>
      <c r="H847" s="418">
        <v>45531</v>
      </c>
      <c r="I847" s="476" t="s">
        <v>1706</v>
      </c>
      <c r="J847" s="419">
        <v>7540000</v>
      </c>
      <c r="K847" s="595"/>
      <c r="L847" s="568"/>
    </row>
    <row r="848" spans="2:12" ht="14">
      <c r="B848" s="412" t="s">
        <v>821</v>
      </c>
      <c r="C848" s="413">
        <v>79716270</v>
      </c>
      <c r="D848" s="414" t="s">
        <v>1116</v>
      </c>
      <c r="E848" s="415" t="s">
        <v>171</v>
      </c>
      <c r="F848" s="416">
        <v>3717552</v>
      </c>
      <c r="G848" s="417" t="s">
        <v>1657</v>
      </c>
      <c r="H848" s="418">
        <v>45531</v>
      </c>
      <c r="I848" s="476" t="s">
        <v>1706</v>
      </c>
      <c r="J848" s="419">
        <v>8796667</v>
      </c>
      <c r="K848" s="595"/>
      <c r="L848" s="568"/>
    </row>
    <row r="849" spans="2:12" ht="14">
      <c r="B849" s="412" t="s">
        <v>821</v>
      </c>
      <c r="C849" s="413">
        <v>79716270</v>
      </c>
      <c r="D849" s="414" t="s">
        <v>1116</v>
      </c>
      <c r="E849" s="415" t="s">
        <v>171</v>
      </c>
      <c r="F849" s="416">
        <v>3717552</v>
      </c>
      <c r="G849" s="417" t="s">
        <v>1658</v>
      </c>
      <c r="H849" s="418">
        <v>45531</v>
      </c>
      <c r="I849" s="476" t="s">
        <v>1706</v>
      </c>
      <c r="J849" s="419">
        <v>615767</v>
      </c>
      <c r="K849" s="595"/>
      <c r="L849" s="568"/>
    </row>
    <row r="850" spans="2:12" ht="14">
      <c r="B850" s="412" t="s">
        <v>821</v>
      </c>
      <c r="C850" s="413">
        <v>79716270</v>
      </c>
      <c r="D850" s="414" t="s">
        <v>1116</v>
      </c>
      <c r="E850" s="415" t="s">
        <v>171</v>
      </c>
      <c r="F850" s="416">
        <v>3717552</v>
      </c>
      <c r="G850" s="417" t="s">
        <v>1660</v>
      </c>
      <c r="H850" s="418">
        <v>45531</v>
      </c>
      <c r="I850" s="476" t="s">
        <v>1706</v>
      </c>
      <c r="J850" s="419">
        <v>1256667</v>
      </c>
      <c r="K850" s="595"/>
      <c r="L850" s="568"/>
    </row>
    <row r="851" spans="2:12" ht="14">
      <c r="B851" s="412" t="s">
        <v>821</v>
      </c>
      <c r="C851" s="413">
        <v>79716270</v>
      </c>
      <c r="D851" s="414" t="s">
        <v>1116</v>
      </c>
      <c r="E851" s="415" t="s">
        <v>171</v>
      </c>
      <c r="F851" s="416">
        <v>3717552</v>
      </c>
      <c r="G851" s="417" t="s">
        <v>1661</v>
      </c>
      <c r="H851" s="418">
        <v>45531</v>
      </c>
      <c r="I851" s="476" t="s">
        <v>1706</v>
      </c>
      <c r="J851" s="419">
        <v>9529722</v>
      </c>
      <c r="K851" s="595"/>
      <c r="L851" s="568"/>
    </row>
    <row r="852" spans="2:12">
      <c r="B852" s="447" t="s">
        <v>26</v>
      </c>
      <c r="C852" s="448"/>
      <c r="D852" s="449"/>
      <c r="E852" s="450"/>
      <c r="F852" s="451"/>
      <c r="G852" s="452"/>
      <c r="H852" s="453"/>
      <c r="I852" s="526"/>
      <c r="J852" s="454">
        <f>SUM(J847:J851)</f>
        <v>27738823</v>
      </c>
      <c r="K852" s="595"/>
      <c r="L852" s="568"/>
    </row>
    <row r="853" spans="2:12" ht="14">
      <c r="B853" s="412" t="s">
        <v>367</v>
      </c>
      <c r="C853" s="413">
        <v>1113687989</v>
      </c>
      <c r="D853" s="414" t="s">
        <v>368</v>
      </c>
      <c r="E853" s="415" t="s">
        <v>171</v>
      </c>
      <c r="F853" s="416">
        <v>3152930231</v>
      </c>
      <c r="G853" s="417" t="s">
        <v>1656</v>
      </c>
      <c r="H853" s="418">
        <v>45531</v>
      </c>
      <c r="I853" s="476" t="s">
        <v>1706</v>
      </c>
      <c r="J853" s="419">
        <v>646400</v>
      </c>
      <c r="K853" s="595"/>
      <c r="L853" s="568"/>
    </row>
    <row r="854" spans="2:12" ht="14">
      <c r="B854" s="412" t="s">
        <v>367</v>
      </c>
      <c r="C854" s="413">
        <v>1113687989</v>
      </c>
      <c r="D854" s="414" t="s">
        <v>368</v>
      </c>
      <c r="E854" s="415" t="s">
        <v>171</v>
      </c>
      <c r="F854" s="416">
        <v>3152930231</v>
      </c>
      <c r="G854" s="417" t="s">
        <v>1657</v>
      </c>
      <c r="H854" s="418">
        <v>45531</v>
      </c>
      <c r="I854" s="476" t="s">
        <v>1706</v>
      </c>
      <c r="J854" s="419">
        <v>852833</v>
      </c>
      <c r="K854" s="595"/>
      <c r="L854" s="568"/>
    </row>
    <row r="855" spans="2:12" ht="14">
      <c r="B855" s="412" t="s">
        <v>367</v>
      </c>
      <c r="C855" s="413">
        <v>1113687989</v>
      </c>
      <c r="D855" s="414" t="s">
        <v>368</v>
      </c>
      <c r="E855" s="415" t="s">
        <v>171</v>
      </c>
      <c r="F855" s="416">
        <v>3152930231</v>
      </c>
      <c r="G855" s="417" t="s">
        <v>1658</v>
      </c>
      <c r="H855" s="418">
        <v>45531</v>
      </c>
      <c r="I855" s="476" t="s">
        <v>1706</v>
      </c>
      <c r="J855" s="419">
        <v>59698</v>
      </c>
      <c r="K855" s="595"/>
      <c r="L855" s="568"/>
    </row>
    <row r="856" spans="2:12" ht="14">
      <c r="B856" s="412" t="s">
        <v>367</v>
      </c>
      <c r="C856" s="413">
        <v>1113687989</v>
      </c>
      <c r="D856" s="414" t="s">
        <v>368</v>
      </c>
      <c r="E856" s="415" t="s">
        <v>171</v>
      </c>
      <c r="F856" s="416">
        <v>3152930231</v>
      </c>
      <c r="G856" s="417" t="s">
        <v>1660</v>
      </c>
      <c r="H856" s="418">
        <v>45531</v>
      </c>
      <c r="I856" s="476" t="s">
        <v>1706</v>
      </c>
      <c r="J856" s="419">
        <v>121833</v>
      </c>
      <c r="K856" s="595"/>
      <c r="L856" s="568"/>
    </row>
    <row r="857" spans="2:12" ht="14">
      <c r="B857" s="412" t="s">
        <v>367</v>
      </c>
      <c r="C857" s="413">
        <v>1113687989</v>
      </c>
      <c r="D857" s="414" t="s">
        <v>368</v>
      </c>
      <c r="E857" s="415" t="s">
        <v>171</v>
      </c>
      <c r="F857" s="416">
        <v>3152930231</v>
      </c>
      <c r="G857" s="417" t="s">
        <v>1661</v>
      </c>
      <c r="H857" s="418">
        <v>45531</v>
      </c>
      <c r="I857" s="476" t="s">
        <v>1706</v>
      </c>
      <c r="J857" s="419">
        <v>431528</v>
      </c>
      <c r="K857" s="595"/>
      <c r="L857" s="568"/>
    </row>
    <row r="858" spans="2:12">
      <c r="B858" s="447" t="s">
        <v>26</v>
      </c>
      <c r="C858" s="448"/>
      <c r="D858" s="449"/>
      <c r="E858" s="450"/>
      <c r="F858" s="451"/>
      <c r="G858" s="452"/>
      <c r="H858" s="453"/>
      <c r="I858" s="526"/>
      <c r="J858" s="454">
        <f>SUM(J853:J857)</f>
        <v>2112292</v>
      </c>
      <c r="K858" s="595"/>
      <c r="L858" s="568"/>
    </row>
    <row r="859" spans="2:12" ht="14">
      <c r="B859" s="412" t="s">
        <v>369</v>
      </c>
      <c r="C859" s="413">
        <v>1144049749</v>
      </c>
      <c r="D859" s="414" t="s">
        <v>1190</v>
      </c>
      <c r="E859" s="415" t="s">
        <v>171</v>
      </c>
      <c r="F859" s="416">
        <v>3749905</v>
      </c>
      <c r="G859" s="417" t="s">
        <v>1657</v>
      </c>
      <c r="H859" s="418">
        <v>45531</v>
      </c>
      <c r="I859" s="476" t="s">
        <v>1706</v>
      </c>
      <c r="J859" s="419">
        <v>1128855</v>
      </c>
      <c r="K859" s="595"/>
      <c r="L859" s="568"/>
    </row>
    <row r="860" spans="2:12" ht="14">
      <c r="B860" s="412" t="s">
        <v>369</v>
      </c>
      <c r="C860" s="413">
        <v>1144049749</v>
      </c>
      <c r="D860" s="414" t="s">
        <v>1190</v>
      </c>
      <c r="E860" s="415" t="s">
        <v>171</v>
      </c>
      <c r="F860" s="416">
        <v>3749905</v>
      </c>
      <c r="G860" s="417" t="s">
        <v>1658</v>
      </c>
      <c r="H860" s="418">
        <v>45531</v>
      </c>
      <c r="I860" s="476" t="s">
        <v>1706</v>
      </c>
      <c r="J860" s="419">
        <v>79020</v>
      </c>
      <c r="K860" s="595"/>
      <c r="L860" s="568"/>
    </row>
    <row r="861" spans="2:12" ht="14">
      <c r="B861" s="412" t="s">
        <v>369</v>
      </c>
      <c r="C861" s="413">
        <v>1144049749</v>
      </c>
      <c r="D861" s="414" t="s">
        <v>1190</v>
      </c>
      <c r="E861" s="415" t="s">
        <v>171</v>
      </c>
      <c r="F861" s="416">
        <v>3749905</v>
      </c>
      <c r="G861" s="417" t="s">
        <v>1660</v>
      </c>
      <c r="H861" s="418">
        <v>45531</v>
      </c>
      <c r="I861" s="476" t="s">
        <v>1706</v>
      </c>
      <c r="J861" s="419">
        <v>162603</v>
      </c>
      <c r="K861" s="595"/>
      <c r="L861" s="568"/>
    </row>
    <row r="862" spans="2:12" ht="14">
      <c r="B862" s="412" t="s">
        <v>369</v>
      </c>
      <c r="C862" s="413">
        <v>1144049749</v>
      </c>
      <c r="D862" s="414" t="s">
        <v>1190</v>
      </c>
      <c r="E862" s="415" t="s">
        <v>171</v>
      </c>
      <c r="F862" s="416">
        <v>3749905</v>
      </c>
      <c r="G862" s="417" t="s">
        <v>1661</v>
      </c>
      <c r="H862" s="418">
        <v>45531</v>
      </c>
      <c r="I862" s="476" t="s">
        <v>1706</v>
      </c>
      <c r="J862" s="419">
        <v>728333</v>
      </c>
      <c r="K862" s="595"/>
      <c r="L862" s="568"/>
    </row>
    <row r="863" spans="2:12">
      <c r="B863" s="447" t="s">
        <v>26</v>
      </c>
      <c r="C863" s="448"/>
      <c r="D863" s="449"/>
      <c r="E863" s="450"/>
      <c r="F863" s="451"/>
      <c r="G863" s="452"/>
      <c r="H863" s="453"/>
      <c r="I863" s="526"/>
      <c r="J863" s="454">
        <f>SUM(J859:J862)</f>
        <v>2098811</v>
      </c>
      <c r="K863" s="595"/>
      <c r="L863" s="568"/>
    </row>
    <row r="864" spans="2:12" ht="14">
      <c r="B864" s="412" t="s">
        <v>760</v>
      </c>
      <c r="C864" s="413">
        <v>1117353125</v>
      </c>
      <c r="D864" s="414" t="s">
        <v>761</v>
      </c>
      <c r="E864" s="415" t="s">
        <v>182</v>
      </c>
      <c r="F864" s="416">
        <v>3127051047</v>
      </c>
      <c r="G864" s="417" t="s">
        <v>1657</v>
      </c>
      <c r="H864" s="418">
        <v>45531</v>
      </c>
      <c r="I864" s="476" t="s">
        <v>1706</v>
      </c>
      <c r="J864" s="419">
        <v>1494500</v>
      </c>
      <c r="K864" s="595"/>
      <c r="L864" s="568"/>
    </row>
    <row r="865" spans="2:12" ht="14">
      <c r="B865" s="412" t="s">
        <v>760</v>
      </c>
      <c r="C865" s="413">
        <v>1117353125</v>
      </c>
      <c r="D865" s="414" t="s">
        <v>761</v>
      </c>
      <c r="E865" s="415" t="s">
        <v>182</v>
      </c>
      <c r="F865" s="416">
        <v>3127051047</v>
      </c>
      <c r="G865" s="417" t="s">
        <v>1658</v>
      </c>
      <c r="H865" s="418">
        <v>45531</v>
      </c>
      <c r="I865" s="476" t="s">
        <v>1706</v>
      </c>
      <c r="J865" s="419">
        <v>104615</v>
      </c>
      <c r="K865" s="595"/>
      <c r="L865" s="568"/>
    </row>
    <row r="866" spans="2:12" ht="14">
      <c r="B866" s="412" t="s">
        <v>760</v>
      </c>
      <c r="C866" s="413">
        <v>1117353125</v>
      </c>
      <c r="D866" s="414" t="s">
        <v>761</v>
      </c>
      <c r="E866" s="415" t="s">
        <v>182</v>
      </c>
      <c r="F866" s="416">
        <v>3127051047</v>
      </c>
      <c r="G866" s="417" t="s">
        <v>1660</v>
      </c>
      <c r="H866" s="418">
        <v>45531</v>
      </c>
      <c r="I866" s="476" t="s">
        <v>1706</v>
      </c>
      <c r="J866" s="419">
        <v>213500</v>
      </c>
      <c r="K866" s="595"/>
      <c r="L866" s="568"/>
    </row>
    <row r="867" spans="2:12" ht="14">
      <c r="B867" s="412" t="s">
        <v>760</v>
      </c>
      <c r="C867" s="413">
        <v>1117353125</v>
      </c>
      <c r="D867" s="414" t="s">
        <v>761</v>
      </c>
      <c r="E867" s="415" t="s">
        <v>182</v>
      </c>
      <c r="F867" s="416">
        <v>3127051047</v>
      </c>
      <c r="G867" s="417" t="s">
        <v>1661</v>
      </c>
      <c r="H867" s="418">
        <v>45531</v>
      </c>
      <c r="I867" s="476" t="s">
        <v>1706</v>
      </c>
      <c r="J867" s="419">
        <v>2600000</v>
      </c>
      <c r="K867" s="595"/>
      <c r="L867" s="568"/>
    </row>
    <row r="868" spans="2:12" ht="14">
      <c r="B868" s="412" t="s">
        <v>370</v>
      </c>
      <c r="C868" s="413">
        <v>6341517</v>
      </c>
      <c r="D868" s="414" t="s">
        <v>371</v>
      </c>
      <c r="E868" s="415" t="s">
        <v>171</v>
      </c>
      <c r="F868" s="416">
        <v>6694085</v>
      </c>
      <c r="G868" s="417" t="s">
        <v>1656</v>
      </c>
      <c r="H868" s="418">
        <v>45531</v>
      </c>
      <c r="I868" s="476" t="s">
        <v>1706</v>
      </c>
      <c r="J868" s="419">
        <v>387377</v>
      </c>
      <c r="K868" s="595"/>
      <c r="L868" s="568"/>
    </row>
    <row r="869" spans="2:12" ht="14">
      <c r="B869" s="412" t="s">
        <v>370</v>
      </c>
      <c r="C869" s="413">
        <v>6341517</v>
      </c>
      <c r="D869" s="414" t="s">
        <v>371</v>
      </c>
      <c r="E869" s="415" t="s">
        <v>171</v>
      </c>
      <c r="F869" s="416">
        <v>6694085</v>
      </c>
      <c r="G869" s="417" t="s">
        <v>1657</v>
      </c>
      <c r="H869" s="418">
        <v>45531</v>
      </c>
      <c r="I869" s="476" t="s">
        <v>1706</v>
      </c>
      <c r="J869" s="419">
        <v>1014417</v>
      </c>
      <c r="K869" s="595"/>
      <c r="L869" s="568"/>
    </row>
    <row r="870" spans="2:12" ht="14">
      <c r="B870" s="412" t="s">
        <v>370</v>
      </c>
      <c r="C870" s="413">
        <v>6341517</v>
      </c>
      <c r="D870" s="414" t="s">
        <v>371</v>
      </c>
      <c r="E870" s="415" t="s">
        <v>171</v>
      </c>
      <c r="F870" s="416">
        <v>6694085</v>
      </c>
      <c r="G870" s="417" t="s">
        <v>1658</v>
      </c>
      <c r="H870" s="418">
        <v>45531</v>
      </c>
      <c r="I870" s="476" t="s">
        <v>1706</v>
      </c>
      <c r="J870" s="419">
        <v>71009</v>
      </c>
      <c r="K870" s="595"/>
      <c r="L870" s="568"/>
    </row>
    <row r="871" spans="2:12" ht="14">
      <c r="B871" s="412" t="s">
        <v>370</v>
      </c>
      <c r="C871" s="413">
        <v>6341517</v>
      </c>
      <c r="D871" s="414" t="s">
        <v>371</v>
      </c>
      <c r="E871" s="415" t="s">
        <v>171</v>
      </c>
      <c r="F871" s="416">
        <v>6694085</v>
      </c>
      <c r="G871" s="417" t="s">
        <v>1660</v>
      </c>
      <c r="H871" s="418">
        <v>45531</v>
      </c>
      <c r="I871" s="476" t="s">
        <v>1706</v>
      </c>
      <c r="J871" s="419">
        <v>144917</v>
      </c>
      <c r="K871" s="595"/>
      <c r="L871" s="568"/>
    </row>
    <row r="872" spans="2:12" ht="14">
      <c r="B872" s="412" t="s">
        <v>370</v>
      </c>
      <c r="C872" s="413">
        <v>6341517</v>
      </c>
      <c r="D872" s="414" t="s">
        <v>371</v>
      </c>
      <c r="E872" s="415" t="s">
        <v>171</v>
      </c>
      <c r="F872" s="416">
        <v>6694085</v>
      </c>
      <c r="G872" s="417" t="s">
        <v>1661</v>
      </c>
      <c r="H872" s="418">
        <v>45531</v>
      </c>
      <c r="I872" s="476" t="s">
        <v>1706</v>
      </c>
      <c r="J872" s="419">
        <v>2229703</v>
      </c>
      <c r="K872" s="595"/>
      <c r="L872" s="568"/>
    </row>
    <row r="873" spans="2:12">
      <c r="B873" s="447" t="s">
        <v>26</v>
      </c>
      <c r="C873" s="448"/>
      <c r="D873" s="449"/>
      <c r="E873" s="450"/>
      <c r="F873" s="451"/>
      <c r="G873" s="452"/>
      <c r="H873" s="453"/>
      <c r="I873" s="526"/>
      <c r="J873" s="454">
        <f>SUM(J868:J872)</f>
        <v>3847423</v>
      </c>
      <c r="K873" s="595"/>
      <c r="L873" s="568"/>
    </row>
    <row r="874" spans="2:12" ht="14">
      <c r="B874" s="412" t="s">
        <v>748</v>
      </c>
      <c r="C874" s="413">
        <v>1112957131</v>
      </c>
      <c r="D874" s="414" t="s">
        <v>749</v>
      </c>
      <c r="E874" s="415" t="s">
        <v>178</v>
      </c>
      <c r="F874" s="416">
        <v>2878725</v>
      </c>
      <c r="G874" s="417" t="s">
        <v>1656</v>
      </c>
      <c r="H874" s="418">
        <v>45531</v>
      </c>
      <c r="I874" s="476" t="s">
        <v>1706</v>
      </c>
      <c r="J874" s="419">
        <v>808217</v>
      </c>
      <c r="K874" s="595"/>
      <c r="L874" s="568"/>
    </row>
    <row r="875" spans="2:12" ht="14">
      <c r="B875" s="412" t="s">
        <v>748</v>
      </c>
      <c r="C875" s="413">
        <v>1112957131</v>
      </c>
      <c r="D875" s="414" t="s">
        <v>749</v>
      </c>
      <c r="E875" s="415" t="s">
        <v>178</v>
      </c>
      <c r="F875" s="416">
        <v>2878725</v>
      </c>
      <c r="G875" s="417" t="s">
        <v>1657</v>
      </c>
      <c r="H875" s="418">
        <v>45531</v>
      </c>
      <c r="I875" s="476" t="s">
        <v>1706</v>
      </c>
      <c r="J875" s="419">
        <v>1809500</v>
      </c>
      <c r="K875" s="595"/>
      <c r="L875" s="568"/>
    </row>
    <row r="876" spans="2:12" ht="14">
      <c r="B876" s="412" t="s">
        <v>748</v>
      </c>
      <c r="C876" s="413">
        <v>1112957131</v>
      </c>
      <c r="D876" s="414" t="s">
        <v>749</v>
      </c>
      <c r="E876" s="415" t="s">
        <v>178</v>
      </c>
      <c r="F876" s="416">
        <v>2878725</v>
      </c>
      <c r="G876" s="417" t="s">
        <v>1658</v>
      </c>
      <c r="H876" s="418">
        <v>45531</v>
      </c>
      <c r="I876" s="476" t="s">
        <v>1706</v>
      </c>
      <c r="J876" s="419">
        <v>126665</v>
      </c>
      <c r="K876" s="595"/>
      <c r="L876" s="568"/>
    </row>
    <row r="877" spans="2:12" ht="14">
      <c r="B877" s="412" t="s">
        <v>748</v>
      </c>
      <c r="C877" s="413">
        <v>1112957131</v>
      </c>
      <c r="D877" s="414" t="s">
        <v>749</v>
      </c>
      <c r="E877" s="415" t="s">
        <v>178</v>
      </c>
      <c r="F877" s="416">
        <v>2878725</v>
      </c>
      <c r="G877" s="417" t="s">
        <v>1660</v>
      </c>
      <c r="H877" s="418">
        <v>45531</v>
      </c>
      <c r="I877" s="476" t="s">
        <v>1706</v>
      </c>
      <c r="J877" s="419">
        <v>258500</v>
      </c>
      <c r="K877" s="595"/>
      <c r="L877" s="568"/>
    </row>
    <row r="878" spans="2:12" ht="14">
      <c r="B878" s="412" t="s">
        <v>748</v>
      </c>
      <c r="C878" s="413">
        <v>1112957131</v>
      </c>
      <c r="D878" s="414" t="s">
        <v>749</v>
      </c>
      <c r="E878" s="415" t="s">
        <v>178</v>
      </c>
      <c r="F878" s="416">
        <v>2878725</v>
      </c>
      <c r="G878" s="417" t="s">
        <v>1661</v>
      </c>
      <c r="H878" s="418">
        <v>45531</v>
      </c>
      <c r="I878" s="476" t="s">
        <v>1706</v>
      </c>
      <c r="J878" s="419">
        <v>3360500</v>
      </c>
      <c r="K878" s="595"/>
      <c r="L878" s="568"/>
    </row>
    <row r="879" spans="2:12">
      <c r="B879" s="447" t="s">
        <v>26</v>
      </c>
      <c r="C879" s="448"/>
      <c r="D879" s="449"/>
      <c r="E879" s="450"/>
      <c r="F879" s="451"/>
      <c r="G879" s="452"/>
      <c r="H879" s="453"/>
      <c r="I879" s="526"/>
      <c r="J879" s="454">
        <f>SUM(J874:J878)</f>
        <v>6363382</v>
      </c>
      <c r="K879" s="595"/>
      <c r="L879" s="568"/>
    </row>
    <row r="880" spans="2:12" ht="14">
      <c r="B880" s="412" t="s">
        <v>1111</v>
      </c>
      <c r="C880" s="413">
        <v>1048316867</v>
      </c>
      <c r="D880" s="414" t="s">
        <v>868</v>
      </c>
      <c r="E880" s="415" t="s">
        <v>171</v>
      </c>
      <c r="F880" s="416">
        <v>3017386059</v>
      </c>
      <c r="G880" s="417" t="s">
        <v>1656</v>
      </c>
      <c r="H880" s="418">
        <v>45531</v>
      </c>
      <c r="I880" s="476" t="s">
        <v>1706</v>
      </c>
      <c r="J880" s="419">
        <v>13600000</v>
      </c>
      <c r="K880" s="595"/>
      <c r="L880" s="568"/>
    </row>
    <row r="881" spans="2:12" ht="14">
      <c r="B881" s="412" t="s">
        <v>1111</v>
      </c>
      <c r="C881" s="413">
        <v>1048316867</v>
      </c>
      <c r="D881" s="414" t="s">
        <v>868</v>
      </c>
      <c r="E881" s="415" t="s">
        <v>171</v>
      </c>
      <c r="F881" s="416">
        <v>3017386059</v>
      </c>
      <c r="G881" s="417" t="s">
        <v>1661</v>
      </c>
      <c r="H881" s="418">
        <v>45531</v>
      </c>
      <c r="I881" s="476" t="s">
        <v>1706</v>
      </c>
      <c r="J881" s="419">
        <v>302222</v>
      </c>
      <c r="K881" s="595"/>
      <c r="L881" s="568"/>
    </row>
    <row r="882" spans="2:12">
      <c r="B882" s="447" t="s">
        <v>26</v>
      </c>
      <c r="C882" s="448"/>
      <c r="D882" s="449"/>
      <c r="E882" s="450"/>
      <c r="F882" s="451"/>
      <c r="G882" s="452"/>
      <c r="H882" s="453"/>
      <c r="I882" s="526"/>
      <c r="J882" s="454">
        <f>SUM(J880:J881)</f>
        <v>13902222</v>
      </c>
      <c r="K882" s="595"/>
      <c r="L882" s="568"/>
    </row>
    <row r="883" spans="2:12" ht="14">
      <c r="B883" s="412" t="s">
        <v>372</v>
      </c>
      <c r="C883" s="413">
        <v>1143966715</v>
      </c>
      <c r="D883" s="414" t="s">
        <v>373</v>
      </c>
      <c r="E883" s="415" t="s">
        <v>171</v>
      </c>
      <c r="F883" s="416">
        <v>3173942931</v>
      </c>
      <c r="G883" s="417" t="s">
        <v>1656</v>
      </c>
      <c r="H883" s="418">
        <v>45531</v>
      </c>
      <c r="I883" s="476" t="s">
        <v>1706</v>
      </c>
      <c r="J883" s="419">
        <v>805200</v>
      </c>
      <c r="K883" s="595"/>
      <c r="L883" s="568"/>
    </row>
    <row r="884" spans="2:12" ht="14">
      <c r="B884" s="412" t="s">
        <v>372</v>
      </c>
      <c r="C884" s="413">
        <v>1143966715</v>
      </c>
      <c r="D884" s="414" t="s">
        <v>373</v>
      </c>
      <c r="E884" s="415" t="s">
        <v>171</v>
      </c>
      <c r="F884" s="416">
        <v>3173942931</v>
      </c>
      <c r="G884" s="417" t="s">
        <v>1657</v>
      </c>
      <c r="H884" s="418">
        <v>45531</v>
      </c>
      <c r="I884" s="476" t="s">
        <v>1706</v>
      </c>
      <c r="J884" s="419">
        <v>1046500</v>
      </c>
      <c r="K884" s="595"/>
      <c r="L884" s="568"/>
    </row>
    <row r="885" spans="2:12" ht="14">
      <c r="B885" s="412" t="s">
        <v>372</v>
      </c>
      <c r="C885" s="413">
        <v>1143966715</v>
      </c>
      <c r="D885" s="414" t="s">
        <v>373</v>
      </c>
      <c r="E885" s="415" t="s">
        <v>171</v>
      </c>
      <c r="F885" s="416">
        <v>3173942931</v>
      </c>
      <c r="G885" s="417" t="s">
        <v>1658</v>
      </c>
      <c r="H885" s="418">
        <v>45531</v>
      </c>
      <c r="I885" s="476" t="s">
        <v>1706</v>
      </c>
      <c r="J885" s="419">
        <v>73255</v>
      </c>
      <c r="K885" s="595"/>
      <c r="L885" s="568"/>
    </row>
    <row r="886" spans="2:12" ht="14">
      <c r="B886" s="412" t="s">
        <v>372</v>
      </c>
      <c r="C886" s="413">
        <v>1143966715</v>
      </c>
      <c r="D886" s="414" t="s">
        <v>373</v>
      </c>
      <c r="E886" s="415" t="s">
        <v>171</v>
      </c>
      <c r="F886" s="416">
        <v>3173942931</v>
      </c>
      <c r="G886" s="417" t="s">
        <v>1660</v>
      </c>
      <c r="H886" s="418">
        <v>45531</v>
      </c>
      <c r="I886" s="476" t="s">
        <v>1706</v>
      </c>
      <c r="J886" s="419">
        <v>149500</v>
      </c>
      <c r="K886" s="595"/>
      <c r="L886" s="568"/>
    </row>
    <row r="887" spans="2:12" ht="14">
      <c r="B887" s="412" t="s">
        <v>372</v>
      </c>
      <c r="C887" s="413">
        <v>1143966715</v>
      </c>
      <c r="D887" s="414" t="s">
        <v>373</v>
      </c>
      <c r="E887" s="415" t="s">
        <v>171</v>
      </c>
      <c r="F887" s="416">
        <v>3173942931</v>
      </c>
      <c r="G887" s="417" t="s">
        <v>1661</v>
      </c>
      <c r="H887" s="418">
        <v>45531</v>
      </c>
      <c r="I887" s="476" t="s">
        <v>1706</v>
      </c>
      <c r="J887" s="419">
        <v>636933</v>
      </c>
      <c r="K887" s="595"/>
      <c r="L887" s="568"/>
    </row>
    <row r="888" spans="2:12">
      <c r="B888" s="447" t="s">
        <v>26</v>
      </c>
      <c r="C888" s="448"/>
      <c r="D888" s="449"/>
      <c r="E888" s="450"/>
      <c r="F888" s="451"/>
      <c r="G888" s="452"/>
      <c r="H888" s="453"/>
      <c r="I888" s="526"/>
      <c r="J888" s="454">
        <f>SUM(J883:J887)</f>
        <v>2711388</v>
      </c>
      <c r="K888" s="595"/>
      <c r="L888" s="568"/>
    </row>
    <row r="889" spans="2:12" ht="14">
      <c r="B889" s="412" t="s">
        <v>795</v>
      </c>
      <c r="C889" s="413">
        <v>16681886</v>
      </c>
      <c r="D889" s="414" t="s">
        <v>796</v>
      </c>
      <c r="E889" s="415" t="s">
        <v>171</v>
      </c>
      <c r="F889" s="416">
        <v>6544477</v>
      </c>
      <c r="G889" s="417" t="s">
        <v>1656</v>
      </c>
      <c r="H889" s="418">
        <v>45531</v>
      </c>
      <c r="I889" s="476" t="s">
        <v>1706</v>
      </c>
      <c r="J889" s="419">
        <v>8756000</v>
      </c>
      <c r="K889" s="595"/>
      <c r="L889" s="568"/>
    </row>
    <row r="890" spans="2:12" ht="14">
      <c r="B890" s="412" t="s">
        <v>795</v>
      </c>
      <c r="C890" s="413">
        <v>16681886</v>
      </c>
      <c r="D890" s="414" t="s">
        <v>796</v>
      </c>
      <c r="E890" s="415" t="s">
        <v>171</v>
      </c>
      <c r="F890" s="416">
        <v>6544477</v>
      </c>
      <c r="G890" s="417" t="s">
        <v>1661</v>
      </c>
      <c r="H890" s="418">
        <v>45531</v>
      </c>
      <c r="I890" s="476" t="s">
        <v>1706</v>
      </c>
      <c r="J890" s="419">
        <v>73763889</v>
      </c>
      <c r="K890" s="595"/>
      <c r="L890" s="568"/>
    </row>
    <row r="891" spans="2:12">
      <c r="B891" s="447" t="s">
        <v>26</v>
      </c>
      <c r="C891" s="448"/>
      <c r="D891" s="449"/>
      <c r="E891" s="450"/>
      <c r="F891" s="451"/>
      <c r="G891" s="452"/>
      <c r="H891" s="453"/>
      <c r="I891" s="526"/>
      <c r="J891" s="454">
        <f>SUM(J889:J890)</f>
        <v>82519889</v>
      </c>
      <c r="K891" s="595"/>
      <c r="L891" s="568"/>
    </row>
    <row r="892" spans="2:12" ht="14">
      <c r="B892" s="412" t="s">
        <v>374</v>
      </c>
      <c r="C892" s="413">
        <v>1042577073</v>
      </c>
      <c r="D892" s="414" t="s">
        <v>376</v>
      </c>
      <c r="E892" s="415" t="s">
        <v>375</v>
      </c>
      <c r="F892" s="416">
        <v>3135456547</v>
      </c>
      <c r="G892" s="417" t="s">
        <v>1656</v>
      </c>
      <c r="H892" s="418">
        <v>45531</v>
      </c>
      <c r="I892" s="476" t="s">
        <v>1706</v>
      </c>
      <c r="J892" s="419">
        <v>642800</v>
      </c>
      <c r="K892" s="595"/>
      <c r="L892" s="568"/>
    </row>
    <row r="893" spans="2:12" ht="14">
      <c r="B893" s="412" t="s">
        <v>374</v>
      </c>
      <c r="C893" s="413">
        <v>1042577073</v>
      </c>
      <c r="D893" s="414" t="s">
        <v>376</v>
      </c>
      <c r="E893" s="415" t="s">
        <v>375</v>
      </c>
      <c r="F893" s="416">
        <v>3135456547</v>
      </c>
      <c r="G893" s="417" t="s">
        <v>1657</v>
      </c>
      <c r="H893" s="418">
        <v>45531</v>
      </c>
      <c r="I893" s="476" t="s">
        <v>1706</v>
      </c>
      <c r="J893" s="419">
        <v>852833</v>
      </c>
      <c r="K893" s="595"/>
      <c r="L893" s="568"/>
    </row>
    <row r="894" spans="2:12" ht="14">
      <c r="B894" s="412" t="s">
        <v>374</v>
      </c>
      <c r="C894" s="413">
        <v>1042577073</v>
      </c>
      <c r="D894" s="414" t="s">
        <v>376</v>
      </c>
      <c r="E894" s="415" t="s">
        <v>375</v>
      </c>
      <c r="F894" s="416">
        <v>3135456547</v>
      </c>
      <c r="G894" s="417" t="s">
        <v>1658</v>
      </c>
      <c r="H894" s="418">
        <v>45531</v>
      </c>
      <c r="I894" s="476" t="s">
        <v>1706</v>
      </c>
      <c r="J894" s="419">
        <v>59698</v>
      </c>
      <c r="K894" s="595"/>
      <c r="L894" s="568"/>
    </row>
    <row r="895" spans="2:12" ht="14">
      <c r="B895" s="412" t="s">
        <v>374</v>
      </c>
      <c r="C895" s="413">
        <v>1042577073</v>
      </c>
      <c r="D895" s="414" t="s">
        <v>376</v>
      </c>
      <c r="E895" s="415" t="s">
        <v>375</v>
      </c>
      <c r="F895" s="416">
        <v>3135456547</v>
      </c>
      <c r="G895" s="417" t="s">
        <v>1660</v>
      </c>
      <c r="H895" s="418">
        <v>45531</v>
      </c>
      <c r="I895" s="476" t="s">
        <v>1706</v>
      </c>
      <c r="J895" s="419">
        <v>121833</v>
      </c>
      <c r="K895" s="595"/>
      <c r="L895" s="568"/>
    </row>
    <row r="896" spans="2:12" ht="14">
      <c r="B896" s="412" t="s">
        <v>374</v>
      </c>
      <c r="C896" s="413">
        <v>1042577073</v>
      </c>
      <c r="D896" s="414" t="s">
        <v>376</v>
      </c>
      <c r="E896" s="415" t="s">
        <v>375</v>
      </c>
      <c r="F896" s="416">
        <v>3135456547</v>
      </c>
      <c r="G896" s="417" t="s">
        <v>1661</v>
      </c>
      <c r="H896" s="418">
        <v>45531</v>
      </c>
      <c r="I896" s="476" t="s">
        <v>1706</v>
      </c>
      <c r="J896" s="419">
        <v>769167</v>
      </c>
      <c r="K896" s="595"/>
      <c r="L896" s="568"/>
    </row>
    <row r="897" spans="2:12">
      <c r="B897" s="447" t="s">
        <v>26</v>
      </c>
      <c r="C897" s="448"/>
      <c r="D897" s="449"/>
      <c r="E897" s="450"/>
      <c r="F897" s="451"/>
      <c r="G897" s="452"/>
      <c r="H897" s="453"/>
      <c r="I897" s="526"/>
      <c r="J897" s="454">
        <f>SUM(J892:J896)</f>
        <v>2446331</v>
      </c>
      <c r="K897" s="595"/>
      <c r="L897" s="568"/>
    </row>
    <row r="898" spans="2:12" ht="14">
      <c r="B898" s="412" t="s">
        <v>377</v>
      </c>
      <c r="C898" s="413">
        <v>31984553</v>
      </c>
      <c r="D898" s="414" t="s">
        <v>378</v>
      </c>
      <c r="E898" s="415" t="s">
        <v>171</v>
      </c>
      <c r="F898" s="416">
        <v>3068144</v>
      </c>
      <c r="G898" s="417" t="s">
        <v>1656</v>
      </c>
      <c r="H898" s="418">
        <v>45531</v>
      </c>
      <c r="I898" s="476" t="s">
        <v>1706</v>
      </c>
      <c r="J898" s="419">
        <v>531600</v>
      </c>
      <c r="K898" s="595"/>
      <c r="L898" s="568"/>
    </row>
    <row r="899" spans="2:12" ht="14">
      <c r="B899" s="412" t="s">
        <v>377</v>
      </c>
      <c r="C899" s="413">
        <v>31984553</v>
      </c>
      <c r="D899" s="414" t="s">
        <v>378</v>
      </c>
      <c r="E899" s="415" t="s">
        <v>171</v>
      </c>
      <c r="F899" s="416">
        <v>3068144</v>
      </c>
      <c r="G899" s="417" t="s">
        <v>1657</v>
      </c>
      <c r="H899" s="418">
        <v>45531</v>
      </c>
      <c r="I899" s="476" t="s">
        <v>1706</v>
      </c>
      <c r="J899" s="419">
        <v>949642</v>
      </c>
      <c r="K899" s="595"/>
      <c r="L899" s="568"/>
    </row>
    <row r="900" spans="2:12" ht="14">
      <c r="B900" s="412" t="s">
        <v>377</v>
      </c>
      <c r="C900" s="413">
        <v>31984553</v>
      </c>
      <c r="D900" s="414" t="s">
        <v>378</v>
      </c>
      <c r="E900" s="415" t="s">
        <v>171</v>
      </c>
      <c r="F900" s="416">
        <v>3068144</v>
      </c>
      <c r="G900" s="417" t="s">
        <v>1658</v>
      </c>
      <c r="H900" s="418">
        <v>45531</v>
      </c>
      <c r="I900" s="476" t="s">
        <v>1706</v>
      </c>
      <c r="J900" s="419">
        <v>66475</v>
      </c>
      <c r="K900" s="595"/>
      <c r="L900" s="568"/>
    </row>
    <row r="901" spans="2:12" ht="14">
      <c r="B901" s="412" t="s">
        <v>377</v>
      </c>
      <c r="C901" s="413">
        <v>31984553</v>
      </c>
      <c r="D901" s="414" t="s">
        <v>378</v>
      </c>
      <c r="E901" s="415" t="s">
        <v>171</v>
      </c>
      <c r="F901" s="416">
        <v>3068144</v>
      </c>
      <c r="G901" s="417" t="s">
        <v>1660</v>
      </c>
      <c r="H901" s="418">
        <v>45531</v>
      </c>
      <c r="I901" s="476" t="s">
        <v>1706</v>
      </c>
      <c r="J901" s="419">
        <v>143961</v>
      </c>
      <c r="K901" s="595"/>
      <c r="L901" s="568"/>
    </row>
    <row r="902" spans="2:12" ht="14">
      <c r="B902" s="412" t="s">
        <v>377</v>
      </c>
      <c r="C902" s="413">
        <v>31984553</v>
      </c>
      <c r="D902" s="414" t="s">
        <v>378</v>
      </c>
      <c r="E902" s="415" t="s">
        <v>171</v>
      </c>
      <c r="F902" s="416">
        <v>3068144</v>
      </c>
      <c r="G902" s="417" t="s">
        <v>1661</v>
      </c>
      <c r="H902" s="418">
        <v>45531</v>
      </c>
      <c r="I902" s="476" t="s">
        <v>1706</v>
      </c>
      <c r="J902" s="419">
        <v>1052639</v>
      </c>
      <c r="K902" s="595"/>
      <c r="L902" s="568"/>
    </row>
    <row r="903" spans="2:12">
      <c r="B903" s="447" t="s">
        <v>26</v>
      </c>
      <c r="C903" s="448"/>
      <c r="D903" s="449"/>
      <c r="E903" s="450"/>
      <c r="F903" s="451"/>
      <c r="G903" s="452"/>
      <c r="H903" s="453"/>
      <c r="I903" s="526"/>
      <c r="J903" s="454">
        <f>SUM(J898:J902)</f>
        <v>2744317</v>
      </c>
      <c r="K903" s="595"/>
      <c r="L903" s="568"/>
    </row>
    <row r="904" spans="2:12" ht="14">
      <c r="B904" s="412" t="s">
        <v>379</v>
      </c>
      <c r="C904" s="413">
        <v>94424989</v>
      </c>
      <c r="D904" s="414" t="s">
        <v>1185</v>
      </c>
      <c r="E904" s="415" t="s">
        <v>171</v>
      </c>
      <c r="F904" s="416">
        <v>4431204</v>
      </c>
      <c r="G904" s="417" t="s">
        <v>1657</v>
      </c>
      <c r="H904" s="418">
        <v>45531</v>
      </c>
      <c r="I904" s="476" t="s">
        <v>1706</v>
      </c>
      <c r="J904" s="419">
        <v>1055790</v>
      </c>
      <c r="K904" s="595"/>
      <c r="L904" s="568"/>
    </row>
    <row r="905" spans="2:12" ht="14">
      <c r="B905" s="412" t="s">
        <v>379</v>
      </c>
      <c r="C905" s="413">
        <v>94424989</v>
      </c>
      <c r="D905" s="414" t="s">
        <v>1185</v>
      </c>
      <c r="E905" s="415" t="s">
        <v>171</v>
      </c>
      <c r="F905" s="416">
        <v>4431204</v>
      </c>
      <c r="G905" s="417" t="s">
        <v>1658</v>
      </c>
      <c r="H905" s="418">
        <v>45531</v>
      </c>
      <c r="I905" s="476" t="s">
        <v>1706</v>
      </c>
      <c r="J905" s="419">
        <v>73905</v>
      </c>
      <c r="K905" s="595"/>
      <c r="L905" s="568"/>
    </row>
    <row r="906" spans="2:12" ht="14">
      <c r="B906" s="412" t="s">
        <v>379</v>
      </c>
      <c r="C906" s="413">
        <v>94424989</v>
      </c>
      <c r="D906" s="414" t="s">
        <v>1185</v>
      </c>
      <c r="E906" s="415" t="s">
        <v>171</v>
      </c>
      <c r="F906" s="416">
        <v>4431204</v>
      </c>
      <c r="G906" s="417" t="s">
        <v>1660</v>
      </c>
      <c r="H906" s="418">
        <v>45531</v>
      </c>
      <c r="I906" s="476" t="s">
        <v>1706</v>
      </c>
      <c r="J906" s="419">
        <v>157334</v>
      </c>
      <c r="K906" s="595"/>
      <c r="L906" s="568"/>
    </row>
    <row r="907" spans="2:12" ht="14">
      <c r="B907" s="412" t="s">
        <v>379</v>
      </c>
      <c r="C907" s="413">
        <v>94424989</v>
      </c>
      <c r="D907" s="414" t="s">
        <v>1185</v>
      </c>
      <c r="E907" s="415" t="s">
        <v>171</v>
      </c>
      <c r="F907" s="416">
        <v>4431204</v>
      </c>
      <c r="G907" s="417" t="s">
        <v>1661</v>
      </c>
      <c r="H907" s="418">
        <v>45531</v>
      </c>
      <c r="I907" s="476" t="s">
        <v>1706</v>
      </c>
      <c r="J907" s="419">
        <v>1214192</v>
      </c>
      <c r="K907" s="595"/>
      <c r="L907" s="568"/>
    </row>
    <row r="908" spans="2:12">
      <c r="B908" s="447" t="s">
        <v>26</v>
      </c>
      <c r="C908" s="448"/>
      <c r="D908" s="449"/>
      <c r="E908" s="450"/>
      <c r="F908" s="451"/>
      <c r="G908" s="452"/>
      <c r="H908" s="453"/>
      <c r="I908" s="526"/>
      <c r="J908" s="454">
        <f>SUM(J904:J907)</f>
        <v>2501221</v>
      </c>
      <c r="K908" s="595"/>
      <c r="L908" s="568"/>
    </row>
    <row r="909" spans="2:12" ht="14">
      <c r="B909" s="412" t="s">
        <v>380</v>
      </c>
      <c r="C909" s="413">
        <v>1087813721</v>
      </c>
      <c r="D909" s="414" t="s">
        <v>381</v>
      </c>
      <c r="E909" s="415" t="s">
        <v>171</v>
      </c>
      <c r="F909" s="416">
        <v>3157888495</v>
      </c>
      <c r="G909" s="417" t="s">
        <v>1656</v>
      </c>
      <c r="H909" s="418">
        <v>45531</v>
      </c>
      <c r="I909" s="476" t="s">
        <v>1706</v>
      </c>
      <c r="J909" s="419">
        <v>446400</v>
      </c>
      <c r="K909" s="595"/>
      <c r="L909" s="568"/>
    </row>
    <row r="910" spans="2:12" ht="14">
      <c r="B910" s="412" t="s">
        <v>380</v>
      </c>
      <c r="C910" s="413">
        <v>1087813721</v>
      </c>
      <c r="D910" s="414" t="s">
        <v>381</v>
      </c>
      <c r="E910" s="415" t="s">
        <v>171</v>
      </c>
      <c r="F910" s="416">
        <v>3157888495</v>
      </c>
      <c r="G910" s="417" t="s">
        <v>1657</v>
      </c>
      <c r="H910" s="418">
        <v>45531</v>
      </c>
      <c r="I910" s="476" t="s">
        <v>1706</v>
      </c>
      <c r="J910" s="419">
        <v>935283</v>
      </c>
      <c r="K910" s="595"/>
      <c r="L910" s="568"/>
    </row>
    <row r="911" spans="2:12" ht="14">
      <c r="B911" s="412" t="s">
        <v>380</v>
      </c>
      <c r="C911" s="413">
        <v>1087813721</v>
      </c>
      <c r="D911" s="414" t="s">
        <v>381</v>
      </c>
      <c r="E911" s="415" t="s">
        <v>171</v>
      </c>
      <c r="F911" s="416">
        <v>3157888495</v>
      </c>
      <c r="G911" s="417" t="s">
        <v>1658</v>
      </c>
      <c r="H911" s="418">
        <v>45531</v>
      </c>
      <c r="I911" s="476" t="s">
        <v>1706</v>
      </c>
      <c r="J911" s="419">
        <v>65470</v>
      </c>
      <c r="K911" s="595"/>
      <c r="L911" s="568"/>
    </row>
    <row r="912" spans="2:12" ht="14">
      <c r="B912" s="412" t="s">
        <v>380</v>
      </c>
      <c r="C912" s="413">
        <v>1087813721</v>
      </c>
      <c r="D912" s="414" t="s">
        <v>381</v>
      </c>
      <c r="E912" s="415" t="s">
        <v>171</v>
      </c>
      <c r="F912" s="416">
        <v>3157888495</v>
      </c>
      <c r="G912" s="417" t="s">
        <v>1660</v>
      </c>
      <c r="H912" s="418">
        <v>45531</v>
      </c>
      <c r="I912" s="476" t="s">
        <v>1706</v>
      </c>
      <c r="J912" s="419">
        <v>139351</v>
      </c>
      <c r="K912" s="595"/>
      <c r="L912" s="568"/>
    </row>
    <row r="913" spans="2:12" ht="14">
      <c r="B913" s="412" t="s">
        <v>380</v>
      </c>
      <c r="C913" s="413">
        <v>1087813721</v>
      </c>
      <c r="D913" s="414" t="s">
        <v>381</v>
      </c>
      <c r="E913" s="415" t="s">
        <v>171</v>
      </c>
      <c r="F913" s="416">
        <v>3157888495</v>
      </c>
      <c r="G913" s="417" t="s">
        <v>1661</v>
      </c>
      <c r="H913" s="418">
        <v>45531</v>
      </c>
      <c r="I913" s="476" t="s">
        <v>1706</v>
      </c>
      <c r="J913" s="419">
        <v>359306</v>
      </c>
      <c r="K913" s="595"/>
      <c r="L913" s="568"/>
    </row>
    <row r="914" spans="2:12">
      <c r="B914" s="447" t="s">
        <v>26</v>
      </c>
      <c r="C914" s="448"/>
      <c r="D914" s="449"/>
      <c r="E914" s="450"/>
      <c r="F914" s="451"/>
      <c r="G914" s="452"/>
      <c r="H914" s="453"/>
      <c r="I914" s="526"/>
      <c r="J914" s="454">
        <f>SUM(J909:J913)</f>
        <v>1945810</v>
      </c>
      <c r="K914" s="595"/>
      <c r="L914" s="568"/>
    </row>
    <row r="915" spans="2:12" ht="14">
      <c r="B915" s="412" t="s">
        <v>382</v>
      </c>
      <c r="C915" s="413">
        <v>94041827</v>
      </c>
      <c r="D915" s="414" t="s">
        <v>1165</v>
      </c>
      <c r="E915" s="415" t="s">
        <v>178</v>
      </c>
      <c r="F915" s="416">
        <v>3007846785</v>
      </c>
      <c r="G915" s="417" t="s">
        <v>1656</v>
      </c>
      <c r="H915" s="418">
        <v>45531</v>
      </c>
      <c r="I915" s="476" t="s">
        <v>1706</v>
      </c>
      <c r="J915" s="419">
        <v>577168</v>
      </c>
      <c r="K915" s="595"/>
      <c r="L915" s="568"/>
    </row>
    <row r="916" spans="2:12" ht="14">
      <c r="B916" s="412" t="s">
        <v>382</v>
      </c>
      <c r="C916" s="413">
        <v>94041827</v>
      </c>
      <c r="D916" s="414" t="s">
        <v>1165</v>
      </c>
      <c r="E916" s="415" t="s">
        <v>178</v>
      </c>
      <c r="F916" s="416">
        <v>3007846785</v>
      </c>
      <c r="G916" s="417" t="s">
        <v>1657</v>
      </c>
      <c r="H916" s="418">
        <v>45531</v>
      </c>
      <c r="I916" s="476" t="s">
        <v>1706</v>
      </c>
      <c r="J916" s="419">
        <v>973277</v>
      </c>
      <c r="K916" s="595"/>
      <c r="L916" s="568"/>
    </row>
    <row r="917" spans="2:12" ht="14">
      <c r="B917" s="412" t="s">
        <v>382</v>
      </c>
      <c r="C917" s="413">
        <v>94041827</v>
      </c>
      <c r="D917" s="414" t="s">
        <v>1165</v>
      </c>
      <c r="E917" s="415" t="s">
        <v>178</v>
      </c>
      <c r="F917" s="416">
        <v>3007846785</v>
      </c>
      <c r="G917" s="417" t="s">
        <v>1658</v>
      </c>
      <c r="H917" s="418">
        <v>45531</v>
      </c>
      <c r="I917" s="476" t="s">
        <v>1706</v>
      </c>
      <c r="J917" s="419">
        <v>68129</v>
      </c>
      <c r="K917" s="595"/>
      <c r="L917" s="568"/>
    </row>
    <row r="918" spans="2:12" ht="14">
      <c r="B918" s="412" t="s">
        <v>382</v>
      </c>
      <c r="C918" s="413">
        <v>94041827</v>
      </c>
      <c r="D918" s="414" t="s">
        <v>1165</v>
      </c>
      <c r="E918" s="415" t="s">
        <v>178</v>
      </c>
      <c r="F918" s="416">
        <v>3007846785</v>
      </c>
      <c r="G918" s="417" t="s">
        <v>1660</v>
      </c>
      <c r="H918" s="418">
        <v>45531</v>
      </c>
      <c r="I918" s="476" t="s">
        <v>1706</v>
      </c>
      <c r="J918" s="419">
        <v>139121</v>
      </c>
      <c r="K918" s="595"/>
      <c r="L918" s="568"/>
    </row>
    <row r="919" spans="2:12" ht="14">
      <c r="B919" s="412" t="s">
        <v>382</v>
      </c>
      <c r="C919" s="413">
        <v>94041827</v>
      </c>
      <c r="D919" s="414" t="s">
        <v>1165</v>
      </c>
      <c r="E919" s="415" t="s">
        <v>178</v>
      </c>
      <c r="F919" s="416">
        <v>3007846785</v>
      </c>
      <c r="G919" s="417" t="s">
        <v>1661</v>
      </c>
      <c r="H919" s="418">
        <v>45531</v>
      </c>
      <c r="I919" s="476" t="s">
        <v>1706</v>
      </c>
      <c r="J919" s="419">
        <v>1677467</v>
      </c>
      <c r="K919" s="595"/>
      <c r="L919" s="568"/>
    </row>
    <row r="920" spans="2:12">
      <c r="B920" s="447" t="s">
        <v>26</v>
      </c>
      <c r="C920" s="448"/>
      <c r="D920" s="449"/>
      <c r="E920" s="450"/>
      <c r="F920" s="451"/>
      <c r="G920" s="452"/>
      <c r="H920" s="453"/>
      <c r="I920" s="526"/>
      <c r="J920" s="454">
        <f>SUM(J915:J919)</f>
        <v>3435162</v>
      </c>
      <c r="K920" s="595"/>
      <c r="L920" s="568"/>
    </row>
    <row r="921" spans="2:12" ht="14">
      <c r="B921" s="412" t="s">
        <v>1169</v>
      </c>
      <c r="C921" s="413">
        <v>1130667217</v>
      </c>
      <c r="D921" s="414" t="s">
        <v>1170</v>
      </c>
      <c r="E921" s="415" t="s">
        <v>171</v>
      </c>
      <c r="F921" s="416">
        <v>3169516410</v>
      </c>
      <c r="G921" s="417" t="s">
        <v>1656</v>
      </c>
      <c r="H921" s="418">
        <v>45531</v>
      </c>
      <c r="I921" s="476" t="s">
        <v>1706</v>
      </c>
      <c r="J921" s="419">
        <v>616100</v>
      </c>
      <c r="K921" s="595"/>
      <c r="L921" s="568"/>
    </row>
    <row r="922" spans="2:12" ht="14">
      <c r="B922" s="412" t="s">
        <v>1169</v>
      </c>
      <c r="C922" s="413">
        <v>1130667217</v>
      </c>
      <c r="D922" s="414" t="s">
        <v>1170</v>
      </c>
      <c r="E922" s="415" t="s">
        <v>171</v>
      </c>
      <c r="F922" s="416">
        <v>3169516410</v>
      </c>
      <c r="G922" s="417" t="s">
        <v>1657</v>
      </c>
      <c r="H922" s="418">
        <v>45531</v>
      </c>
      <c r="I922" s="476" t="s">
        <v>1706</v>
      </c>
      <c r="J922" s="419">
        <v>8122</v>
      </c>
      <c r="K922" s="595"/>
      <c r="L922" s="568"/>
    </row>
    <row r="923" spans="2:12" ht="14">
      <c r="B923" s="412" t="s">
        <v>1169</v>
      </c>
      <c r="C923" s="413">
        <v>1130667217</v>
      </c>
      <c r="D923" s="414" t="s">
        <v>1170</v>
      </c>
      <c r="E923" s="415" t="s">
        <v>171</v>
      </c>
      <c r="F923" s="416">
        <v>3169516410</v>
      </c>
      <c r="G923" s="417" t="s">
        <v>1658</v>
      </c>
      <c r="H923" s="418">
        <v>45531</v>
      </c>
      <c r="I923" s="476" t="s">
        <v>1706</v>
      </c>
      <c r="J923" s="419">
        <v>5</v>
      </c>
      <c r="K923" s="595"/>
      <c r="L923" s="568"/>
    </row>
    <row r="924" spans="2:12" ht="14">
      <c r="B924" s="412" t="s">
        <v>1169</v>
      </c>
      <c r="C924" s="413">
        <v>1130667217</v>
      </c>
      <c r="D924" s="414" t="s">
        <v>1170</v>
      </c>
      <c r="E924" s="415" t="s">
        <v>171</v>
      </c>
      <c r="F924" s="416">
        <v>3169516410</v>
      </c>
      <c r="G924" s="417" t="s">
        <v>1660</v>
      </c>
      <c r="H924" s="418">
        <v>45531</v>
      </c>
      <c r="I924" s="476" t="s">
        <v>1706</v>
      </c>
      <c r="J924" s="419">
        <v>8122</v>
      </c>
      <c r="K924" s="595"/>
      <c r="L924" s="568"/>
    </row>
    <row r="925" spans="2:12" ht="14">
      <c r="B925" s="412" t="s">
        <v>1169</v>
      </c>
      <c r="C925" s="413">
        <v>1130667217</v>
      </c>
      <c r="D925" s="414" t="s">
        <v>1170</v>
      </c>
      <c r="E925" s="415" t="s">
        <v>171</v>
      </c>
      <c r="F925" s="416">
        <v>3169516410</v>
      </c>
      <c r="G925" s="417" t="s">
        <v>1661</v>
      </c>
      <c r="H925" s="418">
        <v>45531</v>
      </c>
      <c r="I925" s="476" t="s">
        <v>1706</v>
      </c>
      <c r="J925" s="419">
        <v>3611</v>
      </c>
      <c r="K925" s="595"/>
      <c r="L925" s="568"/>
    </row>
    <row r="926" spans="2:12">
      <c r="B926" s="447" t="s">
        <v>26</v>
      </c>
      <c r="C926" s="448"/>
      <c r="D926" s="449"/>
      <c r="E926" s="450"/>
      <c r="F926" s="451"/>
      <c r="G926" s="452"/>
      <c r="H926" s="453"/>
      <c r="I926" s="526"/>
      <c r="J926" s="454">
        <f>SUM(J921:J925)</f>
        <v>635960</v>
      </c>
      <c r="K926" s="595"/>
      <c r="L926" s="568"/>
    </row>
    <row r="927" spans="2:12" ht="14">
      <c r="B927" s="412" t="s">
        <v>383</v>
      </c>
      <c r="C927" s="413">
        <v>1114823326</v>
      </c>
      <c r="D927" s="414" t="s">
        <v>1191</v>
      </c>
      <c r="E927" s="415" t="s">
        <v>171</v>
      </c>
      <c r="F927" s="416">
        <v>3173427786</v>
      </c>
      <c r="G927" s="417" t="s">
        <v>1661</v>
      </c>
      <c r="H927" s="418">
        <v>45531</v>
      </c>
      <c r="I927" s="476" t="s">
        <v>1706</v>
      </c>
      <c r="J927" s="419">
        <v>189583</v>
      </c>
      <c r="K927" s="595"/>
      <c r="L927" s="568"/>
    </row>
    <row r="928" spans="2:12">
      <c r="B928" s="447" t="s">
        <v>26</v>
      </c>
      <c r="C928" s="448"/>
      <c r="D928" s="449"/>
      <c r="E928" s="450"/>
      <c r="F928" s="451"/>
      <c r="G928" s="452"/>
      <c r="H928" s="453"/>
      <c r="I928" s="526"/>
      <c r="J928" s="454">
        <f>SUM(J927:J927)</f>
        <v>189583</v>
      </c>
      <c r="K928" s="595"/>
      <c r="L928" s="568"/>
    </row>
    <row r="929" spans="2:12" ht="14">
      <c r="B929" s="412" t="s">
        <v>384</v>
      </c>
      <c r="C929" s="413">
        <v>16856615</v>
      </c>
      <c r="D929" s="414" t="s">
        <v>1105</v>
      </c>
      <c r="E929" s="415" t="s">
        <v>171</v>
      </c>
      <c r="F929" s="416">
        <v>6880808</v>
      </c>
      <c r="G929" s="417" t="s">
        <v>1656</v>
      </c>
      <c r="H929" s="418">
        <v>45531</v>
      </c>
      <c r="I929" s="476" t="s">
        <v>1706</v>
      </c>
      <c r="J929" s="419">
        <v>3377500</v>
      </c>
      <c r="K929" s="595"/>
      <c r="L929" s="568"/>
    </row>
    <row r="930" spans="2:12" ht="14">
      <c r="B930" s="412" t="s">
        <v>384</v>
      </c>
      <c r="C930" s="413">
        <v>16856615</v>
      </c>
      <c r="D930" s="414" t="s">
        <v>1105</v>
      </c>
      <c r="E930" s="415" t="s">
        <v>171</v>
      </c>
      <c r="F930" s="416">
        <v>6880808</v>
      </c>
      <c r="G930" s="417" t="s">
        <v>1657</v>
      </c>
      <c r="H930" s="418">
        <v>45531</v>
      </c>
      <c r="I930" s="476" t="s">
        <v>1706</v>
      </c>
      <c r="J930" s="419">
        <v>3940417</v>
      </c>
      <c r="K930" s="595"/>
      <c r="L930" s="568"/>
    </row>
    <row r="931" spans="2:12" ht="14">
      <c r="B931" s="412" t="s">
        <v>384</v>
      </c>
      <c r="C931" s="413">
        <v>16856615</v>
      </c>
      <c r="D931" s="414" t="s">
        <v>1105</v>
      </c>
      <c r="E931" s="415" t="s">
        <v>171</v>
      </c>
      <c r="F931" s="416">
        <v>6880808</v>
      </c>
      <c r="G931" s="417" t="s">
        <v>1658</v>
      </c>
      <c r="H931" s="418">
        <v>45531</v>
      </c>
      <c r="I931" s="476" t="s">
        <v>1706</v>
      </c>
      <c r="J931" s="419">
        <v>275829</v>
      </c>
      <c r="K931" s="595"/>
      <c r="L931" s="568"/>
    </row>
    <row r="932" spans="2:12" ht="14">
      <c r="B932" s="412" t="s">
        <v>384</v>
      </c>
      <c r="C932" s="413">
        <v>16856615</v>
      </c>
      <c r="D932" s="414" t="s">
        <v>1105</v>
      </c>
      <c r="E932" s="415" t="s">
        <v>171</v>
      </c>
      <c r="F932" s="416">
        <v>6880808</v>
      </c>
      <c r="G932" s="417" t="s">
        <v>1660</v>
      </c>
      <c r="H932" s="418">
        <v>45531</v>
      </c>
      <c r="I932" s="476" t="s">
        <v>1706</v>
      </c>
      <c r="J932" s="419">
        <v>562917</v>
      </c>
      <c r="K932" s="595"/>
      <c r="L932" s="568"/>
    </row>
    <row r="933" spans="2:12" ht="14">
      <c r="B933" s="412" t="s">
        <v>384</v>
      </c>
      <c r="C933" s="413">
        <v>16856615</v>
      </c>
      <c r="D933" s="414" t="s">
        <v>1105</v>
      </c>
      <c r="E933" s="415" t="s">
        <v>171</v>
      </c>
      <c r="F933" s="416">
        <v>6880808</v>
      </c>
      <c r="G933" s="417" t="s">
        <v>1661</v>
      </c>
      <c r="H933" s="418">
        <v>45531</v>
      </c>
      <c r="I933" s="476" t="s">
        <v>1706</v>
      </c>
      <c r="J933" s="419">
        <v>2702000</v>
      </c>
      <c r="K933" s="595"/>
      <c r="L933" s="568"/>
    </row>
    <row r="934" spans="2:12">
      <c r="B934" s="447" t="s">
        <v>26</v>
      </c>
      <c r="C934" s="448"/>
      <c r="D934" s="449"/>
      <c r="E934" s="450"/>
      <c r="F934" s="451"/>
      <c r="G934" s="452"/>
      <c r="H934" s="453"/>
      <c r="I934" s="526"/>
      <c r="J934" s="454">
        <f>SUM(J929:J933)</f>
        <v>10858663</v>
      </c>
      <c r="K934" s="595"/>
      <c r="L934" s="568"/>
    </row>
    <row r="935" spans="2:12" ht="14">
      <c r="B935" s="412" t="s">
        <v>1080</v>
      </c>
      <c r="C935" s="413">
        <v>865544</v>
      </c>
      <c r="D935" s="414" t="s">
        <v>868</v>
      </c>
      <c r="E935" s="415" t="s">
        <v>171</v>
      </c>
      <c r="F935" s="416"/>
      <c r="G935" s="417" t="s">
        <v>1656</v>
      </c>
      <c r="H935" s="418">
        <v>45531</v>
      </c>
      <c r="I935" s="476" t="s">
        <v>1706</v>
      </c>
      <c r="J935" s="419">
        <v>23250000</v>
      </c>
      <c r="K935" s="595"/>
      <c r="L935" s="568"/>
    </row>
    <row r="936" spans="2:12" ht="14">
      <c r="B936" s="412" t="s">
        <v>1080</v>
      </c>
      <c r="C936" s="413">
        <v>865544</v>
      </c>
      <c r="D936" s="414" t="s">
        <v>868</v>
      </c>
      <c r="E936" s="415" t="s">
        <v>171</v>
      </c>
      <c r="F936" s="416"/>
      <c r="G936" s="417" t="s">
        <v>1661</v>
      </c>
      <c r="H936" s="418">
        <v>45531</v>
      </c>
      <c r="I936" s="476" t="s">
        <v>1706</v>
      </c>
      <c r="J936" s="419">
        <v>1033332</v>
      </c>
      <c r="K936" s="595"/>
      <c r="L936" s="568"/>
    </row>
    <row r="937" spans="2:12">
      <c r="B937" s="447" t="s">
        <v>26</v>
      </c>
      <c r="C937" s="448"/>
      <c r="D937" s="449"/>
      <c r="E937" s="450"/>
      <c r="F937" s="451"/>
      <c r="G937" s="452"/>
      <c r="H937" s="453"/>
      <c r="I937" s="526"/>
      <c r="J937" s="454">
        <f>SUM(J935:J936)</f>
        <v>24283332</v>
      </c>
      <c r="K937" s="595"/>
      <c r="L937" s="568"/>
    </row>
    <row r="938" spans="2:12" ht="14">
      <c r="B938" s="412" t="s">
        <v>725</v>
      </c>
      <c r="C938" s="413">
        <v>1107054744</v>
      </c>
      <c r="D938" s="414" t="s">
        <v>934</v>
      </c>
      <c r="E938" s="415" t="s">
        <v>171</v>
      </c>
      <c r="F938" s="416">
        <v>3143079353</v>
      </c>
      <c r="G938" s="417" t="s">
        <v>1656</v>
      </c>
      <c r="H938" s="418">
        <v>45531</v>
      </c>
      <c r="I938" s="476" t="s">
        <v>1706</v>
      </c>
      <c r="J938" s="419">
        <v>23250000</v>
      </c>
      <c r="K938" s="595"/>
      <c r="L938" s="568"/>
    </row>
    <row r="939" spans="2:12" ht="14">
      <c r="B939" s="412" t="s">
        <v>725</v>
      </c>
      <c r="C939" s="413">
        <v>1107054744</v>
      </c>
      <c r="D939" s="414" t="s">
        <v>934</v>
      </c>
      <c r="E939" s="415" t="s">
        <v>171</v>
      </c>
      <c r="F939" s="416">
        <v>3143079353</v>
      </c>
      <c r="G939" s="417" t="s">
        <v>1661</v>
      </c>
      <c r="H939" s="418">
        <v>45531</v>
      </c>
      <c r="I939" s="476" t="s">
        <v>1706</v>
      </c>
      <c r="J939" s="419">
        <v>1937502</v>
      </c>
      <c r="K939" s="595"/>
      <c r="L939" s="568"/>
    </row>
    <row r="940" spans="2:12">
      <c r="B940" s="447" t="s">
        <v>26</v>
      </c>
      <c r="C940" s="448"/>
      <c r="D940" s="449"/>
      <c r="E940" s="450"/>
      <c r="F940" s="451"/>
      <c r="G940" s="452"/>
      <c r="H940" s="453"/>
      <c r="I940" s="526"/>
      <c r="J940" s="454">
        <f>SUM(J938:J939)</f>
        <v>25187502</v>
      </c>
      <c r="K940" s="595"/>
      <c r="L940" s="568"/>
    </row>
    <row r="941" spans="2:12" ht="14">
      <c r="B941" s="412" t="s">
        <v>686</v>
      </c>
      <c r="C941" s="413">
        <v>1005875821</v>
      </c>
      <c r="D941" s="414" t="s">
        <v>687</v>
      </c>
      <c r="E941" s="415" t="s">
        <v>171</v>
      </c>
      <c r="F941" s="416">
        <v>3145099765</v>
      </c>
      <c r="G941" s="417" t="s">
        <v>1656</v>
      </c>
      <c r="H941" s="418">
        <v>45531</v>
      </c>
      <c r="I941" s="476" t="s">
        <v>1706</v>
      </c>
      <c r="J941" s="419">
        <v>650000</v>
      </c>
      <c r="K941" s="595"/>
      <c r="L941" s="568"/>
    </row>
    <row r="942" spans="2:12" ht="14">
      <c r="B942" s="412" t="s">
        <v>686</v>
      </c>
      <c r="C942" s="413">
        <v>1005875821</v>
      </c>
      <c r="D942" s="414" t="s">
        <v>687</v>
      </c>
      <c r="E942" s="415" t="s">
        <v>171</v>
      </c>
      <c r="F942" s="416">
        <v>3145099765</v>
      </c>
      <c r="G942" s="417" t="s">
        <v>1657</v>
      </c>
      <c r="H942" s="418">
        <v>45531</v>
      </c>
      <c r="I942" s="476" t="s">
        <v>1706</v>
      </c>
      <c r="J942" s="419">
        <v>852833</v>
      </c>
      <c r="K942" s="595"/>
      <c r="L942" s="568"/>
    </row>
    <row r="943" spans="2:12" ht="14">
      <c r="B943" s="412" t="s">
        <v>686</v>
      </c>
      <c r="C943" s="413">
        <v>1005875821</v>
      </c>
      <c r="D943" s="414" t="s">
        <v>687</v>
      </c>
      <c r="E943" s="415" t="s">
        <v>171</v>
      </c>
      <c r="F943" s="416">
        <v>3145099765</v>
      </c>
      <c r="G943" s="417" t="s">
        <v>1658</v>
      </c>
      <c r="H943" s="418">
        <v>45531</v>
      </c>
      <c r="I943" s="476" t="s">
        <v>1706</v>
      </c>
      <c r="J943" s="419">
        <v>59698</v>
      </c>
      <c r="K943" s="595"/>
      <c r="L943" s="568"/>
    </row>
    <row r="944" spans="2:12" ht="14">
      <c r="B944" s="412" t="s">
        <v>686</v>
      </c>
      <c r="C944" s="413">
        <v>1005875821</v>
      </c>
      <c r="D944" s="414" t="s">
        <v>687</v>
      </c>
      <c r="E944" s="415" t="s">
        <v>171</v>
      </c>
      <c r="F944" s="416">
        <v>3145099765</v>
      </c>
      <c r="G944" s="417" t="s">
        <v>1660</v>
      </c>
      <c r="H944" s="418">
        <v>45531</v>
      </c>
      <c r="I944" s="476" t="s">
        <v>1706</v>
      </c>
      <c r="J944" s="419">
        <v>121833</v>
      </c>
      <c r="K944" s="595"/>
      <c r="L944" s="568"/>
    </row>
    <row r="945" spans="2:12" ht="14">
      <c r="B945" s="412" t="s">
        <v>686</v>
      </c>
      <c r="C945" s="413">
        <v>1005875821</v>
      </c>
      <c r="D945" s="414" t="s">
        <v>687</v>
      </c>
      <c r="E945" s="415" t="s">
        <v>171</v>
      </c>
      <c r="F945" s="416">
        <v>3145099765</v>
      </c>
      <c r="G945" s="417" t="s">
        <v>1661</v>
      </c>
      <c r="H945" s="418">
        <v>45531</v>
      </c>
      <c r="I945" s="476" t="s">
        <v>1706</v>
      </c>
      <c r="J945" s="419">
        <v>258194</v>
      </c>
      <c r="K945" s="595"/>
      <c r="L945" s="568"/>
    </row>
    <row r="946" spans="2:12">
      <c r="B946" s="447" t="s">
        <v>26</v>
      </c>
      <c r="C946" s="448"/>
      <c r="D946" s="449"/>
      <c r="E946" s="450"/>
      <c r="F946" s="451"/>
      <c r="G946" s="452"/>
      <c r="H946" s="453"/>
      <c r="I946" s="526"/>
      <c r="J946" s="454">
        <f>SUM(J941:J945)</f>
        <v>1942558</v>
      </c>
      <c r="K946" s="595"/>
      <c r="L946" s="568"/>
    </row>
    <row r="947" spans="2:12" ht="14">
      <c r="B947" s="412" t="s">
        <v>385</v>
      </c>
      <c r="C947" s="413">
        <v>14802213</v>
      </c>
      <c r="D947" s="414" t="s">
        <v>386</v>
      </c>
      <c r="E947" s="415" t="s">
        <v>171</v>
      </c>
      <c r="F947" s="416">
        <v>3831479</v>
      </c>
      <c r="G947" s="417" t="s">
        <v>1656</v>
      </c>
      <c r="H947" s="418">
        <v>45531</v>
      </c>
      <c r="I947" s="476" t="s">
        <v>1706</v>
      </c>
      <c r="J947" s="419">
        <v>1109500</v>
      </c>
      <c r="K947" s="595"/>
      <c r="L947" s="568"/>
    </row>
    <row r="948" spans="2:12" ht="14">
      <c r="B948" s="412" t="s">
        <v>385</v>
      </c>
      <c r="C948" s="413">
        <v>14802213</v>
      </c>
      <c r="D948" s="414" t="s">
        <v>386</v>
      </c>
      <c r="E948" s="415" t="s">
        <v>171</v>
      </c>
      <c r="F948" s="416">
        <v>3831479</v>
      </c>
      <c r="G948" s="417" t="s">
        <v>1657</v>
      </c>
      <c r="H948" s="418">
        <v>45531</v>
      </c>
      <c r="I948" s="476" t="s">
        <v>1706</v>
      </c>
      <c r="J948" s="419">
        <v>1388917</v>
      </c>
      <c r="K948" s="595"/>
      <c r="L948" s="568"/>
    </row>
    <row r="949" spans="2:12" ht="14">
      <c r="B949" s="412" t="s">
        <v>385</v>
      </c>
      <c r="C949" s="413">
        <v>14802213</v>
      </c>
      <c r="D949" s="414" t="s">
        <v>386</v>
      </c>
      <c r="E949" s="415" t="s">
        <v>171</v>
      </c>
      <c r="F949" s="416">
        <v>3831479</v>
      </c>
      <c r="G949" s="417" t="s">
        <v>1658</v>
      </c>
      <c r="H949" s="418">
        <v>45531</v>
      </c>
      <c r="I949" s="476" t="s">
        <v>1706</v>
      </c>
      <c r="J949" s="419">
        <v>97224</v>
      </c>
      <c r="K949" s="595"/>
      <c r="L949" s="568"/>
    </row>
    <row r="950" spans="2:12" ht="14">
      <c r="B950" s="412" t="s">
        <v>385</v>
      </c>
      <c r="C950" s="413">
        <v>14802213</v>
      </c>
      <c r="D950" s="414" t="s">
        <v>386</v>
      </c>
      <c r="E950" s="415" t="s">
        <v>171</v>
      </c>
      <c r="F950" s="416">
        <v>3831479</v>
      </c>
      <c r="G950" s="417" t="s">
        <v>1660</v>
      </c>
      <c r="H950" s="418">
        <v>45531</v>
      </c>
      <c r="I950" s="476" t="s">
        <v>1706</v>
      </c>
      <c r="J950" s="419">
        <v>198417</v>
      </c>
      <c r="K950" s="595"/>
      <c r="L950" s="568"/>
    </row>
    <row r="951" spans="2:12" ht="14">
      <c r="B951" s="412" t="s">
        <v>385</v>
      </c>
      <c r="C951" s="413">
        <v>14802213</v>
      </c>
      <c r="D951" s="414" t="s">
        <v>386</v>
      </c>
      <c r="E951" s="415" t="s">
        <v>171</v>
      </c>
      <c r="F951" s="416">
        <v>3831479</v>
      </c>
      <c r="G951" s="417" t="s">
        <v>1661</v>
      </c>
      <c r="H951" s="418">
        <v>45531</v>
      </c>
      <c r="I951" s="476" t="s">
        <v>1706</v>
      </c>
      <c r="J951" s="419">
        <v>391407</v>
      </c>
      <c r="K951" s="595"/>
      <c r="L951" s="568"/>
    </row>
    <row r="952" spans="2:12">
      <c r="B952" s="447" t="s">
        <v>26</v>
      </c>
      <c r="C952" s="448"/>
      <c r="D952" s="449"/>
      <c r="E952" s="450"/>
      <c r="F952" s="451"/>
      <c r="G952" s="452"/>
      <c r="H952" s="453"/>
      <c r="I952" s="526"/>
      <c r="J952" s="454">
        <f>SUM(J947:J951)</f>
        <v>3185465</v>
      </c>
      <c r="K952" s="595"/>
      <c r="L952" s="568"/>
    </row>
    <row r="953" spans="2:12" ht="14">
      <c r="B953" s="412" t="s">
        <v>387</v>
      </c>
      <c r="C953" s="413">
        <v>1099738647</v>
      </c>
      <c r="D953" s="414" t="s">
        <v>388</v>
      </c>
      <c r="E953" s="415" t="s">
        <v>171</v>
      </c>
      <c r="F953" s="416">
        <v>3147086470</v>
      </c>
      <c r="G953" s="417" t="s">
        <v>1657</v>
      </c>
      <c r="H953" s="418">
        <v>45531</v>
      </c>
      <c r="I953" s="476" t="s">
        <v>1706</v>
      </c>
      <c r="J953" s="419">
        <v>666022</v>
      </c>
      <c r="K953" s="595"/>
      <c r="L953" s="568"/>
    </row>
    <row r="954" spans="2:12" ht="14">
      <c r="B954" s="412" t="s">
        <v>387</v>
      </c>
      <c r="C954" s="413">
        <v>1099738647</v>
      </c>
      <c r="D954" s="414" t="s">
        <v>388</v>
      </c>
      <c r="E954" s="415" t="s">
        <v>171</v>
      </c>
      <c r="F954" s="416">
        <v>3147086470</v>
      </c>
      <c r="G954" s="417" t="s">
        <v>1658</v>
      </c>
      <c r="H954" s="418">
        <v>45531</v>
      </c>
      <c r="I954" s="476" t="s">
        <v>1706</v>
      </c>
      <c r="J954" s="419">
        <v>36409</v>
      </c>
      <c r="K954" s="595"/>
      <c r="L954" s="568"/>
    </row>
    <row r="955" spans="2:12" ht="14">
      <c r="B955" s="412" t="s">
        <v>387</v>
      </c>
      <c r="C955" s="413">
        <v>1099738647</v>
      </c>
      <c r="D955" s="414" t="s">
        <v>388</v>
      </c>
      <c r="E955" s="415" t="s">
        <v>171</v>
      </c>
      <c r="F955" s="416">
        <v>3147086470</v>
      </c>
      <c r="G955" s="417" t="s">
        <v>1660</v>
      </c>
      <c r="H955" s="418">
        <v>45531</v>
      </c>
      <c r="I955" s="476" t="s">
        <v>1706</v>
      </c>
      <c r="J955" s="419">
        <v>121833</v>
      </c>
      <c r="K955" s="595"/>
      <c r="L955" s="568"/>
    </row>
    <row r="956" spans="2:12" ht="14">
      <c r="B956" s="412" t="s">
        <v>387</v>
      </c>
      <c r="C956" s="413">
        <v>1099738647</v>
      </c>
      <c r="D956" s="414" t="s">
        <v>388</v>
      </c>
      <c r="E956" s="415" t="s">
        <v>171</v>
      </c>
      <c r="F956" s="416">
        <v>3147086470</v>
      </c>
      <c r="G956" s="417" t="s">
        <v>1661</v>
      </c>
      <c r="H956" s="418">
        <v>45531</v>
      </c>
      <c r="I956" s="476" t="s">
        <v>1706</v>
      </c>
      <c r="J956" s="419">
        <v>296111</v>
      </c>
      <c r="K956" s="595"/>
      <c r="L956" s="568"/>
    </row>
    <row r="957" spans="2:12" ht="14">
      <c r="B957" s="412" t="s">
        <v>389</v>
      </c>
      <c r="C957" s="413">
        <v>66951681</v>
      </c>
      <c r="D957" s="414" t="s">
        <v>390</v>
      </c>
      <c r="E957" s="415" t="s">
        <v>171</v>
      </c>
      <c r="F957" s="416">
        <v>4867069</v>
      </c>
      <c r="G957" s="417" t="s">
        <v>1656</v>
      </c>
      <c r="H957" s="418">
        <v>45531</v>
      </c>
      <c r="I957" s="476" t="s">
        <v>1706</v>
      </c>
      <c r="J957" s="419">
        <v>870750</v>
      </c>
      <c r="K957" s="595"/>
      <c r="L957" s="568"/>
    </row>
    <row r="958" spans="2:12" ht="14">
      <c r="B958" s="412" t="s">
        <v>389</v>
      </c>
      <c r="C958" s="413">
        <v>66951681</v>
      </c>
      <c r="D958" s="414" t="s">
        <v>390</v>
      </c>
      <c r="E958" s="415" t="s">
        <v>171</v>
      </c>
      <c r="F958" s="416">
        <v>4867069</v>
      </c>
      <c r="G958" s="417" t="s">
        <v>1657</v>
      </c>
      <c r="H958" s="418">
        <v>45531</v>
      </c>
      <c r="I958" s="476" t="s">
        <v>1706</v>
      </c>
      <c r="J958" s="419">
        <v>2588250</v>
      </c>
      <c r="K958" s="595"/>
      <c r="L958" s="568"/>
    </row>
    <row r="959" spans="2:12" ht="14">
      <c r="B959" s="412" t="s">
        <v>389</v>
      </c>
      <c r="C959" s="413">
        <v>66951681</v>
      </c>
      <c r="D959" s="414" t="s">
        <v>390</v>
      </c>
      <c r="E959" s="415" t="s">
        <v>171</v>
      </c>
      <c r="F959" s="416">
        <v>4867069</v>
      </c>
      <c r="G959" s="417" t="s">
        <v>1658</v>
      </c>
      <c r="H959" s="418">
        <v>45531</v>
      </c>
      <c r="I959" s="476" t="s">
        <v>1706</v>
      </c>
      <c r="J959" s="419">
        <v>181178</v>
      </c>
      <c r="K959" s="595"/>
      <c r="L959" s="568"/>
    </row>
    <row r="960" spans="2:12" ht="14">
      <c r="B960" s="412" t="s">
        <v>389</v>
      </c>
      <c r="C960" s="413">
        <v>66951681</v>
      </c>
      <c r="D960" s="414" t="s">
        <v>390</v>
      </c>
      <c r="E960" s="415" t="s">
        <v>171</v>
      </c>
      <c r="F960" s="416">
        <v>4867069</v>
      </c>
      <c r="G960" s="417" t="s">
        <v>1660</v>
      </c>
      <c r="H960" s="418">
        <v>45531</v>
      </c>
      <c r="I960" s="476" t="s">
        <v>1706</v>
      </c>
      <c r="J960" s="419">
        <v>369750</v>
      </c>
      <c r="K960" s="595"/>
      <c r="L960" s="568"/>
    </row>
    <row r="961" spans="2:12" ht="14">
      <c r="B961" s="412" t="s">
        <v>389</v>
      </c>
      <c r="C961" s="413">
        <v>66951681</v>
      </c>
      <c r="D961" s="414" t="s">
        <v>390</v>
      </c>
      <c r="E961" s="415" t="s">
        <v>171</v>
      </c>
      <c r="F961" s="416">
        <v>4867069</v>
      </c>
      <c r="G961" s="417" t="s">
        <v>1661</v>
      </c>
      <c r="H961" s="418">
        <v>45531</v>
      </c>
      <c r="I961" s="476" t="s">
        <v>1706</v>
      </c>
      <c r="J961" s="419">
        <v>3087413</v>
      </c>
      <c r="K961" s="595"/>
      <c r="L961" s="568"/>
    </row>
    <row r="962" spans="2:12">
      <c r="B962" s="447" t="s">
        <v>26</v>
      </c>
      <c r="C962" s="448"/>
      <c r="D962" s="449"/>
      <c r="E962" s="450"/>
      <c r="F962" s="451"/>
      <c r="G962" s="452"/>
      <c r="H962" s="453"/>
      <c r="I962" s="526"/>
      <c r="J962" s="454">
        <f>SUM(J957:J961)</f>
        <v>7097341</v>
      </c>
      <c r="K962" s="595"/>
      <c r="L962" s="568"/>
    </row>
    <row r="963" spans="2:12" ht="14">
      <c r="B963" s="412" t="s">
        <v>391</v>
      </c>
      <c r="C963" s="413">
        <v>1143850710</v>
      </c>
      <c r="D963" s="414" t="s">
        <v>1141</v>
      </c>
      <c r="E963" s="415" t="s">
        <v>171</v>
      </c>
      <c r="F963" s="416">
        <v>3015123696</v>
      </c>
      <c r="G963" s="417" t="s">
        <v>1656</v>
      </c>
      <c r="H963" s="418">
        <v>45531</v>
      </c>
      <c r="I963" s="476" t="s">
        <v>1706</v>
      </c>
      <c r="J963" s="419">
        <v>689285</v>
      </c>
      <c r="K963" s="595"/>
      <c r="L963" s="568"/>
    </row>
    <row r="964" spans="2:12" ht="14">
      <c r="B964" s="412" t="s">
        <v>391</v>
      </c>
      <c r="C964" s="413">
        <v>1143850710</v>
      </c>
      <c r="D964" s="414" t="s">
        <v>1141</v>
      </c>
      <c r="E964" s="415" t="s">
        <v>171</v>
      </c>
      <c r="F964" s="416">
        <v>3015123696</v>
      </c>
      <c r="G964" s="417" t="s">
        <v>1657</v>
      </c>
      <c r="H964" s="418">
        <v>45531</v>
      </c>
      <c r="I964" s="476" t="s">
        <v>1706</v>
      </c>
      <c r="J964" s="419">
        <v>969500</v>
      </c>
      <c r="K964" s="595"/>
      <c r="L964" s="568"/>
    </row>
    <row r="965" spans="2:12" ht="14">
      <c r="B965" s="412" t="s">
        <v>391</v>
      </c>
      <c r="C965" s="413">
        <v>1143850710</v>
      </c>
      <c r="D965" s="414" t="s">
        <v>1141</v>
      </c>
      <c r="E965" s="415" t="s">
        <v>171</v>
      </c>
      <c r="F965" s="416">
        <v>3015123696</v>
      </c>
      <c r="G965" s="417" t="s">
        <v>1658</v>
      </c>
      <c r="H965" s="418">
        <v>45531</v>
      </c>
      <c r="I965" s="476" t="s">
        <v>1706</v>
      </c>
      <c r="J965" s="419">
        <v>67865</v>
      </c>
      <c r="K965" s="595"/>
      <c r="L965" s="568"/>
    </row>
    <row r="966" spans="2:12" ht="14">
      <c r="B966" s="412" t="s">
        <v>391</v>
      </c>
      <c r="C966" s="413">
        <v>1143850710</v>
      </c>
      <c r="D966" s="414" t="s">
        <v>1141</v>
      </c>
      <c r="E966" s="415" t="s">
        <v>171</v>
      </c>
      <c r="F966" s="416">
        <v>3015123696</v>
      </c>
      <c r="G966" s="417" t="s">
        <v>1660</v>
      </c>
      <c r="H966" s="418">
        <v>45531</v>
      </c>
      <c r="I966" s="476" t="s">
        <v>1706</v>
      </c>
      <c r="J966" s="419">
        <v>138500</v>
      </c>
      <c r="K966" s="595"/>
      <c r="L966" s="568"/>
    </row>
    <row r="967" spans="2:12" ht="14">
      <c r="B967" s="412" t="s">
        <v>391</v>
      </c>
      <c r="C967" s="413">
        <v>1143850710</v>
      </c>
      <c r="D967" s="414" t="s">
        <v>1141</v>
      </c>
      <c r="E967" s="415" t="s">
        <v>171</v>
      </c>
      <c r="F967" s="416">
        <v>3015123696</v>
      </c>
      <c r="G967" s="417" t="s">
        <v>1661</v>
      </c>
      <c r="H967" s="418">
        <v>45531</v>
      </c>
      <c r="I967" s="476" t="s">
        <v>1706</v>
      </c>
      <c r="J967" s="419">
        <v>906250</v>
      </c>
      <c r="K967" s="595"/>
      <c r="L967" s="568"/>
    </row>
    <row r="968" spans="2:12">
      <c r="B968" s="447" t="s">
        <v>26</v>
      </c>
      <c r="C968" s="448"/>
      <c r="D968" s="449"/>
      <c r="E968" s="450"/>
      <c r="F968" s="451"/>
      <c r="G968" s="452"/>
      <c r="H968" s="453"/>
      <c r="I968" s="526"/>
      <c r="J968" s="454">
        <f>SUM(J963:J967)</f>
        <v>2771400</v>
      </c>
      <c r="K968" s="595"/>
      <c r="L968" s="568"/>
    </row>
    <row r="969" spans="2:12" ht="14">
      <c r="B969" s="412" t="s">
        <v>392</v>
      </c>
      <c r="C969" s="413">
        <v>1105369150</v>
      </c>
      <c r="D969" s="414" t="s">
        <v>1175</v>
      </c>
      <c r="E969" s="415" t="s">
        <v>171</v>
      </c>
      <c r="F969" s="416">
        <v>3185741318</v>
      </c>
      <c r="G969" s="417" t="s">
        <v>1657</v>
      </c>
      <c r="H969" s="418">
        <v>45531</v>
      </c>
      <c r="I969" s="476" t="s">
        <v>1706</v>
      </c>
      <c r="J969" s="419">
        <v>666022</v>
      </c>
      <c r="K969" s="595"/>
      <c r="L969" s="568"/>
    </row>
    <row r="970" spans="2:12" ht="14">
      <c r="B970" s="412" t="s">
        <v>392</v>
      </c>
      <c r="C970" s="413">
        <v>1105369150</v>
      </c>
      <c r="D970" s="414" t="s">
        <v>1175</v>
      </c>
      <c r="E970" s="415" t="s">
        <v>171</v>
      </c>
      <c r="F970" s="416">
        <v>3185741318</v>
      </c>
      <c r="G970" s="417" t="s">
        <v>1658</v>
      </c>
      <c r="H970" s="418">
        <v>45531</v>
      </c>
      <c r="I970" s="476" t="s">
        <v>1706</v>
      </c>
      <c r="J970" s="419">
        <v>36409</v>
      </c>
      <c r="K970" s="595"/>
      <c r="L970" s="568"/>
    </row>
    <row r="971" spans="2:12" ht="14">
      <c r="B971" s="412" t="s">
        <v>392</v>
      </c>
      <c r="C971" s="413">
        <v>1105369150</v>
      </c>
      <c r="D971" s="414" t="s">
        <v>1175</v>
      </c>
      <c r="E971" s="415" t="s">
        <v>171</v>
      </c>
      <c r="F971" s="416">
        <v>3185741318</v>
      </c>
      <c r="G971" s="417" t="s">
        <v>1660</v>
      </c>
      <c r="H971" s="418">
        <v>45531</v>
      </c>
      <c r="I971" s="476" t="s">
        <v>1706</v>
      </c>
      <c r="J971" s="419">
        <v>121833</v>
      </c>
      <c r="K971" s="595"/>
      <c r="L971" s="568"/>
    </row>
    <row r="972" spans="2:12" ht="14">
      <c r="B972" s="412" t="s">
        <v>392</v>
      </c>
      <c r="C972" s="413">
        <v>1105369150</v>
      </c>
      <c r="D972" s="414" t="s">
        <v>1175</v>
      </c>
      <c r="E972" s="415" t="s">
        <v>171</v>
      </c>
      <c r="F972" s="416">
        <v>3185741318</v>
      </c>
      <c r="G972" s="417" t="s">
        <v>1661</v>
      </c>
      <c r="H972" s="418">
        <v>45531</v>
      </c>
      <c r="I972" s="476" t="s">
        <v>1706</v>
      </c>
      <c r="J972" s="419">
        <v>296111</v>
      </c>
      <c r="K972" s="595"/>
      <c r="L972" s="568"/>
    </row>
    <row r="973" spans="2:12" ht="14">
      <c r="B973" s="412" t="s">
        <v>832</v>
      </c>
      <c r="C973" s="413">
        <v>1106516748</v>
      </c>
      <c r="D973" s="414" t="s">
        <v>833</v>
      </c>
      <c r="E973" s="415" t="s">
        <v>231</v>
      </c>
      <c r="F973" s="416">
        <v>3145242510</v>
      </c>
      <c r="G973" s="417" t="s">
        <v>1656</v>
      </c>
      <c r="H973" s="418">
        <v>45531</v>
      </c>
      <c r="I973" s="476" t="s">
        <v>1706</v>
      </c>
      <c r="J973" s="419">
        <v>2275000</v>
      </c>
      <c r="K973" s="595"/>
      <c r="L973" s="568"/>
    </row>
    <row r="974" spans="2:12" ht="14">
      <c r="B974" s="412" t="s">
        <v>832</v>
      </c>
      <c r="C974" s="413">
        <v>1106516748</v>
      </c>
      <c r="D974" s="414" t="s">
        <v>833</v>
      </c>
      <c r="E974" s="415" t="s">
        <v>231</v>
      </c>
      <c r="F974" s="416">
        <v>3145242510</v>
      </c>
      <c r="G974" s="417" t="s">
        <v>1657</v>
      </c>
      <c r="H974" s="418">
        <v>45531</v>
      </c>
      <c r="I974" s="476" t="s">
        <v>1706</v>
      </c>
      <c r="J974" s="419">
        <v>169167</v>
      </c>
      <c r="K974" s="595"/>
      <c r="L974" s="568"/>
    </row>
    <row r="975" spans="2:12" ht="14">
      <c r="B975" s="412" t="s">
        <v>832</v>
      </c>
      <c r="C975" s="413">
        <v>1106516748</v>
      </c>
      <c r="D975" s="414" t="s">
        <v>833</v>
      </c>
      <c r="E975" s="415" t="s">
        <v>231</v>
      </c>
      <c r="F975" s="416">
        <v>3145242510</v>
      </c>
      <c r="G975" s="417" t="s">
        <v>1658</v>
      </c>
      <c r="H975" s="418">
        <v>45531</v>
      </c>
      <c r="I975" s="476" t="s">
        <v>1706</v>
      </c>
      <c r="J975" s="419">
        <v>4229</v>
      </c>
      <c r="K975" s="595"/>
      <c r="L975" s="568"/>
    </row>
    <row r="976" spans="2:12" ht="14">
      <c r="B976" s="412" t="s">
        <v>832</v>
      </c>
      <c r="C976" s="413">
        <v>1106516748</v>
      </c>
      <c r="D976" s="414" t="s">
        <v>833</v>
      </c>
      <c r="E976" s="415" t="s">
        <v>231</v>
      </c>
      <c r="F976" s="416">
        <v>3145242510</v>
      </c>
      <c r="G976" s="417" t="s">
        <v>1660</v>
      </c>
      <c r="H976" s="418">
        <v>45531</v>
      </c>
      <c r="I976" s="476" t="s">
        <v>1706</v>
      </c>
      <c r="J976" s="419">
        <v>67667</v>
      </c>
      <c r="K976" s="595"/>
      <c r="L976" s="568"/>
    </row>
    <row r="977" spans="2:12" ht="14">
      <c r="B977" s="412" t="s">
        <v>832</v>
      </c>
      <c r="C977" s="413">
        <v>1106516748</v>
      </c>
      <c r="D977" s="414" t="s">
        <v>833</v>
      </c>
      <c r="E977" s="415" t="s">
        <v>231</v>
      </c>
      <c r="F977" s="416">
        <v>3145242510</v>
      </c>
      <c r="G977" s="417" t="s">
        <v>1661</v>
      </c>
      <c r="H977" s="418">
        <v>45531</v>
      </c>
      <c r="I977" s="476" t="s">
        <v>1706</v>
      </c>
      <c r="J977" s="419">
        <v>67708</v>
      </c>
      <c r="K977" s="595"/>
      <c r="L977" s="568"/>
    </row>
    <row r="978" spans="2:12">
      <c r="B978" s="447" t="s">
        <v>26</v>
      </c>
      <c r="C978" s="448"/>
      <c r="D978" s="449"/>
      <c r="E978" s="450"/>
      <c r="F978" s="451"/>
      <c r="G978" s="452"/>
      <c r="H978" s="453"/>
      <c r="I978" s="526"/>
      <c r="J978" s="454">
        <f>SUM(J973:J977)</f>
        <v>2583771</v>
      </c>
      <c r="K978" s="595"/>
      <c r="L978" s="568"/>
    </row>
    <row r="979" spans="2:12" ht="14">
      <c r="B979" s="412" t="s">
        <v>393</v>
      </c>
      <c r="C979" s="413">
        <v>1034294439</v>
      </c>
      <c r="D979" s="414" t="s">
        <v>394</v>
      </c>
      <c r="E979" s="415" t="s">
        <v>171</v>
      </c>
      <c r="F979" s="416">
        <v>3007755286</v>
      </c>
      <c r="G979" s="417" t="s">
        <v>1656</v>
      </c>
      <c r="H979" s="418">
        <v>45531</v>
      </c>
      <c r="I979" s="476" t="s">
        <v>1706</v>
      </c>
      <c r="J979" s="419">
        <v>8169650</v>
      </c>
      <c r="K979" s="595"/>
      <c r="L979" s="568"/>
    </row>
    <row r="980" spans="2:12" ht="14">
      <c r="B980" s="412" t="s">
        <v>393</v>
      </c>
      <c r="C980" s="413">
        <v>1034294439</v>
      </c>
      <c r="D980" s="414" t="s">
        <v>394</v>
      </c>
      <c r="E980" s="415" t="s">
        <v>171</v>
      </c>
      <c r="F980" s="416">
        <v>3007755286</v>
      </c>
      <c r="G980" s="417" t="s">
        <v>1661</v>
      </c>
      <c r="H980" s="418">
        <v>45531</v>
      </c>
      <c r="I980" s="476" t="s">
        <v>1706</v>
      </c>
      <c r="J980" s="419">
        <v>704167</v>
      </c>
      <c r="K980" s="595"/>
      <c r="L980" s="568"/>
    </row>
    <row r="981" spans="2:12">
      <c r="B981" s="447" t="s">
        <v>26</v>
      </c>
      <c r="C981" s="448"/>
      <c r="D981" s="449"/>
      <c r="E981" s="450"/>
      <c r="F981" s="451"/>
      <c r="G981" s="452"/>
      <c r="H981" s="453"/>
      <c r="I981" s="526"/>
      <c r="J981" s="454">
        <f>SUM(J979:J980)</f>
        <v>8873817</v>
      </c>
      <c r="K981" s="595"/>
      <c r="L981" s="568"/>
    </row>
    <row r="982" spans="2:12" ht="14">
      <c r="B982" s="412" t="s">
        <v>395</v>
      </c>
      <c r="C982" s="413">
        <v>1193475658</v>
      </c>
      <c r="D982" s="414" t="s">
        <v>1149</v>
      </c>
      <c r="E982" s="415" t="s">
        <v>171</v>
      </c>
      <c r="F982" s="416">
        <v>4329947</v>
      </c>
      <c r="G982" s="417" t="s">
        <v>1656</v>
      </c>
      <c r="H982" s="418">
        <v>45531</v>
      </c>
      <c r="I982" s="476" t="s">
        <v>1706</v>
      </c>
      <c r="J982" s="419">
        <v>474984</v>
      </c>
      <c r="K982" s="595"/>
      <c r="L982" s="568"/>
    </row>
    <row r="983" spans="2:12" ht="14">
      <c r="B983" s="412" t="s">
        <v>395</v>
      </c>
      <c r="C983" s="413">
        <v>1193475658</v>
      </c>
      <c r="D983" s="414" t="s">
        <v>1149</v>
      </c>
      <c r="E983" s="415" t="s">
        <v>171</v>
      </c>
      <c r="F983" s="416">
        <v>4329947</v>
      </c>
      <c r="G983" s="417" t="s">
        <v>1657</v>
      </c>
      <c r="H983" s="418">
        <v>45531</v>
      </c>
      <c r="I983" s="476" t="s">
        <v>1706</v>
      </c>
      <c r="J983" s="419">
        <v>899500</v>
      </c>
      <c r="K983" s="595"/>
      <c r="L983" s="568"/>
    </row>
    <row r="984" spans="2:12" ht="14">
      <c r="B984" s="412" t="s">
        <v>395</v>
      </c>
      <c r="C984" s="413">
        <v>1193475658</v>
      </c>
      <c r="D984" s="414" t="s">
        <v>1149</v>
      </c>
      <c r="E984" s="415" t="s">
        <v>171</v>
      </c>
      <c r="F984" s="416">
        <v>4329947</v>
      </c>
      <c r="G984" s="417" t="s">
        <v>1658</v>
      </c>
      <c r="H984" s="418">
        <v>45531</v>
      </c>
      <c r="I984" s="476" t="s">
        <v>1706</v>
      </c>
      <c r="J984" s="419">
        <v>62965</v>
      </c>
      <c r="K984" s="595"/>
      <c r="L984" s="568"/>
    </row>
    <row r="985" spans="2:12" ht="14">
      <c r="B985" s="412" t="s">
        <v>395</v>
      </c>
      <c r="C985" s="413">
        <v>1193475658</v>
      </c>
      <c r="D985" s="414" t="s">
        <v>1149</v>
      </c>
      <c r="E985" s="415" t="s">
        <v>171</v>
      </c>
      <c r="F985" s="416">
        <v>4329947</v>
      </c>
      <c r="G985" s="417" t="s">
        <v>1660</v>
      </c>
      <c r="H985" s="418">
        <v>45531</v>
      </c>
      <c r="I985" s="476" t="s">
        <v>1706</v>
      </c>
      <c r="J985" s="419">
        <v>128500</v>
      </c>
      <c r="K985" s="595"/>
      <c r="L985" s="568"/>
    </row>
    <row r="986" spans="2:12" ht="14">
      <c r="B986" s="412" t="s">
        <v>395</v>
      </c>
      <c r="C986" s="413">
        <v>1193475658</v>
      </c>
      <c r="D986" s="414" t="s">
        <v>1149</v>
      </c>
      <c r="E986" s="415" t="s">
        <v>171</v>
      </c>
      <c r="F986" s="416">
        <v>4329947</v>
      </c>
      <c r="G986" s="417" t="s">
        <v>1661</v>
      </c>
      <c r="H986" s="418">
        <v>45531</v>
      </c>
      <c r="I986" s="476" t="s">
        <v>1706</v>
      </c>
      <c r="J986" s="419">
        <v>57500</v>
      </c>
      <c r="K986" s="595"/>
      <c r="L986" s="568"/>
    </row>
    <row r="987" spans="2:12" ht="14">
      <c r="B987" s="412" t="s">
        <v>1128</v>
      </c>
      <c r="C987" s="413">
        <v>29705269</v>
      </c>
      <c r="D987" s="414" t="s">
        <v>1129</v>
      </c>
      <c r="E987" s="415" t="s">
        <v>171</v>
      </c>
      <c r="F987" s="416">
        <v>3168247353</v>
      </c>
      <c r="G987" s="417" t="s">
        <v>1656</v>
      </c>
      <c r="H987" s="418">
        <v>45531</v>
      </c>
      <c r="I987" s="476" t="s">
        <v>1706</v>
      </c>
      <c r="J987" s="419">
        <v>976000</v>
      </c>
      <c r="K987" s="595"/>
      <c r="L987" s="568"/>
    </row>
    <row r="988" spans="2:12" ht="14">
      <c r="B988" s="412" t="s">
        <v>1128</v>
      </c>
      <c r="C988" s="413">
        <v>29705269</v>
      </c>
      <c r="D988" s="414" t="s">
        <v>1129</v>
      </c>
      <c r="E988" s="415" t="s">
        <v>171</v>
      </c>
      <c r="F988" s="416">
        <v>3168247353</v>
      </c>
      <c r="G988" s="417" t="s">
        <v>1657</v>
      </c>
      <c r="H988" s="418">
        <v>45531</v>
      </c>
      <c r="I988" s="476" t="s">
        <v>1706</v>
      </c>
      <c r="J988" s="419">
        <v>42039</v>
      </c>
      <c r="K988" s="595"/>
      <c r="L988" s="568"/>
    </row>
    <row r="989" spans="2:12" ht="14">
      <c r="B989" s="412" t="s">
        <v>1128</v>
      </c>
      <c r="C989" s="413">
        <v>29705269</v>
      </c>
      <c r="D989" s="414" t="s">
        <v>1129</v>
      </c>
      <c r="E989" s="415" t="s">
        <v>171</v>
      </c>
      <c r="F989" s="416">
        <v>3168247353</v>
      </c>
      <c r="G989" s="417" t="s">
        <v>1658</v>
      </c>
      <c r="H989" s="418">
        <v>45531</v>
      </c>
      <c r="I989" s="476" t="s">
        <v>1706</v>
      </c>
      <c r="J989" s="419">
        <v>98</v>
      </c>
      <c r="K989" s="595"/>
      <c r="L989" s="568"/>
    </row>
    <row r="990" spans="2:12" ht="14">
      <c r="B990" s="412" t="s">
        <v>1128</v>
      </c>
      <c r="C990" s="413">
        <v>29705269</v>
      </c>
      <c r="D990" s="414" t="s">
        <v>1129</v>
      </c>
      <c r="E990" s="415" t="s">
        <v>171</v>
      </c>
      <c r="F990" s="416">
        <v>3168247353</v>
      </c>
      <c r="G990" s="417" t="s">
        <v>1660</v>
      </c>
      <c r="H990" s="418">
        <v>45531</v>
      </c>
      <c r="I990" s="476" t="s">
        <v>1706</v>
      </c>
      <c r="J990" s="419">
        <v>42039</v>
      </c>
      <c r="K990" s="595"/>
      <c r="L990" s="568"/>
    </row>
    <row r="991" spans="2:12" ht="14">
      <c r="B991" s="412" t="s">
        <v>1128</v>
      </c>
      <c r="C991" s="413">
        <v>29705269</v>
      </c>
      <c r="D991" s="414" t="s">
        <v>1129</v>
      </c>
      <c r="E991" s="415" t="s">
        <v>171</v>
      </c>
      <c r="F991" s="416">
        <v>3168247353</v>
      </c>
      <c r="G991" s="417" t="s">
        <v>1661</v>
      </c>
      <c r="H991" s="418">
        <v>45531</v>
      </c>
      <c r="I991" s="476" t="s">
        <v>1706</v>
      </c>
      <c r="J991" s="419">
        <v>19444</v>
      </c>
      <c r="K991" s="595"/>
      <c r="L991" s="568"/>
    </row>
    <row r="992" spans="2:12">
      <c r="B992" s="447" t="s">
        <v>26</v>
      </c>
      <c r="C992" s="448"/>
      <c r="D992" s="449"/>
      <c r="E992" s="450"/>
      <c r="F992" s="451"/>
      <c r="G992" s="452"/>
      <c r="H992" s="453"/>
      <c r="I992" s="526"/>
      <c r="J992" s="454">
        <f>SUM(J987:J991)</f>
        <v>1079620</v>
      </c>
      <c r="K992" s="595"/>
      <c r="L992" s="568"/>
    </row>
    <row r="993" spans="2:12" ht="14">
      <c r="B993" s="412" t="s">
        <v>765</v>
      </c>
      <c r="C993" s="413">
        <v>1143841160</v>
      </c>
      <c r="D993" s="414" t="s">
        <v>766</v>
      </c>
      <c r="E993" s="415" t="s">
        <v>171</v>
      </c>
      <c r="F993" s="416">
        <v>3822096</v>
      </c>
      <c r="G993" s="417" t="s">
        <v>1656</v>
      </c>
      <c r="H993" s="418">
        <v>45531</v>
      </c>
      <c r="I993" s="476" t="s">
        <v>1706</v>
      </c>
      <c r="J993" s="419">
        <v>816000</v>
      </c>
      <c r="K993" s="595"/>
      <c r="L993" s="568"/>
    </row>
    <row r="994" spans="2:12" ht="14">
      <c r="B994" s="412" t="s">
        <v>765</v>
      </c>
      <c r="C994" s="413">
        <v>1143841160</v>
      </c>
      <c r="D994" s="414" t="s">
        <v>766</v>
      </c>
      <c r="E994" s="415" t="s">
        <v>171</v>
      </c>
      <c r="F994" s="416">
        <v>3822096</v>
      </c>
      <c r="G994" s="417" t="s">
        <v>1657</v>
      </c>
      <c r="H994" s="418">
        <v>45531</v>
      </c>
      <c r="I994" s="476" t="s">
        <v>1706</v>
      </c>
      <c r="J994" s="419">
        <v>1046500</v>
      </c>
      <c r="K994" s="595"/>
      <c r="L994" s="568"/>
    </row>
    <row r="995" spans="2:12" ht="14">
      <c r="B995" s="412" t="s">
        <v>765</v>
      </c>
      <c r="C995" s="413">
        <v>1143841160</v>
      </c>
      <c r="D995" s="414" t="s">
        <v>766</v>
      </c>
      <c r="E995" s="415" t="s">
        <v>171</v>
      </c>
      <c r="F995" s="416">
        <v>3822096</v>
      </c>
      <c r="G995" s="417" t="s">
        <v>1658</v>
      </c>
      <c r="H995" s="418">
        <v>45531</v>
      </c>
      <c r="I995" s="476" t="s">
        <v>1706</v>
      </c>
      <c r="J995" s="419">
        <v>73255</v>
      </c>
      <c r="K995" s="595"/>
      <c r="L995" s="568"/>
    </row>
    <row r="996" spans="2:12" ht="14">
      <c r="B996" s="412" t="s">
        <v>765</v>
      </c>
      <c r="C996" s="413">
        <v>1143841160</v>
      </c>
      <c r="D996" s="414" t="s">
        <v>766</v>
      </c>
      <c r="E996" s="415" t="s">
        <v>171</v>
      </c>
      <c r="F996" s="416">
        <v>3822096</v>
      </c>
      <c r="G996" s="417" t="s">
        <v>1660</v>
      </c>
      <c r="H996" s="418">
        <v>45531</v>
      </c>
      <c r="I996" s="476" t="s">
        <v>1706</v>
      </c>
      <c r="J996" s="419">
        <v>149500</v>
      </c>
      <c r="K996" s="595"/>
      <c r="L996" s="568"/>
    </row>
    <row r="997" spans="2:12" ht="14">
      <c r="B997" s="412" t="s">
        <v>765</v>
      </c>
      <c r="C997" s="413">
        <v>1143841160</v>
      </c>
      <c r="D997" s="414" t="s">
        <v>766</v>
      </c>
      <c r="E997" s="415" t="s">
        <v>171</v>
      </c>
      <c r="F997" s="416">
        <v>3822096</v>
      </c>
      <c r="G997" s="417" t="s">
        <v>1661</v>
      </c>
      <c r="H997" s="418">
        <v>45531</v>
      </c>
      <c r="I997" s="476" t="s">
        <v>1706</v>
      </c>
      <c r="J997" s="419">
        <v>1321467</v>
      </c>
      <c r="K997" s="595"/>
      <c r="L997" s="568"/>
    </row>
    <row r="998" spans="2:12">
      <c r="B998" s="447" t="s">
        <v>26</v>
      </c>
      <c r="C998" s="448"/>
      <c r="D998" s="449"/>
      <c r="E998" s="450"/>
      <c r="F998" s="451"/>
      <c r="G998" s="452"/>
      <c r="H998" s="453"/>
      <c r="I998" s="526"/>
      <c r="J998" s="454">
        <f>SUM(J993:J997)</f>
        <v>3406722</v>
      </c>
      <c r="K998" s="595"/>
      <c r="L998" s="568"/>
    </row>
    <row r="999" spans="2:12" ht="14">
      <c r="B999" s="412" t="s">
        <v>396</v>
      </c>
      <c r="C999" s="413">
        <v>94411783</v>
      </c>
      <c r="D999" s="414" t="s">
        <v>397</v>
      </c>
      <c r="E999" s="415" t="s">
        <v>171</v>
      </c>
      <c r="F999" s="416">
        <v>3254308</v>
      </c>
      <c r="G999" s="417" t="s">
        <v>1656</v>
      </c>
      <c r="H999" s="418">
        <v>45531</v>
      </c>
      <c r="I999" s="476" t="s">
        <v>1706</v>
      </c>
      <c r="J999" s="419">
        <v>969000</v>
      </c>
      <c r="K999" s="595"/>
      <c r="L999" s="568"/>
    </row>
    <row r="1000" spans="2:12" ht="14">
      <c r="B1000" s="412" t="s">
        <v>396</v>
      </c>
      <c r="C1000" s="413">
        <v>94411783</v>
      </c>
      <c r="D1000" s="414" t="s">
        <v>397</v>
      </c>
      <c r="E1000" s="415" t="s">
        <v>171</v>
      </c>
      <c r="F1000" s="416">
        <v>3254308</v>
      </c>
      <c r="G1000" s="417" t="s">
        <v>1657</v>
      </c>
      <c r="H1000" s="418">
        <v>45531</v>
      </c>
      <c r="I1000" s="476" t="s">
        <v>1706</v>
      </c>
      <c r="J1000" s="419">
        <v>1225000</v>
      </c>
      <c r="K1000" s="595"/>
      <c r="L1000" s="568"/>
    </row>
    <row r="1001" spans="2:12" ht="14">
      <c r="B1001" s="412" t="s">
        <v>396</v>
      </c>
      <c r="C1001" s="413">
        <v>94411783</v>
      </c>
      <c r="D1001" s="414" t="s">
        <v>397</v>
      </c>
      <c r="E1001" s="415" t="s">
        <v>171</v>
      </c>
      <c r="F1001" s="416">
        <v>3254308</v>
      </c>
      <c r="G1001" s="417" t="s">
        <v>1658</v>
      </c>
      <c r="H1001" s="418">
        <v>45531</v>
      </c>
      <c r="I1001" s="476" t="s">
        <v>1706</v>
      </c>
      <c r="J1001" s="419">
        <v>85750</v>
      </c>
      <c r="K1001" s="595"/>
      <c r="L1001" s="568"/>
    </row>
    <row r="1002" spans="2:12" ht="14">
      <c r="B1002" s="412" t="s">
        <v>396</v>
      </c>
      <c r="C1002" s="413">
        <v>94411783</v>
      </c>
      <c r="D1002" s="414" t="s">
        <v>397</v>
      </c>
      <c r="E1002" s="415" t="s">
        <v>171</v>
      </c>
      <c r="F1002" s="416">
        <v>3254308</v>
      </c>
      <c r="G1002" s="417" t="s">
        <v>1660</v>
      </c>
      <c r="H1002" s="418">
        <v>45531</v>
      </c>
      <c r="I1002" s="476" t="s">
        <v>1706</v>
      </c>
      <c r="J1002" s="419">
        <v>175000</v>
      </c>
      <c r="K1002" s="595"/>
      <c r="L1002" s="568"/>
    </row>
    <row r="1003" spans="2:12">
      <c r="B1003" s="447" t="s">
        <v>26</v>
      </c>
      <c r="C1003" s="448"/>
      <c r="D1003" s="449"/>
      <c r="E1003" s="450"/>
      <c r="F1003" s="451"/>
      <c r="G1003" s="452"/>
      <c r="H1003" s="453"/>
      <c r="I1003" s="526"/>
      <c r="J1003" s="454">
        <f>SUM(J999:J1002)</f>
        <v>2454750</v>
      </c>
      <c r="K1003" s="595"/>
      <c r="L1003" s="568"/>
    </row>
    <row r="1004" spans="2:12" ht="14">
      <c r="B1004" s="412" t="s">
        <v>396</v>
      </c>
      <c r="C1004" s="413">
        <v>94411783</v>
      </c>
      <c r="D1004" s="414" t="s">
        <v>397</v>
      </c>
      <c r="E1004" s="415" t="s">
        <v>171</v>
      </c>
      <c r="F1004" s="416">
        <v>3254308</v>
      </c>
      <c r="G1004" s="417" t="s">
        <v>1661</v>
      </c>
      <c r="H1004" s="418">
        <v>45531</v>
      </c>
      <c r="I1004" s="476" t="s">
        <v>1706</v>
      </c>
      <c r="J1004" s="419">
        <v>80750</v>
      </c>
      <c r="K1004" s="595"/>
      <c r="L1004" s="568"/>
    </row>
    <row r="1005" spans="2:12">
      <c r="B1005" s="447" t="s">
        <v>26</v>
      </c>
      <c r="C1005" s="448"/>
      <c r="D1005" s="449"/>
      <c r="E1005" s="450"/>
      <c r="F1005" s="451"/>
      <c r="G1005" s="452"/>
      <c r="H1005" s="453"/>
      <c r="I1005" s="526"/>
      <c r="J1005" s="454">
        <f>+J1004</f>
        <v>80750</v>
      </c>
      <c r="K1005" s="595"/>
      <c r="L1005" s="568"/>
    </row>
    <row r="1006" spans="2:12" ht="14">
      <c r="B1006" s="412" t="s">
        <v>398</v>
      </c>
      <c r="C1006" s="413">
        <v>1144208922</v>
      </c>
      <c r="D1006" s="414" t="s">
        <v>399</v>
      </c>
      <c r="E1006" s="415" t="s">
        <v>171</v>
      </c>
      <c r="F1006" s="416">
        <v>3226090085</v>
      </c>
      <c r="G1006" s="417" t="s">
        <v>1656</v>
      </c>
      <c r="H1006" s="418">
        <v>45531</v>
      </c>
      <c r="I1006" s="476" t="s">
        <v>1706</v>
      </c>
      <c r="J1006" s="419">
        <v>1488800</v>
      </c>
      <c r="K1006" s="595"/>
      <c r="L1006" s="568"/>
    </row>
    <row r="1007" spans="2:12" ht="14">
      <c r="B1007" s="412" t="s">
        <v>398</v>
      </c>
      <c r="C1007" s="413">
        <v>1144208922</v>
      </c>
      <c r="D1007" s="414" t="s">
        <v>399</v>
      </c>
      <c r="E1007" s="415" t="s">
        <v>171</v>
      </c>
      <c r="F1007" s="416">
        <v>3226090085</v>
      </c>
      <c r="G1007" s="417" t="s">
        <v>1657</v>
      </c>
      <c r="H1007" s="418">
        <v>45531</v>
      </c>
      <c r="I1007" s="476" t="s">
        <v>1706</v>
      </c>
      <c r="J1007" s="419">
        <v>969500</v>
      </c>
      <c r="K1007" s="595"/>
      <c r="L1007" s="568"/>
    </row>
    <row r="1008" spans="2:12" ht="14">
      <c r="B1008" s="412" t="s">
        <v>398</v>
      </c>
      <c r="C1008" s="413">
        <v>1144208922</v>
      </c>
      <c r="D1008" s="414" t="s">
        <v>399</v>
      </c>
      <c r="E1008" s="415" t="s">
        <v>171</v>
      </c>
      <c r="F1008" s="416">
        <v>3226090085</v>
      </c>
      <c r="G1008" s="417" t="s">
        <v>1658</v>
      </c>
      <c r="H1008" s="418">
        <v>45531</v>
      </c>
      <c r="I1008" s="476" t="s">
        <v>1706</v>
      </c>
      <c r="J1008" s="419">
        <v>67865</v>
      </c>
      <c r="K1008" s="595"/>
      <c r="L1008" s="568"/>
    </row>
    <row r="1009" spans="2:12" ht="14">
      <c r="B1009" s="412" t="s">
        <v>398</v>
      </c>
      <c r="C1009" s="413">
        <v>1144208922</v>
      </c>
      <c r="D1009" s="414" t="s">
        <v>399</v>
      </c>
      <c r="E1009" s="415" t="s">
        <v>171</v>
      </c>
      <c r="F1009" s="416">
        <v>3226090085</v>
      </c>
      <c r="G1009" s="417" t="s">
        <v>1660</v>
      </c>
      <c r="H1009" s="418">
        <v>45531</v>
      </c>
      <c r="I1009" s="476" t="s">
        <v>1706</v>
      </c>
      <c r="J1009" s="419">
        <v>138500</v>
      </c>
      <c r="K1009" s="595"/>
      <c r="L1009" s="568"/>
    </row>
    <row r="1010" spans="2:12" ht="14">
      <c r="B1010" s="412" t="s">
        <v>398</v>
      </c>
      <c r="C1010" s="413">
        <v>1144208922</v>
      </c>
      <c r="D1010" s="414" t="s">
        <v>399</v>
      </c>
      <c r="E1010" s="415" t="s">
        <v>171</v>
      </c>
      <c r="F1010" s="416">
        <v>3226090085</v>
      </c>
      <c r="G1010" s="417" t="s">
        <v>1661</v>
      </c>
      <c r="H1010" s="418">
        <v>45531</v>
      </c>
      <c r="I1010" s="476" t="s">
        <v>1706</v>
      </c>
      <c r="J1010" s="419">
        <v>908333</v>
      </c>
      <c r="K1010" s="595"/>
      <c r="L1010" s="568"/>
    </row>
    <row r="1011" spans="2:12">
      <c r="B1011" s="447" t="s">
        <v>26</v>
      </c>
      <c r="C1011" s="448"/>
      <c r="D1011" s="449"/>
      <c r="E1011" s="450"/>
      <c r="F1011" s="451"/>
      <c r="G1011" s="452"/>
      <c r="H1011" s="453"/>
      <c r="I1011" s="526"/>
      <c r="J1011" s="454">
        <f>SUM(J1006:J1010)</f>
        <v>3572998</v>
      </c>
      <c r="K1011" s="595"/>
      <c r="L1011" s="568"/>
    </row>
    <row r="1012" spans="2:12" ht="14">
      <c r="B1012" s="412" t="s">
        <v>810</v>
      </c>
      <c r="C1012" s="413">
        <v>4742573</v>
      </c>
      <c r="D1012" s="414" t="s">
        <v>811</v>
      </c>
      <c r="E1012" s="415" t="s">
        <v>171</v>
      </c>
      <c r="F1012" s="416">
        <v>4375447</v>
      </c>
      <c r="G1012" s="417" t="s">
        <v>1656</v>
      </c>
      <c r="H1012" s="418">
        <v>45531</v>
      </c>
      <c r="I1012" s="476" t="s">
        <v>1706</v>
      </c>
      <c r="J1012" s="419">
        <v>650000</v>
      </c>
      <c r="K1012" s="595"/>
      <c r="L1012" s="568"/>
    </row>
    <row r="1013" spans="2:12" ht="14">
      <c r="B1013" s="412" t="s">
        <v>810</v>
      </c>
      <c r="C1013" s="413">
        <v>4742573</v>
      </c>
      <c r="D1013" s="414" t="s">
        <v>811</v>
      </c>
      <c r="E1013" s="415" t="s">
        <v>171</v>
      </c>
      <c r="F1013" s="416">
        <v>4375447</v>
      </c>
      <c r="G1013" s="417" t="s">
        <v>1657</v>
      </c>
      <c r="H1013" s="418">
        <v>45531</v>
      </c>
      <c r="I1013" s="476" t="s">
        <v>1706</v>
      </c>
      <c r="J1013" s="419">
        <v>852833</v>
      </c>
      <c r="K1013" s="595"/>
      <c r="L1013" s="568"/>
    </row>
    <row r="1014" spans="2:12" ht="14">
      <c r="B1014" s="412" t="s">
        <v>810</v>
      </c>
      <c r="C1014" s="413">
        <v>4742573</v>
      </c>
      <c r="D1014" s="414" t="s">
        <v>811</v>
      </c>
      <c r="E1014" s="415" t="s">
        <v>171</v>
      </c>
      <c r="F1014" s="416">
        <v>4375447</v>
      </c>
      <c r="G1014" s="417" t="s">
        <v>1658</v>
      </c>
      <c r="H1014" s="418">
        <v>45531</v>
      </c>
      <c r="I1014" s="476" t="s">
        <v>1706</v>
      </c>
      <c r="J1014" s="419">
        <v>59698</v>
      </c>
      <c r="K1014" s="595"/>
      <c r="L1014" s="568"/>
    </row>
    <row r="1015" spans="2:12" ht="14">
      <c r="B1015" s="412" t="s">
        <v>810</v>
      </c>
      <c r="C1015" s="413">
        <v>4742573</v>
      </c>
      <c r="D1015" s="414" t="s">
        <v>811</v>
      </c>
      <c r="E1015" s="415" t="s">
        <v>171</v>
      </c>
      <c r="F1015" s="416">
        <v>4375447</v>
      </c>
      <c r="G1015" s="417" t="s">
        <v>1660</v>
      </c>
      <c r="H1015" s="418">
        <v>45531</v>
      </c>
      <c r="I1015" s="476" t="s">
        <v>1706</v>
      </c>
      <c r="J1015" s="419">
        <v>121833</v>
      </c>
      <c r="K1015" s="595"/>
      <c r="L1015" s="568"/>
    </row>
    <row r="1016" spans="2:12" ht="14">
      <c r="B1016" s="412" t="s">
        <v>810</v>
      </c>
      <c r="C1016" s="413">
        <v>4742573</v>
      </c>
      <c r="D1016" s="414" t="s">
        <v>811</v>
      </c>
      <c r="E1016" s="415" t="s">
        <v>171</v>
      </c>
      <c r="F1016" s="416">
        <v>4375447</v>
      </c>
      <c r="G1016" s="417" t="s">
        <v>1661</v>
      </c>
      <c r="H1016" s="418">
        <v>45531</v>
      </c>
      <c r="I1016" s="476" t="s">
        <v>1706</v>
      </c>
      <c r="J1016" s="419">
        <v>1722500</v>
      </c>
      <c r="K1016" s="595"/>
      <c r="L1016" s="568"/>
    </row>
    <row r="1017" spans="2:12">
      <c r="B1017" s="447" t="s">
        <v>26</v>
      </c>
      <c r="C1017" s="448"/>
      <c r="D1017" s="449"/>
      <c r="E1017" s="450"/>
      <c r="F1017" s="451"/>
      <c r="G1017" s="452"/>
      <c r="H1017" s="453"/>
      <c r="I1017" s="526"/>
      <c r="J1017" s="454">
        <f>SUM(J1012:J1016)</f>
        <v>3406864</v>
      </c>
      <c r="K1017" s="595"/>
      <c r="L1017" s="568"/>
    </row>
    <row r="1018" spans="2:12" ht="14">
      <c r="B1018" s="412" t="s">
        <v>400</v>
      </c>
      <c r="C1018" s="413">
        <v>1034300981</v>
      </c>
      <c r="D1018" s="414" t="s">
        <v>401</v>
      </c>
      <c r="E1018" s="415" t="s">
        <v>171</v>
      </c>
      <c r="F1018" s="416">
        <v>3218332439</v>
      </c>
      <c r="G1018" s="417" t="s">
        <v>1656</v>
      </c>
      <c r="H1018" s="418">
        <v>45531</v>
      </c>
      <c r="I1018" s="476" t="s">
        <v>1706</v>
      </c>
      <c r="J1018" s="419">
        <v>635600</v>
      </c>
      <c r="K1018" s="595"/>
      <c r="L1018" s="568"/>
    </row>
    <row r="1019" spans="2:12" ht="14">
      <c r="B1019" s="412" t="s">
        <v>400</v>
      </c>
      <c r="C1019" s="413">
        <v>1034300981</v>
      </c>
      <c r="D1019" s="414" t="s">
        <v>401</v>
      </c>
      <c r="E1019" s="415" t="s">
        <v>171</v>
      </c>
      <c r="F1019" s="416">
        <v>3218332439</v>
      </c>
      <c r="G1019" s="417" t="s">
        <v>1657</v>
      </c>
      <c r="H1019" s="418">
        <v>45531</v>
      </c>
      <c r="I1019" s="476" t="s">
        <v>1706</v>
      </c>
      <c r="J1019" s="419">
        <v>852833</v>
      </c>
      <c r="K1019" s="595"/>
      <c r="L1019" s="568"/>
    </row>
    <row r="1020" spans="2:12" ht="14">
      <c r="B1020" s="412" t="s">
        <v>400</v>
      </c>
      <c r="C1020" s="413">
        <v>1034300981</v>
      </c>
      <c r="D1020" s="414" t="s">
        <v>401</v>
      </c>
      <c r="E1020" s="415" t="s">
        <v>171</v>
      </c>
      <c r="F1020" s="416">
        <v>3218332439</v>
      </c>
      <c r="G1020" s="417" t="s">
        <v>1658</v>
      </c>
      <c r="H1020" s="418">
        <v>45531</v>
      </c>
      <c r="I1020" s="476" t="s">
        <v>1706</v>
      </c>
      <c r="J1020" s="419">
        <v>59698</v>
      </c>
      <c r="K1020" s="595"/>
      <c r="L1020" s="568"/>
    </row>
    <row r="1021" spans="2:12" ht="14">
      <c r="B1021" s="412" t="s">
        <v>400</v>
      </c>
      <c r="C1021" s="413">
        <v>1034300981</v>
      </c>
      <c r="D1021" s="414" t="s">
        <v>401</v>
      </c>
      <c r="E1021" s="415" t="s">
        <v>171</v>
      </c>
      <c r="F1021" s="416">
        <v>3218332439</v>
      </c>
      <c r="G1021" s="417" t="s">
        <v>1660</v>
      </c>
      <c r="H1021" s="418">
        <v>45531</v>
      </c>
      <c r="I1021" s="476" t="s">
        <v>1706</v>
      </c>
      <c r="J1021" s="419">
        <v>121833</v>
      </c>
      <c r="K1021" s="595"/>
      <c r="L1021" s="568"/>
    </row>
    <row r="1022" spans="2:12" ht="14">
      <c r="B1022" s="412" t="s">
        <v>400</v>
      </c>
      <c r="C1022" s="413">
        <v>1034300981</v>
      </c>
      <c r="D1022" s="414" t="s">
        <v>401</v>
      </c>
      <c r="E1022" s="415" t="s">
        <v>171</v>
      </c>
      <c r="F1022" s="416">
        <v>3218332439</v>
      </c>
      <c r="G1022" s="417" t="s">
        <v>1661</v>
      </c>
      <c r="H1022" s="418">
        <v>45531</v>
      </c>
      <c r="I1022" s="476" t="s">
        <v>1706</v>
      </c>
      <c r="J1022" s="419">
        <v>375556</v>
      </c>
      <c r="K1022" s="595"/>
      <c r="L1022" s="568"/>
    </row>
    <row r="1023" spans="2:12">
      <c r="B1023" s="447" t="s">
        <v>26</v>
      </c>
      <c r="C1023" s="448"/>
      <c r="D1023" s="449"/>
      <c r="E1023" s="450"/>
      <c r="F1023" s="451"/>
      <c r="G1023" s="452"/>
      <c r="H1023" s="453"/>
      <c r="I1023" s="526"/>
      <c r="J1023" s="454">
        <f>SUM(J1018:J1022)</f>
        <v>2045520</v>
      </c>
      <c r="K1023" s="595"/>
      <c r="L1023" s="568"/>
    </row>
    <row r="1024" spans="2:12" ht="14">
      <c r="B1024" s="412" t="s">
        <v>813</v>
      </c>
      <c r="C1024" s="413">
        <v>59177400</v>
      </c>
      <c r="D1024" s="414" t="s">
        <v>800</v>
      </c>
      <c r="E1024" s="415" t="s">
        <v>171</v>
      </c>
      <c r="F1024" s="416">
        <v>6880808</v>
      </c>
      <c r="G1024" s="417" t="s">
        <v>1656</v>
      </c>
      <c r="H1024" s="418">
        <v>45531</v>
      </c>
      <c r="I1024" s="476" t="s">
        <v>1706</v>
      </c>
      <c r="J1024" s="419">
        <v>415245</v>
      </c>
      <c r="K1024" s="595"/>
      <c r="L1024" s="568"/>
    </row>
    <row r="1025" spans="2:12" ht="14">
      <c r="B1025" s="412" t="s">
        <v>813</v>
      </c>
      <c r="C1025" s="413">
        <v>59177400</v>
      </c>
      <c r="D1025" s="414" t="s">
        <v>800</v>
      </c>
      <c r="E1025" s="415" t="s">
        <v>171</v>
      </c>
      <c r="F1025" s="416">
        <v>6880808</v>
      </c>
      <c r="G1025" s="417" t="s">
        <v>1657</v>
      </c>
      <c r="H1025" s="418">
        <v>45531</v>
      </c>
      <c r="I1025" s="476" t="s">
        <v>1706</v>
      </c>
      <c r="J1025" s="419">
        <v>950748</v>
      </c>
      <c r="K1025" s="595"/>
      <c r="L1025" s="568"/>
    </row>
    <row r="1026" spans="2:12" ht="14">
      <c r="B1026" s="412" t="s">
        <v>813</v>
      </c>
      <c r="C1026" s="413">
        <v>59177400</v>
      </c>
      <c r="D1026" s="414" t="s">
        <v>800</v>
      </c>
      <c r="E1026" s="415" t="s">
        <v>171</v>
      </c>
      <c r="F1026" s="416">
        <v>6880808</v>
      </c>
      <c r="G1026" s="417" t="s">
        <v>1658</v>
      </c>
      <c r="H1026" s="418">
        <v>45531</v>
      </c>
      <c r="I1026" s="476" t="s">
        <v>1706</v>
      </c>
      <c r="J1026" s="419">
        <v>66552</v>
      </c>
      <c r="K1026" s="595"/>
      <c r="L1026" s="568"/>
    </row>
    <row r="1027" spans="2:12" ht="14">
      <c r="B1027" s="412" t="s">
        <v>813</v>
      </c>
      <c r="C1027" s="413">
        <v>59177400</v>
      </c>
      <c r="D1027" s="414" t="s">
        <v>800</v>
      </c>
      <c r="E1027" s="415" t="s">
        <v>171</v>
      </c>
      <c r="F1027" s="416">
        <v>6880808</v>
      </c>
      <c r="G1027" s="417" t="s">
        <v>1660</v>
      </c>
      <c r="H1027" s="418">
        <v>45531</v>
      </c>
      <c r="I1027" s="476" t="s">
        <v>1706</v>
      </c>
      <c r="J1027" s="419">
        <v>149493</v>
      </c>
      <c r="K1027" s="595"/>
      <c r="L1027" s="568"/>
    </row>
    <row r="1028" spans="2:12" ht="14">
      <c r="B1028" s="412" t="s">
        <v>813</v>
      </c>
      <c r="C1028" s="413">
        <v>59177400</v>
      </c>
      <c r="D1028" s="414" t="s">
        <v>800</v>
      </c>
      <c r="E1028" s="415" t="s">
        <v>171</v>
      </c>
      <c r="F1028" s="416">
        <v>6880808</v>
      </c>
      <c r="G1028" s="417" t="s">
        <v>1661</v>
      </c>
      <c r="H1028" s="418">
        <v>45531</v>
      </c>
      <c r="I1028" s="476" t="s">
        <v>1706</v>
      </c>
      <c r="J1028" s="419">
        <v>910000</v>
      </c>
      <c r="K1028" s="595"/>
      <c r="L1028" s="568"/>
    </row>
    <row r="1029" spans="2:12">
      <c r="B1029" s="447" t="s">
        <v>26</v>
      </c>
      <c r="C1029" s="448"/>
      <c r="D1029" s="449"/>
      <c r="E1029" s="450"/>
      <c r="F1029" s="451"/>
      <c r="G1029" s="452"/>
      <c r="H1029" s="453"/>
      <c r="I1029" s="526"/>
      <c r="J1029" s="454">
        <f>SUM(J1024:J1028)</f>
        <v>2492038</v>
      </c>
      <c r="K1029" s="595"/>
      <c r="L1029" s="568"/>
    </row>
    <row r="1030" spans="2:12" ht="14">
      <c r="B1030" s="412" t="s">
        <v>402</v>
      </c>
      <c r="C1030" s="413">
        <v>1127938709</v>
      </c>
      <c r="D1030" s="414" t="s">
        <v>403</v>
      </c>
      <c r="E1030" s="415" t="s">
        <v>171</v>
      </c>
      <c r="F1030" s="416">
        <v>3207017144</v>
      </c>
      <c r="G1030" s="417" t="s">
        <v>1656</v>
      </c>
      <c r="H1030" s="418">
        <v>45531</v>
      </c>
      <c r="I1030" s="476" t="s">
        <v>1706</v>
      </c>
      <c r="J1030" s="419">
        <v>646400</v>
      </c>
      <c r="K1030" s="595"/>
      <c r="L1030" s="568"/>
    </row>
    <row r="1031" spans="2:12" ht="14">
      <c r="B1031" s="412" t="s">
        <v>402</v>
      </c>
      <c r="C1031" s="413">
        <v>1127938709</v>
      </c>
      <c r="D1031" s="414" t="s">
        <v>403</v>
      </c>
      <c r="E1031" s="415" t="s">
        <v>171</v>
      </c>
      <c r="F1031" s="416">
        <v>3207017144</v>
      </c>
      <c r="G1031" s="417" t="s">
        <v>1657</v>
      </c>
      <c r="H1031" s="418">
        <v>45531</v>
      </c>
      <c r="I1031" s="476" t="s">
        <v>1706</v>
      </c>
      <c r="J1031" s="419">
        <v>852833</v>
      </c>
      <c r="K1031" s="595"/>
      <c r="L1031" s="568"/>
    </row>
    <row r="1032" spans="2:12" ht="14">
      <c r="B1032" s="412" t="s">
        <v>402</v>
      </c>
      <c r="C1032" s="413">
        <v>1127938709</v>
      </c>
      <c r="D1032" s="414" t="s">
        <v>403</v>
      </c>
      <c r="E1032" s="415" t="s">
        <v>171</v>
      </c>
      <c r="F1032" s="416">
        <v>3207017144</v>
      </c>
      <c r="G1032" s="417" t="s">
        <v>1658</v>
      </c>
      <c r="H1032" s="418">
        <v>45531</v>
      </c>
      <c r="I1032" s="476" t="s">
        <v>1706</v>
      </c>
      <c r="J1032" s="419">
        <v>59698</v>
      </c>
      <c r="K1032" s="595"/>
      <c r="L1032" s="568"/>
    </row>
    <row r="1033" spans="2:12" ht="14">
      <c r="B1033" s="412" t="s">
        <v>402</v>
      </c>
      <c r="C1033" s="413">
        <v>1127938709</v>
      </c>
      <c r="D1033" s="414" t="s">
        <v>403</v>
      </c>
      <c r="E1033" s="415" t="s">
        <v>171</v>
      </c>
      <c r="F1033" s="416">
        <v>3207017144</v>
      </c>
      <c r="G1033" s="417" t="s">
        <v>1660</v>
      </c>
      <c r="H1033" s="418">
        <v>45531</v>
      </c>
      <c r="I1033" s="476" t="s">
        <v>1706</v>
      </c>
      <c r="J1033" s="419">
        <v>121833</v>
      </c>
      <c r="K1033" s="595"/>
      <c r="L1033" s="568"/>
    </row>
    <row r="1034" spans="2:12" ht="14">
      <c r="B1034" s="412" t="s">
        <v>402</v>
      </c>
      <c r="C1034" s="413">
        <v>1127938709</v>
      </c>
      <c r="D1034" s="414" t="s">
        <v>403</v>
      </c>
      <c r="E1034" s="415" t="s">
        <v>171</v>
      </c>
      <c r="F1034" s="416">
        <v>3142177151</v>
      </c>
      <c r="G1034" s="417" t="s">
        <v>1661</v>
      </c>
      <c r="H1034" s="418">
        <v>45531</v>
      </c>
      <c r="I1034" s="476" t="s">
        <v>1706</v>
      </c>
      <c r="J1034" s="419">
        <v>54167</v>
      </c>
      <c r="K1034" s="595"/>
      <c r="L1034" s="568"/>
    </row>
    <row r="1035" spans="2:12">
      <c r="B1035" s="447" t="s">
        <v>26</v>
      </c>
      <c r="C1035" s="448"/>
      <c r="D1035" s="449"/>
      <c r="E1035" s="450"/>
      <c r="F1035" s="451"/>
      <c r="G1035" s="452"/>
      <c r="H1035" s="453"/>
      <c r="I1035" s="526"/>
      <c r="J1035" s="454">
        <f>SUM(J1030:J1034)</f>
        <v>1734931</v>
      </c>
      <c r="K1035" s="595"/>
      <c r="L1035" s="568"/>
    </row>
    <row r="1036" spans="2:12" ht="14">
      <c r="B1036" s="412" t="s">
        <v>404</v>
      </c>
      <c r="C1036" s="413">
        <v>1113698162</v>
      </c>
      <c r="D1036" s="414" t="s">
        <v>405</v>
      </c>
      <c r="E1036" s="415" t="s">
        <v>171</v>
      </c>
      <c r="F1036" s="416">
        <v>3136692932</v>
      </c>
      <c r="G1036" s="417" t="s">
        <v>1656</v>
      </c>
      <c r="H1036" s="418">
        <v>45531</v>
      </c>
      <c r="I1036" s="476" t="s">
        <v>1706</v>
      </c>
      <c r="J1036" s="419">
        <v>570800</v>
      </c>
      <c r="K1036" s="595"/>
      <c r="L1036" s="568"/>
    </row>
    <row r="1037" spans="2:12" ht="14">
      <c r="B1037" s="412" t="s">
        <v>404</v>
      </c>
      <c r="C1037" s="413">
        <v>1113698162</v>
      </c>
      <c r="D1037" s="414" t="s">
        <v>405</v>
      </c>
      <c r="E1037" s="415" t="s">
        <v>171</v>
      </c>
      <c r="F1037" s="416">
        <v>3136692932</v>
      </c>
      <c r="G1037" s="417" t="s">
        <v>1657</v>
      </c>
      <c r="H1037" s="418">
        <v>45531</v>
      </c>
      <c r="I1037" s="476" t="s">
        <v>1706</v>
      </c>
      <c r="J1037" s="419">
        <v>852833</v>
      </c>
      <c r="K1037" s="595"/>
      <c r="L1037" s="568"/>
    </row>
    <row r="1038" spans="2:12" ht="14">
      <c r="B1038" s="412" t="s">
        <v>404</v>
      </c>
      <c r="C1038" s="413">
        <v>1113698162</v>
      </c>
      <c r="D1038" s="414" t="s">
        <v>405</v>
      </c>
      <c r="E1038" s="415" t="s">
        <v>171</v>
      </c>
      <c r="F1038" s="416">
        <v>3136692932</v>
      </c>
      <c r="G1038" s="417" t="s">
        <v>1658</v>
      </c>
      <c r="H1038" s="418">
        <v>45531</v>
      </c>
      <c r="I1038" s="476" t="s">
        <v>1706</v>
      </c>
      <c r="J1038" s="419">
        <v>59698</v>
      </c>
      <c r="K1038" s="595"/>
      <c r="L1038" s="568"/>
    </row>
    <row r="1039" spans="2:12" ht="14">
      <c r="B1039" s="412" t="s">
        <v>404</v>
      </c>
      <c r="C1039" s="413">
        <v>1113698162</v>
      </c>
      <c r="D1039" s="414" t="s">
        <v>405</v>
      </c>
      <c r="E1039" s="415" t="s">
        <v>171</v>
      </c>
      <c r="F1039" s="416">
        <v>3136692932</v>
      </c>
      <c r="G1039" s="417" t="s">
        <v>1660</v>
      </c>
      <c r="H1039" s="418">
        <v>45531</v>
      </c>
      <c r="I1039" s="476" t="s">
        <v>1706</v>
      </c>
      <c r="J1039" s="419">
        <v>121833</v>
      </c>
      <c r="K1039" s="595"/>
      <c r="L1039" s="568"/>
    </row>
    <row r="1040" spans="2:12" ht="14">
      <c r="B1040" s="412" t="s">
        <v>404</v>
      </c>
      <c r="C1040" s="413">
        <v>1113698162</v>
      </c>
      <c r="D1040" s="414" t="s">
        <v>405</v>
      </c>
      <c r="E1040" s="415" t="s">
        <v>171</v>
      </c>
      <c r="F1040" s="416">
        <v>3136692932</v>
      </c>
      <c r="G1040" s="417" t="s">
        <v>1661</v>
      </c>
      <c r="H1040" s="418">
        <v>45531</v>
      </c>
      <c r="I1040" s="476" t="s">
        <v>1706</v>
      </c>
      <c r="J1040" s="419">
        <v>464028</v>
      </c>
      <c r="K1040" s="595"/>
      <c r="L1040" s="568"/>
    </row>
    <row r="1041" spans="2:12">
      <c r="B1041" s="447" t="s">
        <v>26</v>
      </c>
      <c r="C1041" s="448"/>
      <c r="D1041" s="449"/>
      <c r="E1041" s="450"/>
      <c r="F1041" s="451"/>
      <c r="G1041" s="452"/>
      <c r="H1041" s="453"/>
      <c r="I1041" s="526"/>
      <c r="J1041" s="454">
        <f>SUM(J1036:J1040)</f>
        <v>2069192</v>
      </c>
      <c r="K1041" s="595"/>
      <c r="L1041" s="568"/>
    </row>
    <row r="1042" spans="2:12" ht="14">
      <c r="B1042" s="412" t="s">
        <v>1176</v>
      </c>
      <c r="C1042" s="413">
        <v>1005981718</v>
      </c>
      <c r="D1042" s="414" t="s">
        <v>1177</v>
      </c>
      <c r="E1042" s="415" t="s">
        <v>171</v>
      </c>
      <c r="F1042" s="416">
        <v>3162117186</v>
      </c>
      <c r="G1042" s="417" t="s">
        <v>1656</v>
      </c>
      <c r="H1042" s="418">
        <v>45531</v>
      </c>
      <c r="I1042" s="476" t="s">
        <v>1706</v>
      </c>
      <c r="J1042" s="419">
        <v>476667</v>
      </c>
      <c r="K1042" s="595"/>
      <c r="L1042" s="568"/>
    </row>
    <row r="1043" spans="2:12">
      <c r="B1043" s="447" t="s">
        <v>26</v>
      </c>
      <c r="C1043" s="448"/>
      <c r="D1043" s="449"/>
      <c r="E1043" s="450"/>
      <c r="F1043" s="451"/>
      <c r="G1043" s="452"/>
      <c r="H1043" s="453"/>
      <c r="I1043" s="526"/>
      <c r="J1043" s="454">
        <f>+J1042</f>
        <v>476667</v>
      </c>
      <c r="K1043" s="595"/>
      <c r="L1043" s="568"/>
    </row>
    <row r="1044" spans="2:12" ht="14">
      <c r="B1044" s="412" t="s">
        <v>406</v>
      </c>
      <c r="C1044" s="413">
        <v>1144204933</v>
      </c>
      <c r="D1044" s="414" t="s">
        <v>1172</v>
      </c>
      <c r="E1044" s="415" t="s">
        <v>171</v>
      </c>
      <c r="F1044" s="416">
        <v>3156528702</v>
      </c>
      <c r="G1044" s="417" t="s">
        <v>1656</v>
      </c>
      <c r="H1044" s="418">
        <v>45531</v>
      </c>
      <c r="I1044" s="476" t="s">
        <v>1706</v>
      </c>
      <c r="J1044" s="419">
        <v>585000</v>
      </c>
      <c r="K1044" s="595"/>
      <c r="L1044" s="568"/>
    </row>
    <row r="1045" spans="2:12" ht="14">
      <c r="B1045" s="412" t="s">
        <v>406</v>
      </c>
      <c r="C1045" s="413">
        <v>1144204933</v>
      </c>
      <c r="D1045" s="414" t="s">
        <v>1172</v>
      </c>
      <c r="E1045" s="415" t="s">
        <v>171</v>
      </c>
      <c r="F1045" s="416">
        <v>3156528702</v>
      </c>
      <c r="G1045" s="417" t="s">
        <v>1657</v>
      </c>
      <c r="H1045" s="418">
        <v>45531</v>
      </c>
      <c r="I1045" s="476" t="s">
        <v>1706</v>
      </c>
      <c r="J1045" s="419">
        <v>487333</v>
      </c>
      <c r="K1045" s="595"/>
      <c r="L1045" s="568"/>
    </row>
    <row r="1046" spans="2:12" ht="14">
      <c r="B1046" s="412" t="s">
        <v>406</v>
      </c>
      <c r="C1046" s="413">
        <v>1144204933</v>
      </c>
      <c r="D1046" s="414" t="s">
        <v>1172</v>
      </c>
      <c r="E1046" s="415" t="s">
        <v>171</v>
      </c>
      <c r="F1046" s="416">
        <v>3156528702</v>
      </c>
      <c r="G1046" s="417" t="s">
        <v>1658</v>
      </c>
      <c r="H1046" s="418">
        <v>45531</v>
      </c>
      <c r="I1046" s="476" t="s">
        <v>1706</v>
      </c>
      <c r="J1046" s="419">
        <v>19493</v>
      </c>
      <c r="K1046" s="595"/>
      <c r="L1046" s="568"/>
    </row>
    <row r="1047" spans="2:12" ht="14">
      <c r="B1047" s="412" t="s">
        <v>406</v>
      </c>
      <c r="C1047" s="413">
        <v>1144204933</v>
      </c>
      <c r="D1047" s="414" t="s">
        <v>1172</v>
      </c>
      <c r="E1047" s="415" t="s">
        <v>171</v>
      </c>
      <c r="F1047" s="416">
        <v>3156528702</v>
      </c>
      <c r="G1047" s="417" t="s">
        <v>1660</v>
      </c>
      <c r="H1047" s="418">
        <v>45531</v>
      </c>
      <c r="I1047" s="476" t="s">
        <v>1706</v>
      </c>
      <c r="J1047" s="419">
        <v>121833</v>
      </c>
      <c r="K1047" s="595"/>
      <c r="L1047" s="568"/>
    </row>
    <row r="1048" spans="2:12" ht="14">
      <c r="B1048" s="412" t="s">
        <v>406</v>
      </c>
      <c r="C1048" s="413">
        <v>1144204933</v>
      </c>
      <c r="D1048" s="414" t="s">
        <v>1172</v>
      </c>
      <c r="E1048" s="415" t="s">
        <v>171</v>
      </c>
      <c r="F1048" s="416">
        <v>3156528702</v>
      </c>
      <c r="G1048" s="417" t="s">
        <v>1661</v>
      </c>
      <c r="H1048" s="418">
        <v>45531</v>
      </c>
      <c r="I1048" s="476" t="s">
        <v>1706</v>
      </c>
      <c r="J1048" s="419">
        <v>216667</v>
      </c>
      <c r="K1048" s="595"/>
      <c r="L1048" s="568"/>
    </row>
    <row r="1049" spans="2:12">
      <c r="B1049" s="447" t="s">
        <v>26</v>
      </c>
      <c r="C1049" s="448"/>
      <c r="D1049" s="449"/>
      <c r="E1049" s="450"/>
      <c r="F1049" s="451"/>
      <c r="G1049" s="452"/>
      <c r="H1049" s="453"/>
      <c r="I1049" s="526"/>
      <c r="J1049" s="454">
        <f>SUM(J1044:J1048)</f>
        <v>1430326</v>
      </c>
      <c r="K1049" s="595"/>
      <c r="L1049" s="568"/>
    </row>
    <row r="1050" spans="2:12" ht="14">
      <c r="B1050" s="412" t="s">
        <v>407</v>
      </c>
      <c r="C1050" s="413">
        <v>1005893771</v>
      </c>
      <c r="D1050" s="414" t="s">
        <v>408</v>
      </c>
      <c r="E1050" s="415" t="s">
        <v>171</v>
      </c>
      <c r="F1050" s="416">
        <v>3205867610</v>
      </c>
      <c r="G1050" s="417" t="s">
        <v>1656</v>
      </c>
      <c r="H1050" s="418">
        <v>45531</v>
      </c>
      <c r="I1050" s="476" t="s">
        <v>1706</v>
      </c>
      <c r="J1050" s="419">
        <v>919650</v>
      </c>
      <c r="K1050" s="595"/>
      <c r="L1050" s="568"/>
    </row>
    <row r="1051" spans="2:12" ht="14">
      <c r="B1051" s="412" t="s">
        <v>407</v>
      </c>
      <c r="C1051" s="413">
        <v>1005893771</v>
      </c>
      <c r="D1051" s="414" t="s">
        <v>408</v>
      </c>
      <c r="E1051" s="415" t="s">
        <v>171</v>
      </c>
      <c r="F1051" s="416">
        <v>3205867610</v>
      </c>
      <c r="G1051" s="417" t="s">
        <v>1657</v>
      </c>
      <c r="H1051" s="418">
        <v>45531</v>
      </c>
      <c r="I1051" s="476" t="s">
        <v>1706</v>
      </c>
      <c r="J1051" s="419">
        <v>1750000</v>
      </c>
      <c r="K1051" s="595"/>
      <c r="L1051" s="568"/>
    </row>
    <row r="1052" spans="2:12" ht="14">
      <c r="B1052" s="412" t="s">
        <v>407</v>
      </c>
      <c r="C1052" s="413">
        <v>1005893771</v>
      </c>
      <c r="D1052" s="414" t="s">
        <v>408</v>
      </c>
      <c r="E1052" s="415" t="s">
        <v>171</v>
      </c>
      <c r="F1052" s="416">
        <v>3205867610</v>
      </c>
      <c r="G1052" s="417" t="s">
        <v>1658</v>
      </c>
      <c r="H1052" s="418">
        <v>45531</v>
      </c>
      <c r="I1052" s="476" t="s">
        <v>1706</v>
      </c>
      <c r="J1052" s="419">
        <v>122500</v>
      </c>
      <c r="K1052" s="595"/>
      <c r="L1052" s="568"/>
    </row>
    <row r="1053" spans="2:12" ht="14">
      <c r="B1053" s="412" t="s">
        <v>407</v>
      </c>
      <c r="C1053" s="413">
        <v>1005893771</v>
      </c>
      <c r="D1053" s="414" t="s">
        <v>408</v>
      </c>
      <c r="E1053" s="415" t="s">
        <v>171</v>
      </c>
      <c r="F1053" s="416">
        <v>3205867610</v>
      </c>
      <c r="G1053" s="417" t="s">
        <v>1660</v>
      </c>
      <c r="H1053" s="418">
        <v>45531</v>
      </c>
      <c r="I1053" s="476" t="s">
        <v>1706</v>
      </c>
      <c r="J1053" s="419">
        <v>250000</v>
      </c>
      <c r="K1053" s="595"/>
      <c r="L1053" s="568"/>
    </row>
    <row r="1054" spans="2:12" ht="14">
      <c r="B1054" s="412" t="s">
        <v>407</v>
      </c>
      <c r="C1054" s="413">
        <v>1005893771</v>
      </c>
      <c r="D1054" s="414" t="s">
        <v>408</v>
      </c>
      <c r="E1054" s="415" t="s">
        <v>171</v>
      </c>
      <c r="F1054" s="416">
        <v>3205867610</v>
      </c>
      <c r="G1054" s="417" t="s">
        <v>1661</v>
      </c>
      <c r="H1054" s="418">
        <v>45531</v>
      </c>
      <c r="I1054" s="476" t="s">
        <v>1706</v>
      </c>
      <c r="J1054" s="419">
        <v>1608333</v>
      </c>
      <c r="K1054" s="595"/>
      <c r="L1054" s="568"/>
    </row>
    <row r="1055" spans="2:12">
      <c r="B1055" s="447" t="s">
        <v>26</v>
      </c>
      <c r="C1055" s="448"/>
      <c r="D1055" s="449"/>
      <c r="E1055" s="450"/>
      <c r="F1055" s="451"/>
      <c r="G1055" s="452"/>
      <c r="H1055" s="453"/>
      <c r="I1055" s="526"/>
      <c r="J1055" s="454">
        <f>SUM(J1050:J1054)</f>
        <v>4650483</v>
      </c>
      <c r="K1055" s="595"/>
      <c r="L1055" s="568"/>
    </row>
    <row r="1056" spans="2:12" ht="14">
      <c r="B1056" s="412" t="s">
        <v>789</v>
      </c>
      <c r="C1056" s="413">
        <v>14678002</v>
      </c>
      <c r="D1056" s="414" t="s">
        <v>790</v>
      </c>
      <c r="E1056" s="415" t="s">
        <v>171</v>
      </c>
      <c r="F1056" s="416">
        <v>3122708848</v>
      </c>
      <c r="G1056" s="417" t="s">
        <v>1656</v>
      </c>
      <c r="H1056" s="418">
        <v>45531</v>
      </c>
      <c r="I1056" s="476" t="s">
        <v>1706</v>
      </c>
      <c r="J1056" s="419">
        <v>2635916</v>
      </c>
      <c r="K1056" s="595"/>
      <c r="L1056" s="568"/>
    </row>
    <row r="1057" spans="2:12">
      <c r="B1057" s="447" t="s">
        <v>26</v>
      </c>
      <c r="C1057" s="448"/>
      <c r="D1057" s="449"/>
      <c r="E1057" s="450"/>
      <c r="F1057" s="451"/>
      <c r="G1057" s="452"/>
      <c r="H1057" s="453"/>
      <c r="I1057" s="526"/>
      <c r="J1057" s="454">
        <f>+J1056</f>
        <v>2635916</v>
      </c>
      <c r="K1057" s="595"/>
      <c r="L1057" s="568"/>
    </row>
    <row r="1058" spans="2:12" ht="14">
      <c r="B1058" s="412" t="s">
        <v>1118</v>
      </c>
      <c r="C1058" s="413">
        <v>10174262</v>
      </c>
      <c r="D1058" s="414" t="s">
        <v>868</v>
      </c>
      <c r="E1058" s="415" t="s">
        <v>171</v>
      </c>
      <c r="F1058" s="416">
        <v>3102342016</v>
      </c>
      <c r="G1058" s="417" t="s">
        <v>1656</v>
      </c>
      <c r="H1058" s="418">
        <v>45531</v>
      </c>
      <c r="I1058" s="476" t="s">
        <v>1706</v>
      </c>
      <c r="J1058" s="419">
        <v>2300000</v>
      </c>
      <c r="K1058" s="595"/>
      <c r="L1058" s="568"/>
    </row>
    <row r="1059" spans="2:12" ht="14">
      <c r="B1059" s="412" t="s">
        <v>1118</v>
      </c>
      <c r="C1059" s="413">
        <v>10174262</v>
      </c>
      <c r="D1059" s="414" t="s">
        <v>868</v>
      </c>
      <c r="E1059" s="415" t="s">
        <v>171</v>
      </c>
      <c r="F1059" s="416">
        <v>3102342016</v>
      </c>
      <c r="G1059" s="417" t="s">
        <v>1657</v>
      </c>
      <c r="H1059" s="418">
        <v>45531</v>
      </c>
      <c r="I1059" s="476" t="s">
        <v>1706</v>
      </c>
      <c r="J1059" s="419">
        <v>626111</v>
      </c>
      <c r="K1059" s="595"/>
      <c r="L1059" s="568"/>
    </row>
    <row r="1060" spans="2:12" ht="14">
      <c r="B1060" s="412" t="s">
        <v>1118</v>
      </c>
      <c r="C1060" s="413">
        <v>10174262</v>
      </c>
      <c r="D1060" s="414" t="s">
        <v>868</v>
      </c>
      <c r="E1060" s="415" t="s">
        <v>171</v>
      </c>
      <c r="F1060" s="416">
        <v>3102342016</v>
      </c>
      <c r="G1060" s="417" t="s">
        <v>1658</v>
      </c>
      <c r="H1060" s="418">
        <v>45531</v>
      </c>
      <c r="I1060" s="476" t="s">
        <v>1706</v>
      </c>
      <c r="J1060" s="419">
        <v>10226</v>
      </c>
      <c r="K1060" s="595"/>
      <c r="L1060" s="568"/>
    </row>
    <row r="1061" spans="2:12" ht="14">
      <c r="B1061" s="412" t="s">
        <v>1118</v>
      </c>
      <c r="C1061" s="413">
        <v>10174262</v>
      </c>
      <c r="D1061" s="414" t="s">
        <v>868</v>
      </c>
      <c r="E1061" s="415" t="s">
        <v>171</v>
      </c>
      <c r="F1061" s="416">
        <v>3102342016</v>
      </c>
      <c r="G1061" s="417" t="s">
        <v>1660</v>
      </c>
      <c r="H1061" s="418">
        <v>45531</v>
      </c>
      <c r="I1061" s="476" t="s">
        <v>1706</v>
      </c>
      <c r="J1061" s="419">
        <v>383333</v>
      </c>
      <c r="K1061" s="595"/>
      <c r="L1061" s="568"/>
    </row>
    <row r="1062" spans="2:12" ht="14">
      <c r="B1062" s="412" t="s">
        <v>1118</v>
      </c>
      <c r="C1062" s="413">
        <v>10174262</v>
      </c>
      <c r="D1062" s="414" t="s">
        <v>868</v>
      </c>
      <c r="E1062" s="415" t="s">
        <v>171</v>
      </c>
      <c r="F1062" s="416">
        <v>3102342016</v>
      </c>
      <c r="G1062" s="417" t="s">
        <v>1661</v>
      </c>
      <c r="H1062" s="418">
        <v>45531</v>
      </c>
      <c r="I1062" s="476" t="s">
        <v>1706</v>
      </c>
      <c r="J1062" s="419">
        <v>313056</v>
      </c>
      <c r="K1062" s="595"/>
      <c r="L1062" s="568"/>
    </row>
    <row r="1063" spans="2:12">
      <c r="B1063" s="447" t="s">
        <v>26</v>
      </c>
      <c r="C1063" s="448"/>
      <c r="D1063" s="449"/>
      <c r="E1063" s="450"/>
      <c r="F1063" s="451"/>
      <c r="G1063" s="452"/>
      <c r="H1063" s="453"/>
      <c r="I1063" s="526"/>
      <c r="J1063" s="454">
        <f>SUM(J1058:J1062)</f>
        <v>3632726</v>
      </c>
      <c r="K1063" s="595"/>
      <c r="L1063" s="568"/>
    </row>
    <row r="1064" spans="2:12" ht="14">
      <c r="B1064" s="412" t="s">
        <v>784</v>
      </c>
      <c r="C1064" s="413">
        <v>12557050</v>
      </c>
      <c r="D1064" s="414" t="s">
        <v>785</v>
      </c>
      <c r="E1064" s="415" t="s">
        <v>171</v>
      </c>
      <c r="F1064" s="416">
        <v>6880808</v>
      </c>
      <c r="G1064" s="417" t="s">
        <v>1656</v>
      </c>
      <c r="H1064" s="418">
        <v>45531</v>
      </c>
      <c r="I1064" s="476" t="s">
        <v>1706</v>
      </c>
      <c r="J1064" s="419">
        <v>1212548</v>
      </c>
      <c r="K1064" s="595"/>
      <c r="L1064" s="568"/>
    </row>
    <row r="1065" spans="2:12" ht="14">
      <c r="B1065" s="412" t="s">
        <v>784</v>
      </c>
      <c r="C1065" s="413">
        <v>12557050</v>
      </c>
      <c r="D1065" s="414" t="s">
        <v>785</v>
      </c>
      <c r="E1065" s="415" t="s">
        <v>171</v>
      </c>
      <c r="F1065" s="416">
        <v>6880808</v>
      </c>
      <c r="G1065" s="417" t="s">
        <v>1657</v>
      </c>
      <c r="H1065" s="418">
        <v>45531</v>
      </c>
      <c r="I1065" s="476" t="s">
        <v>1706</v>
      </c>
      <c r="J1065" s="419">
        <v>1759333</v>
      </c>
      <c r="K1065" s="595"/>
      <c r="L1065" s="568"/>
    </row>
    <row r="1066" spans="2:12" ht="14">
      <c r="B1066" s="412" t="s">
        <v>784</v>
      </c>
      <c r="C1066" s="413">
        <v>12557050</v>
      </c>
      <c r="D1066" s="414" t="s">
        <v>785</v>
      </c>
      <c r="E1066" s="415" t="s">
        <v>171</v>
      </c>
      <c r="F1066" s="416">
        <v>6880808</v>
      </c>
      <c r="G1066" s="417" t="s">
        <v>1658</v>
      </c>
      <c r="H1066" s="418">
        <v>45531</v>
      </c>
      <c r="I1066" s="476" t="s">
        <v>1706</v>
      </c>
      <c r="J1066" s="419">
        <v>123153</v>
      </c>
      <c r="K1066" s="595"/>
      <c r="L1066" s="568"/>
    </row>
    <row r="1067" spans="2:12" ht="14">
      <c r="B1067" s="412" t="s">
        <v>784</v>
      </c>
      <c r="C1067" s="413">
        <v>12557050</v>
      </c>
      <c r="D1067" s="414" t="s">
        <v>785</v>
      </c>
      <c r="E1067" s="415" t="s">
        <v>171</v>
      </c>
      <c r="F1067" s="416">
        <v>6880808</v>
      </c>
      <c r="G1067" s="417" t="s">
        <v>1660</v>
      </c>
      <c r="H1067" s="418">
        <v>45531</v>
      </c>
      <c r="I1067" s="476" t="s">
        <v>1706</v>
      </c>
      <c r="J1067" s="419">
        <v>251333</v>
      </c>
      <c r="K1067" s="595"/>
      <c r="L1067" s="568"/>
    </row>
    <row r="1068" spans="2:12" ht="14">
      <c r="B1068" s="412" t="s">
        <v>784</v>
      </c>
      <c r="C1068" s="413">
        <v>12557050</v>
      </c>
      <c r="D1068" s="414" t="s">
        <v>785</v>
      </c>
      <c r="E1068" s="415" t="s">
        <v>171</v>
      </c>
      <c r="F1068" s="416">
        <v>6880808</v>
      </c>
      <c r="G1068" s="417" t="s">
        <v>1661</v>
      </c>
      <c r="H1068" s="418">
        <v>45531</v>
      </c>
      <c r="I1068" s="476" t="s">
        <v>1706</v>
      </c>
      <c r="J1068" s="419">
        <v>917367</v>
      </c>
      <c r="K1068" s="595"/>
      <c r="L1068" s="568"/>
    </row>
    <row r="1069" spans="2:12">
      <c r="B1069" s="447" t="s">
        <v>26</v>
      </c>
      <c r="C1069" s="448"/>
      <c r="D1069" s="449"/>
      <c r="E1069" s="450"/>
      <c r="F1069" s="451"/>
      <c r="G1069" s="452"/>
      <c r="H1069" s="453"/>
      <c r="I1069" s="526"/>
      <c r="J1069" s="454">
        <f>SUM(J1064:J1068)</f>
        <v>4263734</v>
      </c>
      <c r="K1069" s="595"/>
      <c r="L1069" s="568"/>
    </row>
    <row r="1070" spans="2:12" ht="14">
      <c r="B1070" s="412" t="s">
        <v>409</v>
      </c>
      <c r="C1070" s="413">
        <v>4900574</v>
      </c>
      <c r="D1070" s="414" t="s">
        <v>410</v>
      </c>
      <c r="E1070" s="415" t="s">
        <v>171</v>
      </c>
      <c r="F1070" s="416">
        <v>4367065</v>
      </c>
      <c r="G1070" s="417" t="s">
        <v>1656</v>
      </c>
      <c r="H1070" s="418">
        <v>45531</v>
      </c>
      <c r="I1070" s="476" t="s">
        <v>1706</v>
      </c>
      <c r="J1070" s="419">
        <v>422617</v>
      </c>
      <c r="K1070" s="595"/>
      <c r="L1070" s="568"/>
    </row>
    <row r="1071" spans="2:12" ht="14">
      <c r="B1071" s="412" t="s">
        <v>409</v>
      </c>
      <c r="C1071" s="413">
        <v>4900574</v>
      </c>
      <c r="D1071" s="414" t="s">
        <v>410</v>
      </c>
      <c r="E1071" s="415" t="s">
        <v>171</v>
      </c>
      <c r="F1071" s="416">
        <v>4367065</v>
      </c>
      <c r="G1071" s="417" t="s">
        <v>1657</v>
      </c>
      <c r="H1071" s="418">
        <v>45531</v>
      </c>
      <c r="I1071" s="476" t="s">
        <v>1706</v>
      </c>
      <c r="J1071" s="419">
        <v>938641</v>
      </c>
      <c r="K1071" s="595"/>
      <c r="L1071" s="568"/>
    </row>
    <row r="1072" spans="2:12" ht="14">
      <c r="B1072" s="412" t="s">
        <v>409</v>
      </c>
      <c r="C1072" s="413">
        <v>4900574</v>
      </c>
      <c r="D1072" s="414" t="s">
        <v>410</v>
      </c>
      <c r="E1072" s="415" t="s">
        <v>171</v>
      </c>
      <c r="F1072" s="416">
        <v>4367065</v>
      </c>
      <c r="G1072" s="417" t="s">
        <v>1658</v>
      </c>
      <c r="H1072" s="418">
        <v>45531</v>
      </c>
      <c r="I1072" s="476" t="s">
        <v>1706</v>
      </c>
      <c r="J1072" s="419">
        <v>65705</v>
      </c>
      <c r="K1072" s="595"/>
      <c r="L1072" s="568"/>
    </row>
    <row r="1073" spans="2:12" ht="14">
      <c r="B1073" s="412" t="s">
        <v>409</v>
      </c>
      <c r="C1073" s="413">
        <v>4900574</v>
      </c>
      <c r="D1073" s="414" t="s">
        <v>410</v>
      </c>
      <c r="E1073" s="415" t="s">
        <v>171</v>
      </c>
      <c r="F1073" s="416">
        <v>4367065</v>
      </c>
      <c r="G1073" s="417" t="s">
        <v>1660</v>
      </c>
      <c r="H1073" s="418">
        <v>45531</v>
      </c>
      <c r="I1073" s="476" t="s">
        <v>1706</v>
      </c>
      <c r="J1073" s="419">
        <v>128287</v>
      </c>
      <c r="K1073" s="595"/>
      <c r="L1073" s="568"/>
    </row>
    <row r="1074" spans="2:12" ht="14">
      <c r="B1074" s="412" t="s">
        <v>409</v>
      </c>
      <c r="C1074" s="413">
        <v>4900574</v>
      </c>
      <c r="D1074" s="414" t="s">
        <v>410</v>
      </c>
      <c r="E1074" s="415" t="s">
        <v>171</v>
      </c>
      <c r="F1074" s="416">
        <v>4367065</v>
      </c>
      <c r="G1074" s="417" t="s">
        <v>1661</v>
      </c>
      <c r="H1074" s="418">
        <v>45531</v>
      </c>
      <c r="I1074" s="476" t="s">
        <v>1706</v>
      </c>
      <c r="J1074" s="419">
        <v>975000</v>
      </c>
      <c r="K1074" s="595"/>
      <c r="L1074" s="568"/>
    </row>
    <row r="1075" spans="2:12">
      <c r="B1075" s="447" t="s">
        <v>26</v>
      </c>
      <c r="C1075" s="448"/>
      <c r="D1075" s="449"/>
      <c r="E1075" s="450"/>
      <c r="F1075" s="451"/>
      <c r="G1075" s="452"/>
      <c r="H1075" s="453"/>
      <c r="I1075" s="526"/>
      <c r="J1075" s="454">
        <f>SUM(J1070:J1074)</f>
        <v>2530250</v>
      </c>
      <c r="K1075" s="595"/>
      <c r="L1075" s="568"/>
    </row>
    <row r="1076" spans="2:12" ht="14">
      <c r="B1076" s="412" t="s">
        <v>728</v>
      </c>
      <c r="C1076" s="413">
        <v>1107085082</v>
      </c>
      <c r="D1076" s="414" t="s">
        <v>729</v>
      </c>
      <c r="E1076" s="415" t="s">
        <v>171</v>
      </c>
      <c r="F1076" s="416">
        <v>3262472</v>
      </c>
      <c r="G1076" s="417" t="s">
        <v>1657</v>
      </c>
      <c r="H1076" s="418">
        <v>45531</v>
      </c>
      <c r="I1076" s="476" t="s">
        <v>1706</v>
      </c>
      <c r="J1076" s="419">
        <v>1319500</v>
      </c>
      <c r="K1076" s="595"/>
      <c r="L1076" s="568"/>
    </row>
    <row r="1077" spans="2:12" ht="14">
      <c r="B1077" s="412" t="s">
        <v>728</v>
      </c>
      <c r="C1077" s="413">
        <v>1107085082</v>
      </c>
      <c r="D1077" s="414" t="s">
        <v>729</v>
      </c>
      <c r="E1077" s="415" t="s">
        <v>171</v>
      </c>
      <c r="F1077" s="416">
        <v>3262472</v>
      </c>
      <c r="G1077" s="417" t="s">
        <v>1658</v>
      </c>
      <c r="H1077" s="418">
        <v>45531</v>
      </c>
      <c r="I1077" s="476" t="s">
        <v>1706</v>
      </c>
      <c r="J1077" s="419">
        <v>92365</v>
      </c>
      <c r="K1077" s="595"/>
      <c r="L1077" s="568"/>
    </row>
    <row r="1078" spans="2:12" ht="14">
      <c r="B1078" s="412" t="s">
        <v>728</v>
      </c>
      <c r="C1078" s="413">
        <v>1107085082</v>
      </c>
      <c r="D1078" s="414" t="s">
        <v>729</v>
      </c>
      <c r="E1078" s="415" t="s">
        <v>171</v>
      </c>
      <c r="F1078" s="416">
        <v>3262472</v>
      </c>
      <c r="G1078" s="417" t="s">
        <v>1660</v>
      </c>
      <c r="H1078" s="418">
        <v>45531</v>
      </c>
      <c r="I1078" s="476" t="s">
        <v>1706</v>
      </c>
      <c r="J1078" s="419">
        <v>188500</v>
      </c>
      <c r="K1078" s="595"/>
      <c r="L1078" s="568"/>
    </row>
    <row r="1079" spans="2:12" ht="14">
      <c r="B1079" s="412" t="s">
        <v>728</v>
      </c>
      <c r="C1079" s="413">
        <v>1107085082</v>
      </c>
      <c r="D1079" s="414" t="s">
        <v>729</v>
      </c>
      <c r="E1079" s="415" t="s">
        <v>171</v>
      </c>
      <c r="F1079" s="416">
        <v>3262472</v>
      </c>
      <c r="G1079" s="417" t="s">
        <v>1661</v>
      </c>
      <c r="H1079" s="418">
        <v>45531</v>
      </c>
      <c r="I1079" s="476" t="s">
        <v>1706</v>
      </c>
      <c r="J1079" s="419">
        <v>1554583</v>
      </c>
      <c r="K1079" s="595"/>
      <c r="L1079" s="568"/>
    </row>
    <row r="1080" spans="2:12" ht="14">
      <c r="B1080" s="412" t="s">
        <v>411</v>
      </c>
      <c r="C1080" s="413">
        <v>1114622885</v>
      </c>
      <c r="D1080" s="414" t="s">
        <v>1188</v>
      </c>
      <c r="E1080" s="415" t="s">
        <v>171</v>
      </c>
      <c r="F1080" s="416">
        <v>3104442323</v>
      </c>
      <c r="G1080" s="417" t="s">
        <v>1656</v>
      </c>
      <c r="H1080" s="418">
        <v>45531</v>
      </c>
      <c r="I1080" s="476" t="s">
        <v>1706</v>
      </c>
      <c r="J1080" s="419">
        <v>325000</v>
      </c>
      <c r="K1080" s="595"/>
      <c r="L1080" s="568"/>
    </row>
    <row r="1081" spans="2:12" ht="14">
      <c r="B1081" s="412" t="s">
        <v>411</v>
      </c>
      <c r="C1081" s="413">
        <v>1114622885</v>
      </c>
      <c r="D1081" s="414" t="s">
        <v>1188</v>
      </c>
      <c r="E1081" s="415" t="s">
        <v>171</v>
      </c>
      <c r="F1081" s="416">
        <v>3104442323</v>
      </c>
      <c r="G1081" s="417" t="s">
        <v>1657</v>
      </c>
      <c r="H1081" s="418">
        <v>45531</v>
      </c>
      <c r="I1081" s="476" t="s">
        <v>1706</v>
      </c>
      <c r="J1081" s="419">
        <v>261644</v>
      </c>
      <c r="K1081" s="595"/>
      <c r="L1081" s="568"/>
    </row>
    <row r="1082" spans="2:12" ht="14">
      <c r="B1082" s="412" t="s">
        <v>411</v>
      </c>
      <c r="C1082" s="413">
        <v>1114622885</v>
      </c>
      <c r="D1082" s="414" t="s">
        <v>1188</v>
      </c>
      <c r="E1082" s="415" t="s">
        <v>171</v>
      </c>
      <c r="F1082" s="416">
        <v>3104442323</v>
      </c>
      <c r="G1082" s="417" t="s">
        <v>1658</v>
      </c>
      <c r="H1082" s="418">
        <v>45531</v>
      </c>
      <c r="I1082" s="476" t="s">
        <v>1706</v>
      </c>
      <c r="J1082" s="419">
        <v>10117</v>
      </c>
      <c r="K1082" s="595"/>
      <c r="L1082" s="568"/>
    </row>
    <row r="1083" spans="2:12" ht="14">
      <c r="B1083" s="412" t="s">
        <v>411</v>
      </c>
      <c r="C1083" s="413">
        <v>1114622885</v>
      </c>
      <c r="D1083" s="414" t="s">
        <v>1188</v>
      </c>
      <c r="E1083" s="415" t="s">
        <v>171</v>
      </c>
      <c r="F1083" s="416">
        <v>3104442323</v>
      </c>
      <c r="G1083" s="417" t="s">
        <v>1660</v>
      </c>
      <c r="H1083" s="418">
        <v>45531</v>
      </c>
      <c r="I1083" s="476" t="s">
        <v>1706</v>
      </c>
      <c r="J1083" s="419">
        <v>67667</v>
      </c>
      <c r="K1083" s="595"/>
      <c r="L1083" s="568"/>
    </row>
    <row r="1084" spans="2:12" ht="14">
      <c r="B1084" s="412" t="s">
        <v>411</v>
      </c>
      <c r="C1084" s="413">
        <v>1114622885</v>
      </c>
      <c r="D1084" s="414" t="s">
        <v>1188</v>
      </c>
      <c r="E1084" s="415" t="s">
        <v>171</v>
      </c>
      <c r="F1084" s="416">
        <v>3104442323</v>
      </c>
      <c r="G1084" s="417" t="s">
        <v>1661</v>
      </c>
      <c r="H1084" s="418">
        <v>45531</v>
      </c>
      <c r="I1084" s="476" t="s">
        <v>1706</v>
      </c>
      <c r="J1084" s="419">
        <v>104722</v>
      </c>
      <c r="K1084" s="595"/>
      <c r="L1084" s="568"/>
    </row>
    <row r="1085" spans="2:12">
      <c r="B1085" s="447" t="s">
        <v>26</v>
      </c>
      <c r="C1085" s="448"/>
      <c r="D1085" s="449"/>
      <c r="E1085" s="450"/>
      <c r="F1085" s="451"/>
      <c r="G1085" s="452"/>
      <c r="H1085" s="453"/>
      <c r="I1085" s="526"/>
      <c r="J1085" s="454">
        <f>SUM(J1080:J1084)</f>
        <v>769150</v>
      </c>
      <c r="K1085" s="595"/>
      <c r="L1085" s="568"/>
    </row>
    <row r="1086" spans="2:12" ht="14">
      <c r="B1086" s="412" t="s">
        <v>412</v>
      </c>
      <c r="C1086" s="413">
        <v>1151961600</v>
      </c>
      <c r="D1086" s="414" t="s">
        <v>413</v>
      </c>
      <c r="E1086" s="415" t="s">
        <v>171</v>
      </c>
      <c r="F1086" s="416">
        <v>3158491764</v>
      </c>
      <c r="G1086" s="417" t="s">
        <v>1656</v>
      </c>
      <c r="H1086" s="418">
        <v>45531</v>
      </c>
      <c r="I1086" s="476" t="s">
        <v>1706</v>
      </c>
      <c r="J1086" s="419">
        <v>808800</v>
      </c>
      <c r="K1086" s="595"/>
      <c r="L1086" s="568"/>
    </row>
    <row r="1087" spans="2:12" ht="14">
      <c r="B1087" s="412" t="s">
        <v>412</v>
      </c>
      <c r="C1087" s="413">
        <v>1151961600</v>
      </c>
      <c r="D1087" s="414" t="s">
        <v>413</v>
      </c>
      <c r="E1087" s="415" t="s">
        <v>171</v>
      </c>
      <c r="F1087" s="416">
        <v>3158491764</v>
      </c>
      <c r="G1087" s="417" t="s">
        <v>1657</v>
      </c>
      <c r="H1087" s="418">
        <v>45531</v>
      </c>
      <c r="I1087" s="476" t="s">
        <v>1706</v>
      </c>
      <c r="J1087" s="419">
        <v>1144500</v>
      </c>
      <c r="K1087" s="595"/>
      <c r="L1087" s="568"/>
    </row>
    <row r="1088" spans="2:12" ht="14">
      <c r="B1088" s="412" t="s">
        <v>412</v>
      </c>
      <c r="C1088" s="413">
        <v>1151961600</v>
      </c>
      <c r="D1088" s="414" t="s">
        <v>413</v>
      </c>
      <c r="E1088" s="415" t="s">
        <v>171</v>
      </c>
      <c r="F1088" s="416">
        <v>3158491764</v>
      </c>
      <c r="G1088" s="417" t="s">
        <v>1658</v>
      </c>
      <c r="H1088" s="418">
        <v>45531</v>
      </c>
      <c r="I1088" s="476" t="s">
        <v>1706</v>
      </c>
      <c r="J1088" s="419">
        <v>80115</v>
      </c>
      <c r="K1088" s="595"/>
      <c r="L1088" s="568"/>
    </row>
    <row r="1089" spans="2:12" ht="14">
      <c r="B1089" s="412" t="s">
        <v>412</v>
      </c>
      <c r="C1089" s="413">
        <v>1151961600</v>
      </c>
      <c r="D1089" s="414" t="s">
        <v>413</v>
      </c>
      <c r="E1089" s="415" t="s">
        <v>171</v>
      </c>
      <c r="F1089" s="416">
        <v>3158491764</v>
      </c>
      <c r="G1089" s="417" t="s">
        <v>1660</v>
      </c>
      <c r="H1089" s="418">
        <v>45531</v>
      </c>
      <c r="I1089" s="476" t="s">
        <v>1706</v>
      </c>
      <c r="J1089" s="419">
        <v>163500</v>
      </c>
      <c r="K1089" s="595"/>
      <c r="L1089" s="568"/>
    </row>
    <row r="1090" spans="2:12" ht="14">
      <c r="B1090" s="412" t="s">
        <v>412</v>
      </c>
      <c r="C1090" s="413">
        <v>1151961600</v>
      </c>
      <c r="D1090" s="414" t="s">
        <v>413</v>
      </c>
      <c r="E1090" s="415" t="s">
        <v>171</v>
      </c>
      <c r="F1090" s="416">
        <v>3158491764</v>
      </c>
      <c r="G1090" s="417" t="s">
        <v>1661</v>
      </c>
      <c r="H1090" s="418">
        <v>45531</v>
      </c>
      <c r="I1090" s="476" t="s">
        <v>1706</v>
      </c>
      <c r="J1090" s="419">
        <v>4122500</v>
      </c>
      <c r="K1090" s="595"/>
      <c r="L1090" s="568"/>
    </row>
    <row r="1091" spans="2:12">
      <c r="B1091" s="447" t="s">
        <v>26</v>
      </c>
      <c r="C1091" s="448"/>
      <c r="D1091" s="449"/>
      <c r="E1091" s="450"/>
      <c r="F1091" s="451"/>
      <c r="G1091" s="452"/>
      <c r="H1091" s="453"/>
      <c r="I1091" s="526"/>
      <c r="J1091" s="454">
        <f>SUM(J1086:J1090)</f>
        <v>6319415</v>
      </c>
      <c r="K1091" s="595"/>
      <c r="L1091" s="568"/>
    </row>
    <row r="1092" spans="2:12" ht="14">
      <c r="B1092" s="412" t="s">
        <v>209</v>
      </c>
      <c r="C1092" s="413">
        <v>14839592</v>
      </c>
      <c r="D1092" s="414" t="s">
        <v>210</v>
      </c>
      <c r="E1092" s="415" t="s">
        <v>171</v>
      </c>
      <c r="F1092" s="416">
        <v>5538192</v>
      </c>
      <c r="G1092" s="417" t="s">
        <v>1656</v>
      </c>
      <c r="H1092" s="418">
        <v>45531</v>
      </c>
      <c r="I1092" s="476" t="s">
        <v>1706</v>
      </c>
      <c r="J1092" s="419">
        <v>780600</v>
      </c>
      <c r="K1092" s="595"/>
      <c r="L1092" s="568"/>
    </row>
    <row r="1093" spans="2:12" ht="14">
      <c r="B1093" s="412" t="s">
        <v>209</v>
      </c>
      <c r="C1093" s="413">
        <v>14839592</v>
      </c>
      <c r="D1093" s="414" t="s">
        <v>210</v>
      </c>
      <c r="E1093" s="415" t="s">
        <v>171</v>
      </c>
      <c r="F1093" s="416">
        <v>5538192</v>
      </c>
      <c r="G1093" s="417" t="s">
        <v>1657</v>
      </c>
      <c r="H1093" s="418">
        <v>45531</v>
      </c>
      <c r="I1093" s="476" t="s">
        <v>1706</v>
      </c>
      <c r="J1093" s="419">
        <v>1144500</v>
      </c>
      <c r="K1093" s="595"/>
      <c r="L1093" s="568"/>
    </row>
    <row r="1094" spans="2:12" ht="14">
      <c r="B1094" s="412" t="s">
        <v>209</v>
      </c>
      <c r="C1094" s="413">
        <v>14839592</v>
      </c>
      <c r="D1094" s="414" t="s">
        <v>210</v>
      </c>
      <c r="E1094" s="415" t="s">
        <v>171</v>
      </c>
      <c r="F1094" s="416">
        <v>5538192</v>
      </c>
      <c r="G1094" s="417" t="s">
        <v>1658</v>
      </c>
      <c r="H1094" s="418">
        <v>45531</v>
      </c>
      <c r="I1094" s="476" t="s">
        <v>1706</v>
      </c>
      <c r="J1094" s="419">
        <v>80115</v>
      </c>
      <c r="K1094" s="595"/>
      <c r="L1094" s="568"/>
    </row>
    <row r="1095" spans="2:12" ht="14">
      <c r="B1095" s="412" t="s">
        <v>209</v>
      </c>
      <c r="C1095" s="413">
        <v>14839592</v>
      </c>
      <c r="D1095" s="414" t="s">
        <v>210</v>
      </c>
      <c r="E1095" s="415" t="s">
        <v>171</v>
      </c>
      <c r="F1095" s="416">
        <v>5538192</v>
      </c>
      <c r="G1095" s="417" t="s">
        <v>1660</v>
      </c>
      <c r="H1095" s="418">
        <v>45531</v>
      </c>
      <c r="I1095" s="476" t="s">
        <v>1706</v>
      </c>
      <c r="J1095" s="419">
        <v>163500</v>
      </c>
      <c r="K1095" s="595"/>
      <c r="L1095" s="568"/>
    </row>
    <row r="1096" spans="2:12" ht="14">
      <c r="B1096" s="412" t="s">
        <v>209</v>
      </c>
      <c r="C1096" s="413">
        <v>14839592</v>
      </c>
      <c r="D1096" s="414" t="s">
        <v>210</v>
      </c>
      <c r="E1096" s="415" t="s">
        <v>171</v>
      </c>
      <c r="F1096" s="416">
        <v>5538192</v>
      </c>
      <c r="G1096" s="417" t="s">
        <v>1661</v>
      </c>
      <c r="H1096" s="418">
        <v>45531</v>
      </c>
      <c r="I1096" s="476" t="s">
        <v>1706</v>
      </c>
      <c r="J1096" s="419">
        <v>630000</v>
      </c>
      <c r="K1096" s="595"/>
      <c r="L1096" s="568"/>
    </row>
    <row r="1097" spans="2:12">
      <c r="B1097" s="447" t="s">
        <v>26</v>
      </c>
      <c r="C1097" s="448"/>
      <c r="D1097" s="449"/>
      <c r="E1097" s="450"/>
      <c r="F1097" s="451"/>
      <c r="G1097" s="452"/>
      <c r="H1097" s="453"/>
      <c r="I1097" s="526"/>
      <c r="J1097" s="454">
        <f>SUM(J1092:J1096)</f>
        <v>2798715</v>
      </c>
      <c r="K1097" s="595"/>
      <c r="L1097" s="568"/>
    </row>
    <row r="1098" spans="2:12" ht="14">
      <c r="B1098" s="412" t="s">
        <v>414</v>
      </c>
      <c r="C1098" s="413">
        <v>1006009953</v>
      </c>
      <c r="D1098" s="414" t="s">
        <v>1107</v>
      </c>
      <c r="E1098" s="415" t="s">
        <v>415</v>
      </c>
      <c r="F1098" s="416">
        <v>5150307</v>
      </c>
      <c r="G1098" s="417" t="s">
        <v>1656</v>
      </c>
      <c r="H1098" s="418">
        <v>45531</v>
      </c>
      <c r="I1098" s="476" t="s">
        <v>1706</v>
      </c>
      <c r="J1098" s="419">
        <v>1519650</v>
      </c>
      <c r="K1098" s="595"/>
      <c r="L1098" s="568"/>
    </row>
    <row r="1099" spans="2:12" ht="14">
      <c r="B1099" s="412" t="s">
        <v>414</v>
      </c>
      <c r="C1099" s="413">
        <v>1006009953</v>
      </c>
      <c r="D1099" s="414" t="s">
        <v>1107</v>
      </c>
      <c r="E1099" s="415" t="s">
        <v>415</v>
      </c>
      <c r="F1099" s="416">
        <v>5150307</v>
      </c>
      <c r="G1099" s="417" t="s">
        <v>1657</v>
      </c>
      <c r="H1099" s="418">
        <v>45531</v>
      </c>
      <c r="I1099" s="476" t="s">
        <v>1706</v>
      </c>
      <c r="J1099" s="419">
        <v>2100000</v>
      </c>
      <c r="K1099" s="595"/>
      <c r="L1099" s="568"/>
    </row>
    <row r="1100" spans="2:12" ht="14">
      <c r="B1100" s="412" t="s">
        <v>414</v>
      </c>
      <c r="C1100" s="413">
        <v>1006009953</v>
      </c>
      <c r="D1100" s="414" t="s">
        <v>1107</v>
      </c>
      <c r="E1100" s="415" t="s">
        <v>415</v>
      </c>
      <c r="F1100" s="416">
        <v>5150307</v>
      </c>
      <c r="G1100" s="417" t="s">
        <v>1658</v>
      </c>
      <c r="H1100" s="418">
        <v>45531</v>
      </c>
      <c r="I1100" s="476" t="s">
        <v>1706</v>
      </c>
      <c r="J1100" s="419">
        <v>147000</v>
      </c>
      <c r="K1100" s="595"/>
      <c r="L1100" s="568"/>
    </row>
    <row r="1101" spans="2:12" ht="14">
      <c r="B1101" s="412" t="s">
        <v>414</v>
      </c>
      <c r="C1101" s="413">
        <v>1006009953</v>
      </c>
      <c r="D1101" s="414" t="s">
        <v>1107</v>
      </c>
      <c r="E1101" s="415" t="s">
        <v>415</v>
      </c>
      <c r="F1101" s="416">
        <v>5150307</v>
      </c>
      <c r="G1101" s="417" t="s">
        <v>1660</v>
      </c>
      <c r="H1101" s="418">
        <v>45531</v>
      </c>
      <c r="I1101" s="476" t="s">
        <v>1706</v>
      </c>
      <c r="J1101" s="419">
        <v>300000</v>
      </c>
      <c r="K1101" s="595"/>
      <c r="L1101" s="568"/>
    </row>
    <row r="1102" spans="2:12" ht="14">
      <c r="B1102" s="412" t="s">
        <v>414</v>
      </c>
      <c r="C1102" s="413">
        <v>1006009953</v>
      </c>
      <c r="D1102" s="414" t="s">
        <v>1107</v>
      </c>
      <c r="E1102" s="415" t="s">
        <v>415</v>
      </c>
      <c r="F1102" s="416">
        <v>5150307</v>
      </c>
      <c r="G1102" s="417" t="s">
        <v>1661</v>
      </c>
      <c r="H1102" s="418">
        <v>45531</v>
      </c>
      <c r="I1102" s="476" t="s">
        <v>1706</v>
      </c>
      <c r="J1102" s="419">
        <v>310000</v>
      </c>
      <c r="K1102" s="595"/>
      <c r="L1102" s="568"/>
    </row>
    <row r="1103" spans="2:12">
      <c r="B1103" s="447" t="s">
        <v>26</v>
      </c>
      <c r="C1103" s="448"/>
      <c r="D1103" s="449"/>
      <c r="E1103" s="450"/>
      <c r="F1103" s="451"/>
      <c r="G1103" s="452"/>
      <c r="H1103" s="453"/>
      <c r="I1103" s="526"/>
      <c r="J1103" s="454">
        <f>SUM(J1098:J1102)</f>
        <v>4376650</v>
      </c>
      <c r="K1103" s="595"/>
      <c r="L1103" s="568"/>
    </row>
    <row r="1104" spans="2:12" ht="14">
      <c r="B1104" s="412" t="s">
        <v>416</v>
      </c>
      <c r="C1104" s="413">
        <v>16765570</v>
      </c>
      <c r="D1104" s="414" t="s">
        <v>1096</v>
      </c>
      <c r="E1104" s="415" t="s">
        <v>171</v>
      </c>
      <c r="F1104" s="416">
        <v>625958</v>
      </c>
      <c r="G1104" s="417" t="s">
        <v>1657</v>
      </c>
      <c r="H1104" s="418">
        <v>45531</v>
      </c>
      <c r="I1104" s="476" t="s">
        <v>1706</v>
      </c>
      <c r="J1104" s="419">
        <v>1094333</v>
      </c>
      <c r="K1104" s="595"/>
      <c r="L1104" s="568"/>
    </row>
    <row r="1105" spans="2:12" ht="14">
      <c r="B1105" s="412" t="s">
        <v>416</v>
      </c>
      <c r="C1105" s="413">
        <v>16765570</v>
      </c>
      <c r="D1105" s="414" t="s">
        <v>1096</v>
      </c>
      <c r="E1105" s="415" t="s">
        <v>171</v>
      </c>
      <c r="F1105" s="416">
        <v>625958</v>
      </c>
      <c r="G1105" s="417" t="s">
        <v>1658</v>
      </c>
      <c r="H1105" s="418">
        <v>45531</v>
      </c>
      <c r="I1105" s="476" t="s">
        <v>1706</v>
      </c>
      <c r="J1105" s="419">
        <v>76603</v>
      </c>
      <c r="K1105" s="595"/>
      <c r="L1105" s="568"/>
    </row>
    <row r="1106" spans="2:12" ht="14">
      <c r="B1106" s="412" t="s">
        <v>416</v>
      </c>
      <c r="C1106" s="413">
        <v>16765570</v>
      </c>
      <c r="D1106" s="414" t="s">
        <v>1096</v>
      </c>
      <c r="E1106" s="415" t="s">
        <v>171</v>
      </c>
      <c r="F1106" s="416">
        <v>625958</v>
      </c>
      <c r="G1106" s="417" t="s">
        <v>1660</v>
      </c>
      <c r="H1106" s="418">
        <v>45531</v>
      </c>
      <c r="I1106" s="476" t="s">
        <v>1706</v>
      </c>
      <c r="J1106" s="419">
        <v>156333</v>
      </c>
      <c r="K1106" s="595"/>
      <c r="L1106" s="568"/>
    </row>
    <row r="1107" spans="2:12" ht="14">
      <c r="B1107" s="412" t="s">
        <v>416</v>
      </c>
      <c r="C1107" s="413">
        <v>16765570</v>
      </c>
      <c r="D1107" s="414" t="s">
        <v>1096</v>
      </c>
      <c r="E1107" s="415" t="s">
        <v>171</v>
      </c>
      <c r="F1107" s="416">
        <v>625958</v>
      </c>
      <c r="G1107" s="417" t="s">
        <v>1661</v>
      </c>
      <c r="H1107" s="418">
        <v>45531</v>
      </c>
      <c r="I1107" s="476" t="s">
        <v>1706</v>
      </c>
      <c r="J1107" s="419">
        <v>1393196</v>
      </c>
      <c r="K1107" s="595"/>
      <c r="L1107" s="568"/>
    </row>
    <row r="1108" spans="2:12">
      <c r="B1108" s="447" t="s">
        <v>26</v>
      </c>
      <c r="C1108" s="448"/>
      <c r="D1108" s="449"/>
      <c r="E1108" s="450"/>
      <c r="F1108" s="451"/>
      <c r="G1108" s="452"/>
      <c r="H1108" s="453"/>
      <c r="I1108" s="526"/>
      <c r="J1108" s="454">
        <f>SUM(J1104:J1107)</f>
        <v>2720465</v>
      </c>
      <c r="K1108" s="595"/>
      <c r="L1108" s="568"/>
    </row>
    <row r="1109" spans="2:12" ht="14">
      <c r="B1109" s="412" t="s">
        <v>1081</v>
      </c>
      <c r="C1109" s="413">
        <v>14236702</v>
      </c>
      <c r="D1109" s="414" t="s">
        <v>868</v>
      </c>
      <c r="E1109" s="415" t="s">
        <v>171</v>
      </c>
      <c r="F1109" s="416">
        <v>3107790028</v>
      </c>
      <c r="G1109" s="417" t="s">
        <v>1656</v>
      </c>
      <c r="H1109" s="418">
        <v>45531</v>
      </c>
      <c r="I1109" s="476" t="s">
        <v>1706</v>
      </c>
      <c r="J1109" s="419">
        <v>22689300</v>
      </c>
      <c r="K1109" s="595"/>
      <c r="L1109" s="568"/>
    </row>
    <row r="1110" spans="2:12" ht="14">
      <c r="B1110" s="412" t="s">
        <v>1081</v>
      </c>
      <c r="C1110" s="413">
        <v>14236702</v>
      </c>
      <c r="D1110" s="414" t="s">
        <v>868</v>
      </c>
      <c r="E1110" s="415" t="s">
        <v>171</v>
      </c>
      <c r="F1110" s="416">
        <v>3107790028</v>
      </c>
      <c r="G1110" s="417" t="s">
        <v>1661</v>
      </c>
      <c r="H1110" s="418">
        <v>45531</v>
      </c>
      <c r="I1110" s="476" t="s">
        <v>1706</v>
      </c>
      <c r="J1110" s="419">
        <v>3164584</v>
      </c>
      <c r="K1110" s="595"/>
      <c r="L1110" s="568"/>
    </row>
    <row r="1111" spans="2:12">
      <c r="B1111" s="447" t="s">
        <v>26</v>
      </c>
      <c r="C1111" s="448"/>
      <c r="D1111" s="449"/>
      <c r="E1111" s="450"/>
      <c r="F1111" s="451"/>
      <c r="G1111" s="452"/>
      <c r="H1111" s="453"/>
      <c r="I1111" s="526"/>
      <c r="J1111" s="454">
        <f>SUM(J1109:J1110)</f>
        <v>25853884</v>
      </c>
      <c r="K1111" s="595"/>
      <c r="L1111" s="568"/>
    </row>
    <row r="1112" spans="2:12" ht="14">
      <c r="B1112" s="412" t="s">
        <v>417</v>
      </c>
      <c r="C1112" s="413">
        <v>67003561</v>
      </c>
      <c r="D1112" s="414" t="s">
        <v>418</v>
      </c>
      <c r="E1112" s="415" t="s">
        <v>171</v>
      </c>
      <c r="F1112" s="416">
        <v>3106177339</v>
      </c>
      <c r="G1112" s="417" t="s">
        <v>1656</v>
      </c>
      <c r="H1112" s="418">
        <v>45531</v>
      </c>
      <c r="I1112" s="476" t="s">
        <v>1706</v>
      </c>
      <c r="J1112" s="419">
        <v>497700</v>
      </c>
      <c r="K1112" s="595"/>
      <c r="L1112" s="568"/>
    </row>
    <row r="1113" spans="2:12" ht="14">
      <c r="B1113" s="412" t="s">
        <v>417</v>
      </c>
      <c r="C1113" s="413">
        <v>67003561</v>
      </c>
      <c r="D1113" s="414" t="s">
        <v>418</v>
      </c>
      <c r="E1113" s="415" t="s">
        <v>171</v>
      </c>
      <c r="F1113" s="416">
        <v>3106177339</v>
      </c>
      <c r="G1113" s="417" t="s">
        <v>1657</v>
      </c>
      <c r="H1113" s="418">
        <v>45531</v>
      </c>
      <c r="I1113" s="476" t="s">
        <v>1706</v>
      </c>
      <c r="J1113" s="419">
        <v>720386</v>
      </c>
      <c r="K1113" s="595"/>
      <c r="L1113" s="568"/>
    </row>
    <row r="1114" spans="2:12" ht="14">
      <c r="B1114" s="412" t="s">
        <v>417</v>
      </c>
      <c r="C1114" s="413">
        <v>67003561</v>
      </c>
      <c r="D1114" s="414" t="s">
        <v>418</v>
      </c>
      <c r="E1114" s="415" t="s">
        <v>171</v>
      </c>
      <c r="F1114" s="416">
        <v>3106177339</v>
      </c>
      <c r="G1114" s="417" t="s">
        <v>1658</v>
      </c>
      <c r="H1114" s="418">
        <v>45531</v>
      </c>
      <c r="I1114" s="476" t="s">
        <v>1706</v>
      </c>
      <c r="J1114" s="419">
        <v>38421</v>
      </c>
      <c r="K1114" s="595"/>
      <c r="L1114" s="568"/>
    </row>
    <row r="1115" spans="2:12" ht="14">
      <c r="B1115" s="412" t="s">
        <v>417</v>
      </c>
      <c r="C1115" s="413">
        <v>67003561</v>
      </c>
      <c r="D1115" s="414" t="s">
        <v>418</v>
      </c>
      <c r="E1115" s="415" t="s">
        <v>171</v>
      </c>
      <c r="F1115" s="416">
        <v>3106177339</v>
      </c>
      <c r="G1115" s="417" t="s">
        <v>1660</v>
      </c>
      <c r="H1115" s="418">
        <v>45531</v>
      </c>
      <c r="I1115" s="476" t="s">
        <v>1706</v>
      </c>
      <c r="J1115" s="419">
        <v>139605</v>
      </c>
      <c r="K1115" s="595"/>
      <c r="L1115" s="568"/>
    </row>
    <row r="1116" spans="2:12" ht="14">
      <c r="B1116" s="412" t="s">
        <v>417</v>
      </c>
      <c r="C1116" s="413">
        <v>67003561</v>
      </c>
      <c r="D1116" s="414" t="s">
        <v>418</v>
      </c>
      <c r="E1116" s="415" t="s">
        <v>171</v>
      </c>
      <c r="F1116" s="416">
        <v>3106177339</v>
      </c>
      <c r="G1116" s="417" t="s">
        <v>1661</v>
      </c>
      <c r="H1116" s="418">
        <v>45531</v>
      </c>
      <c r="I1116" s="476" t="s">
        <v>1706</v>
      </c>
      <c r="J1116" s="419">
        <v>289297</v>
      </c>
      <c r="K1116" s="595"/>
      <c r="L1116" s="568"/>
    </row>
    <row r="1117" spans="2:12">
      <c r="B1117" s="447" t="s">
        <v>26</v>
      </c>
      <c r="C1117" s="448"/>
      <c r="D1117" s="449"/>
      <c r="E1117" s="450"/>
      <c r="F1117" s="451"/>
      <c r="G1117" s="452"/>
      <c r="H1117" s="453"/>
      <c r="I1117" s="526"/>
      <c r="J1117" s="454">
        <f>SUM(J1112:J1116)</f>
        <v>1685409</v>
      </c>
      <c r="K1117" s="595"/>
      <c r="L1117" s="568"/>
    </row>
    <row r="1118" spans="2:12" ht="14">
      <c r="B1118" s="412" t="s">
        <v>419</v>
      </c>
      <c r="C1118" s="413">
        <v>1144127093</v>
      </c>
      <c r="D1118" s="414" t="s">
        <v>1138</v>
      </c>
      <c r="E1118" s="415" t="s">
        <v>171</v>
      </c>
      <c r="F1118" s="416">
        <v>3701149</v>
      </c>
      <c r="G1118" s="417" t="s">
        <v>1656</v>
      </c>
      <c r="H1118" s="418">
        <v>45531</v>
      </c>
      <c r="I1118" s="476" t="s">
        <v>1706</v>
      </c>
      <c r="J1118" s="419">
        <v>897000</v>
      </c>
      <c r="K1118" s="595"/>
      <c r="L1118" s="568"/>
    </row>
    <row r="1119" spans="2:12" ht="14">
      <c r="B1119" s="412" t="s">
        <v>419</v>
      </c>
      <c r="C1119" s="413">
        <v>1144127093</v>
      </c>
      <c r="D1119" s="414" t="s">
        <v>1138</v>
      </c>
      <c r="E1119" s="415" t="s">
        <v>171</v>
      </c>
      <c r="F1119" s="416">
        <v>3701149</v>
      </c>
      <c r="G1119" s="417" t="s">
        <v>1657</v>
      </c>
      <c r="H1119" s="418">
        <v>45531</v>
      </c>
      <c r="I1119" s="476" t="s">
        <v>1706</v>
      </c>
      <c r="J1119" s="419">
        <v>1225000</v>
      </c>
      <c r="K1119" s="595"/>
      <c r="L1119" s="568"/>
    </row>
    <row r="1120" spans="2:12" ht="14">
      <c r="B1120" s="412" t="s">
        <v>419</v>
      </c>
      <c r="C1120" s="413">
        <v>1144127093</v>
      </c>
      <c r="D1120" s="414" t="s">
        <v>1138</v>
      </c>
      <c r="E1120" s="415" t="s">
        <v>171</v>
      </c>
      <c r="F1120" s="416">
        <v>3701149</v>
      </c>
      <c r="G1120" s="417" t="s">
        <v>1658</v>
      </c>
      <c r="H1120" s="418">
        <v>45531</v>
      </c>
      <c r="I1120" s="476" t="s">
        <v>1706</v>
      </c>
      <c r="J1120" s="419">
        <v>85750</v>
      </c>
      <c r="K1120" s="595"/>
      <c r="L1120" s="568"/>
    </row>
    <row r="1121" spans="2:12" ht="14">
      <c r="B1121" s="412" t="s">
        <v>419</v>
      </c>
      <c r="C1121" s="413">
        <v>1144127093</v>
      </c>
      <c r="D1121" s="414" t="s">
        <v>1138</v>
      </c>
      <c r="E1121" s="415" t="s">
        <v>171</v>
      </c>
      <c r="F1121" s="416">
        <v>3701149</v>
      </c>
      <c r="G1121" s="417" t="s">
        <v>1660</v>
      </c>
      <c r="H1121" s="418">
        <v>45531</v>
      </c>
      <c r="I1121" s="476" t="s">
        <v>1706</v>
      </c>
      <c r="J1121" s="419">
        <v>175000</v>
      </c>
      <c r="K1121" s="595"/>
      <c r="L1121" s="568"/>
    </row>
    <row r="1122" spans="2:12" ht="14">
      <c r="B1122" s="412" t="s">
        <v>419</v>
      </c>
      <c r="C1122" s="413">
        <v>1144127093</v>
      </c>
      <c r="D1122" s="414" t="s">
        <v>1138</v>
      </c>
      <c r="E1122" s="415" t="s">
        <v>171</v>
      </c>
      <c r="F1122" s="416">
        <v>3701149</v>
      </c>
      <c r="G1122" s="417" t="s">
        <v>1661</v>
      </c>
      <c r="H1122" s="418">
        <v>45531</v>
      </c>
      <c r="I1122" s="476" t="s">
        <v>1706</v>
      </c>
      <c r="J1122" s="419">
        <v>791350</v>
      </c>
      <c r="K1122" s="595"/>
      <c r="L1122" s="568"/>
    </row>
    <row r="1123" spans="2:12">
      <c r="B1123" s="447" t="s">
        <v>26</v>
      </c>
      <c r="C1123" s="448"/>
      <c r="D1123" s="449"/>
      <c r="E1123" s="450"/>
      <c r="F1123" s="451"/>
      <c r="G1123" s="452"/>
      <c r="H1123" s="453"/>
      <c r="I1123" s="526"/>
      <c r="J1123" s="454">
        <f>SUM(J1118:J1122)</f>
        <v>3174100</v>
      </c>
      <c r="K1123" s="595"/>
      <c r="L1123" s="568"/>
    </row>
    <row r="1124" spans="2:12" ht="14">
      <c r="B1124" s="412" t="s">
        <v>1178</v>
      </c>
      <c r="C1124" s="413">
        <v>1144086600</v>
      </c>
      <c r="D1124" s="414" t="s">
        <v>1179</v>
      </c>
      <c r="E1124" s="415" t="s">
        <v>171</v>
      </c>
      <c r="F1124" s="416">
        <v>3156584013</v>
      </c>
      <c r="G1124" s="417" t="s">
        <v>1656</v>
      </c>
      <c r="H1124" s="418">
        <v>45531</v>
      </c>
      <c r="I1124" s="476" t="s">
        <v>1706</v>
      </c>
      <c r="J1124" s="419">
        <v>476667</v>
      </c>
      <c r="K1124" s="595"/>
      <c r="L1124" s="568"/>
    </row>
    <row r="1125" spans="2:12">
      <c r="B1125" s="447" t="s">
        <v>26</v>
      </c>
      <c r="C1125" s="448"/>
      <c r="D1125" s="449"/>
      <c r="E1125" s="450"/>
      <c r="F1125" s="451"/>
      <c r="G1125" s="452"/>
      <c r="H1125" s="453"/>
      <c r="I1125" s="526"/>
      <c r="J1125" s="454">
        <f>SUM(J1124)</f>
        <v>476667</v>
      </c>
      <c r="K1125" s="595"/>
      <c r="L1125" s="568"/>
    </row>
    <row r="1126" spans="2:12" ht="14">
      <c r="B1126" s="412" t="s">
        <v>700</v>
      </c>
      <c r="C1126" s="413">
        <v>10473087</v>
      </c>
      <c r="D1126" s="414" t="s">
        <v>701</v>
      </c>
      <c r="E1126" s="415" t="s">
        <v>171</v>
      </c>
      <c r="F1126" s="416">
        <v>3215829556</v>
      </c>
      <c r="G1126" s="417" t="s">
        <v>1656</v>
      </c>
      <c r="H1126" s="418">
        <v>45531</v>
      </c>
      <c r="I1126" s="476" t="s">
        <v>1706</v>
      </c>
      <c r="J1126" s="419">
        <v>773000</v>
      </c>
      <c r="K1126" s="595"/>
      <c r="L1126" s="568"/>
    </row>
    <row r="1127" spans="2:12" ht="14">
      <c r="B1127" s="412" t="s">
        <v>700</v>
      </c>
      <c r="C1127" s="413">
        <v>10473087</v>
      </c>
      <c r="D1127" s="414" t="s">
        <v>701</v>
      </c>
      <c r="E1127" s="415" t="s">
        <v>171</v>
      </c>
      <c r="F1127" s="416">
        <v>3215829556</v>
      </c>
      <c r="G1127" s="417" t="s">
        <v>1657</v>
      </c>
      <c r="H1127" s="418">
        <v>45531</v>
      </c>
      <c r="I1127" s="476" t="s">
        <v>1706</v>
      </c>
      <c r="J1127" s="419">
        <v>1054667</v>
      </c>
      <c r="K1127" s="595"/>
      <c r="L1127" s="568"/>
    </row>
    <row r="1128" spans="2:12" ht="14">
      <c r="B1128" s="412" t="s">
        <v>700</v>
      </c>
      <c r="C1128" s="413">
        <v>10473087</v>
      </c>
      <c r="D1128" s="414" t="s">
        <v>701</v>
      </c>
      <c r="E1128" s="415" t="s">
        <v>171</v>
      </c>
      <c r="F1128" s="416">
        <v>3215829556</v>
      </c>
      <c r="G1128" s="417" t="s">
        <v>1658</v>
      </c>
      <c r="H1128" s="418">
        <v>45531</v>
      </c>
      <c r="I1128" s="476" t="s">
        <v>1706</v>
      </c>
      <c r="J1128" s="419">
        <v>73827</v>
      </c>
      <c r="K1128" s="595"/>
      <c r="L1128" s="568"/>
    </row>
    <row r="1129" spans="2:12" ht="14">
      <c r="B1129" s="412" t="s">
        <v>700</v>
      </c>
      <c r="C1129" s="413">
        <v>10473087</v>
      </c>
      <c r="D1129" s="414" t="s">
        <v>701</v>
      </c>
      <c r="E1129" s="415" t="s">
        <v>171</v>
      </c>
      <c r="F1129" s="416">
        <v>3215829556</v>
      </c>
      <c r="G1129" s="417" t="s">
        <v>1660</v>
      </c>
      <c r="H1129" s="418">
        <v>45531</v>
      </c>
      <c r="I1129" s="476" t="s">
        <v>1706</v>
      </c>
      <c r="J1129" s="419">
        <v>150667</v>
      </c>
      <c r="K1129" s="595"/>
      <c r="L1129" s="568"/>
    </row>
    <row r="1130" spans="2:12" ht="14">
      <c r="B1130" s="412" t="s">
        <v>700</v>
      </c>
      <c r="C1130" s="413">
        <v>10473087</v>
      </c>
      <c r="D1130" s="414" t="s">
        <v>701</v>
      </c>
      <c r="E1130" s="415" t="s">
        <v>171</v>
      </c>
      <c r="F1130" s="416">
        <v>3215829556</v>
      </c>
      <c r="G1130" s="417" t="s">
        <v>1661</v>
      </c>
      <c r="H1130" s="418">
        <v>45531</v>
      </c>
      <c r="I1130" s="476" t="s">
        <v>1706</v>
      </c>
      <c r="J1130" s="419">
        <v>690406</v>
      </c>
      <c r="K1130" s="595"/>
      <c r="L1130" s="568"/>
    </row>
    <row r="1131" spans="2:12" ht="14">
      <c r="B1131" s="412" t="s">
        <v>756</v>
      </c>
      <c r="C1131" s="413">
        <v>1116280617</v>
      </c>
      <c r="D1131" s="414" t="s">
        <v>757</v>
      </c>
      <c r="E1131" s="415" t="s">
        <v>171</v>
      </c>
      <c r="F1131" s="416">
        <v>3128425256</v>
      </c>
      <c r="G1131" s="417" t="s">
        <v>1656</v>
      </c>
      <c r="H1131" s="418">
        <v>45531</v>
      </c>
      <c r="I1131" s="476" t="s">
        <v>1706</v>
      </c>
      <c r="J1131" s="419">
        <v>8709150</v>
      </c>
      <c r="K1131" s="595"/>
      <c r="L1131" s="568"/>
    </row>
    <row r="1132" spans="2:12" ht="14">
      <c r="B1132" s="412" t="s">
        <v>756</v>
      </c>
      <c r="C1132" s="413">
        <v>1116280617</v>
      </c>
      <c r="D1132" s="414" t="s">
        <v>757</v>
      </c>
      <c r="E1132" s="415" t="s">
        <v>171</v>
      </c>
      <c r="F1132" s="416">
        <v>3128425256</v>
      </c>
      <c r="G1132" s="417" t="s">
        <v>1661</v>
      </c>
      <c r="H1132" s="418">
        <v>45531</v>
      </c>
      <c r="I1132" s="476" t="s">
        <v>1706</v>
      </c>
      <c r="J1132" s="419">
        <v>2200000</v>
      </c>
      <c r="K1132" s="595"/>
      <c r="L1132" s="568"/>
    </row>
    <row r="1133" spans="2:12">
      <c r="B1133" s="447" t="s">
        <v>26</v>
      </c>
      <c r="C1133" s="448"/>
      <c r="D1133" s="449"/>
      <c r="E1133" s="450"/>
      <c r="F1133" s="451"/>
      <c r="G1133" s="452"/>
      <c r="H1133" s="453"/>
      <c r="I1133" s="526"/>
      <c r="J1133" s="454">
        <f>SUM(J1126:J1132)</f>
        <v>13651717</v>
      </c>
      <c r="K1133" s="595"/>
      <c r="L1133" s="568"/>
    </row>
    <row r="1134" spans="2:12" ht="14">
      <c r="B1134" s="412" t="s">
        <v>801</v>
      </c>
      <c r="C1134" s="413">
        <v>29659540</v>
      </c>
      <c r="D1134" s="414" t="s">
        <v>1108</v>
      </c>
      <c r="E1134" s="415" t="s">
        <v>171</v>
      </c>
      <c r="F1134" s="416">
        <v>3165366679</v>
      </c>
      <c r="G1134" s="417" t="s">
        <v>1656</v>
      </c>
      <c r="H1134" s="418">
        <v>45531</v>
      </c>
      <c r="I1134" s="476" t="s">
        <v>1706</v>
      </c>
      <c r="J1134" s="419">
        <v>573377</v>
      </c>
      <c r="K1134" s="595"/>
      <c r="L1134" s="568"/>
    </row>
    <row r="1135" spans="2:12" ht="14">
      <c r="B1135" s="412" t="s">
        <v>801</v>
      </c>
      <c r="C1135" s="413">
        <v>29659540</v>
      </c>
      <c r="D1135" s="414" t="s">
        <v>1108</v>
      </c>
      <c r="E1135" s="415" t="s">
        <v>171</v>
      </c>
      <c r="F1135" s="416">
        <v>3165366679</v>
      </c>
      <c r="G1135" s="417" t="s">
        <v>1657</v>
      </c>
      <c r="H1135" s="418">
        <v>45531</v>
      </c>
      <c r="I1135" s="476" t="s">
        <v>1706</v>
      </c>
      <c r="J1135" s="419">
        <v>1088239</v>
      </c>
      <c r="K1135" s="595"/>
      <c r="L1135" s="568"/>
    </row>
    <row r="1136" spans="2:12" ht="14">
      <c r="B1136" s="412" t="s">
        <v>801</v>
      </c>
      <c r="C1136" s="413">
        <v>29659540</v>
      </c>
      <c r="D1136" s="414" t="s">
        <v>1108</v>
      </c>
      <c r="E1136" s="415" t="s">
        <v>171</v>
      </c>
      <c r="F1136" s="416">
        <v>3165366679</v>
      </c>
      <c r="G1136" s="417" t="s">
        <v>1658</v>
      </c>
      <c r="H1136" s="418">
        <v>45531</v>
      </c>
      <c r="I1136" s="476" t="s">
        <v>1706</v>
      </c>
      <c r="J1136" s="419">
        <v>76177</v>
      </c>
      <c r="K1136" s="595"/>
      <c r="L1136" s="568"/>
    </row>
    <row r="1137" spans="2:12" ht="14">
      <c r="B1137" s="412" t="s">
        <v>801</v>
      </c>
      <c r="C1137" s="413">
        <v>29659540</v>
      </c>
      <c r="D1137" s="414" t="s">
        <v>1108</v>
      </c>
      <c r="E1137" s="415" t="s">
        <v>171</v>
      </c>
      <c r="F1137" s="416">
        <v>3165366679</v>
      </c>
      <c r="G1137" s="417" t="s">
        <v>1660</v>
      </c>
      <c r="H1137" s="418">
        <v>45531</v>
      </c>
      <c r="I1137" s="476" t="s">
        <v>1706</v>
      </c>
      <c r="J1137" s="419">
        <v>200663</v>
      </c>
      <c r="K1137" s="595"/>
      <c r="L1137" s="568"/>
    </row>
    <row r="1138" spans="2:12" ht="14">
      <c r="B1138" s="412" t="s">
        <v>801</v>
      </c>
      <c r="C1138" s="413">
        <v>29659540</v>
      </c>
      <c r="D1138" s="414" t="s">
        <v>1108</v>
      </c>
      <c r="E1138" s="415" t="s">
        <v>171</v>
      </c>
      <c r="F1138" s="416">
        <v>3165366679</v>
      </c>
      <c r="G1138" s="417" t="s">
        <v>1661</v>
      </c>
      <c r="H1138" s="418">
        <v>45531</v>
      </c>
      <c r="I1138" s="476" t="s">
        <v>1706</v>
      </c>
      <c r="J1138" s="419">
        <v>499246</v>
      </c>
      <c r="K1138" s="595"/>
      <c r="L1138" s="568"/>
    </row>
    <row r="1139" spans="2:12">
      <c r="B1139" s="447" t="s">
        <v>26</v>
      </c>
      <c r="C1139" s="448"/>
      <c r="D1139" s="449"/>
      <c r="E1139" s="450"/>
      <c r="F1139" s="451"/>
      <c r="G1139" s="452"/>
      <c r="H1139" s="453"/>
      <c r="I1139" s="526"/>
      <c r="J1139" s="454">
        <f>SUM(J1134:J1138)</f>
        <v>2437702</v>
      </c>
      <c r="K1139" s="595"/>
      <c r="L1139" s="568"/>
    </row>
    <row r="1140" spans="2:12" ht="14">
      <c r="B1140" s="412" t="s">
        <v>758</v>
      </c>
      <c r="C1140" s="413">
        <v>1117352121</v>
      </c>
      <c r="D1140" s="414" t="s">
        <v>759</v>
      </c>
      <c r="E1140" s="415" t="s">
        <v>182</v>
      </c>
      <c r="F1140" s="416">
        <v>3146267861</v>
      </c>
      <c r="G1140" s="417" t="s">
        <v>1657</v>
      </c>
      <c r="H1140" s="418">
        <v>45531</v>
      </c>
      <c r="I1140" s="476" t="s">
        <v>1706</v>
      </c>
      <c r="J1140" s="419">
        <v>852833</v>
      </c>
      <c r="K1140" s="595"/>
      <c r="L1140" s="568"/>
    </row>
    <row r="1141" spans="2:12" ht="14">
      <c r="B1141" s="412" t="s">
        <v>758</v>
      </c>
      <c r="C1141" s="413">
        <v>1117352121</v>
      </c>
      <c r="D1141" s="414" t="s">
        <v>759</v>
      </c>
      <c r="E1141" s="415" t="s">
        <v>182</v>
      </c>
      <c r="F1141" s="416">
        <v>3146267861</v>
      </c>
      <c r="G1141" s="417" t="s">
        <v>1658</v>
      </c>
      <c r="H1141" s="418">
        <v>45531</v>
      </c>
      <c r="I1141" s="476" t="s">
        <v>1706</v>
      </c>
      <c r="J1141" s="419">
        <v>59698</v>
      </c>
      <c r="K1141" s="595"/>
      <c r="L1141" s="568"/>
    </row>
    <row r="1142" spans="2:12" ht="14">
      <c r="B1142" s="412" t="s">
        <v>758</v>
      </c>
      <c r="C1142" s="413">
        <v>1117352121</v>
      </c>
      <c r="D1142" s="414" t="s">
        <v>759</v>
      </c>
      <c r="E1142" s="415" t="s">
        <v>182</v>
      </c>
      <c r="F1142" s="416">
        <v>3146267861</v>
      </c>
      <c r="G1142" s="417" t="s">
        <v>1660</v>
      </c>
      <c r="H1142" s="418">
        <v>45531</v>
      </c>
      <c r="I1142" s="476" t="s">
        <v>1706</v>
      </c>
      <c r="J1142" s="419">
        <v>121833</v>
      </c>
      <c r="K1142" s="595"/>
      <c r="L1142" s="568"/>
    </row>
    <row r="1143" spans="2:12" ht="14">
      <c r="B1143" s="412" t="s">
        <v>758</v>
      </c>
      <c r="C1143" s="413">
        <v>1117352121</v>
      </c>
      <c r="D1143" s="414" t="s">
        <v>759</v>
      </c>
      <c r="E1143" s="415" t="s">
        <v>182</v>
      </c>
      <c r="F1143" s="416">
        <v>3146267861</v>
      </c>
      <c r="G1143" s="417" t="s">
        <v>1661</v>
      </c>
      <c r="H1143" s="418">
        <v>45531</v>
      </c>
      <c r="I1143" s="476" t="s">
        <v>1706</v>
      </c>
      <c r="J1143" s="419">
        <v>440556</v>
      </c>
      <c r="K1143" s="595"/>
      <c r="L1143" s="568"/>
    </row>
    <row r="1144" spans="2:12" ht="14">
      <c r="B1144" s="412" t="s">
        <v>1147</v>
      </c>
      <c r="C1144" s="413">
        <v>1109115570</v>
      </c>
      <c r="D1144" s="414" t="s">
        <v>1148</v>
      </c>
      <c r="E1144" s="415" t="s">
        <v>171</v>
      </c>
      <c r="F1144" s="416">
        <v>3052833230</v>
      </c>
      <c r="G1144" s="417" t="s">
        <v>1656</v>
      </c>
      <c r="H1144" s="418">
        <v>45531</v>
      </c>
      <c r="I1144" s="476" t="s">
        <v>1706</v>
      </c>
      <c r="J1144" s="419">
        <v>685600</v>
      </c>
      <c r="K1144" s="595"/>
      <c r="L1144" s="568"/>
    </row>
    <row r="1145" spans="2:12" ht="14">
      <c r="B1145" s="412" t="s">
        <v>1147</v>
      </c>
      <c r="C1145" s="413">
        <v>1109115570</v>
      </c>
      <c r="D1145" s="414" t="s">
        <v>1148</v>
      </c>
      <c r="E1145" s="415" t="s">
        <v>171</v>
      </c>
      <c r="F1145" s="416">
        <v>3052833230</v>
      </c>
      <c r="G1145" s="417" t="s">
        <v>1657</v>
      </c>
      <c r="H1145" s="418">
        <v>45531</v>
      </c>
      <c r="I1145" s="476" t="s">
        <v>1706</v>
      </c>
      <c r="J1145" s="419">
        <v>9233</v>
      </c>
      <c r="K1145" s="595"/>
      <c r="L1145" s="568"/>
    </row>
    <row r="1146" spans="2:12" ht="14">
      <c r="B1146" s="412" t="s">
        <v>1147</v>
      </c>
      <c r="C1146" s="413">
        <v>1109115570</v>
      </c>
      <c r="D1146" s="414" t="s">
        <v>1148</v>
      </c>
      <c r="E1146" s="415" t="s">
        <v>171</v>
      </c>
      <c r="F1146" s="416">
        <v>3052833230</v>
      </c>
      <c r="G1146" s="417" t="s">
        <v>1658</v>
      </c>
      <c r="H1146" s="418">
        <v>45531</v>
      </c>
      <c r="I1146" s="476" t="s">
        <v>1706</v>
      </c>
      <c r="J1146" s="419">
        <v>6</v>
      </c>
      <c r="K1146" s="595"/>
      <c r="L1146" s="568"/>
    </row>
    <row r="1147" spans="2:12" ht="14">
      <c r="B1147" s="412" t="s">
        <v>1147</v>
      </c>
      <c r="C1147" s="413">
        <v>1109115570</v>
      </c>
      <c r="D1147" s="414" t="s">
        <v>1148</v>
      </c>
      <c r="E1147" s="415" t="s">
        <v>171</v>
      </c>
      <c r="F1147" s="416">
        <v>3052833230</v>
      </c>
      <c r="G1147" s="417" t="s">
        <v>1660</v>
      </c>
      <c r="H1147" s="418">
        <v>45531</v>
      </c>
      <c r="I1147" s="476" t="s">
        <v>1706</v>
      </c>
      <c r="J1147" s="419">
        <v>9233</v>
      </c>
      <c r="K1147" s="595"/>
      <c r="L1147" s="568"/>
    </row>
    <row r="1148" spans="2:12" ht="14">
      <c r="B1148" s="412" t="s">
        <v>1147</v>
      </c>
      <c r="C1148" s="413">
        <v>1109115570</v>
      </c>
      <c r="D1148" s="414" t="s">
        <v>1148</v>
      </c>
      <c r="E1148" s="415" t="s">
        <v>171</v>
      </c>
      <c r="F1148" s="416">
        <v>3052833230</v>
      </c>
      <c r="G1148" s="417" t="s">
        <v>1661</v>
      </c>
      <c r="H1148" s="418">
        <v>45531</v>
      </c>
      <c r="I1148" s="476" t="s">
        <v>1706</v>
      </c>
      <c r="J1148" s="419">
        <v>4167</v>
      </c>
      <c r="K1148" s="595"/>
      <c r="L1148" s="568"/>
    </row>
    <row r="1149" spans="2:12">
      <c r="B1149" s="447" t="s">
        <v>26</v>
      </c>
      <c r="C1149" s="448"/>
      <c r="D1149" s="449"/>
      <c r="E1149" s="450"/>
      <c r="F1149" s="451"/>
      <c r="G1149" s="452"/>
      <c r="H1149" s="453"/>
      <c r="I1149" s="526"/>
      <c r="J1149" s="454">
        <f>SUM(J1144:J1148)</f>
        <v>708239</v>
      </c>
      <c r="K1149" s="595"/>
      <c r="L1149" s="568"/>
    </row>
    <row r="1150" spans="2:12" ht="14">
      <c r="B1150" s="412" t="s">
        <v>420</v>
      </c>
      <c r="C1150" s="413">
        <v>16798126</v>
      </c>
      <c r="D1150" s="414" t="s">
        <v>421</v>
      </c>
      <c r="E1150" s="415" t="s">
        <v>171</v>
      </c>
      <c r="F1150" s="416">
        <v>3345962</v>
      </c>
      <c r="G1150" s="417" t="s">
        <v>1656</v>
      </c>
      <c r="H1150" s="418">
        <v>45531</v>
      </c>
      <c r="I1150" s="476" t="s">
        <v>1706</v>
      </c>
      <c r="J1150" s="419">
        <v>609061</v>
      </c>
      <c r="K1150" s="595"/>
      <c r="L1150" s="568"/>
    </row>
    <row r="1151" spans="2:12" ht="14">
      <c r="B1151" s="412" t="s">
        <v>420</v>
      </c>
      <c r="C1151" s="413">
        <v>16798126</v>
      </c>
      <c r="D1151" s="414" t="s">
        <v>421</v>
      </c>
      <c r="E1151" s="415" t="s">
        <v>171</v>
      </c>
      <c r="F1151" s="416">
        <v>3345962</v>
      </c>
      <c r="G1151" s="417" t="s">
        <v>1657</v>
      </c>
      <c r="H1151" s="418">
        <v>45531</v>
      </c>
      <c r="I1151" s="476" t="s">
        <v>1706</v>
      </c>
      <c r="J1151" s="419">
        <v>1225000</v>
      </c>
      <c r="K1151" s="595"/>
      <c r="L1151" s="568"/>
    </row>
    <row r="1152" spans="2:12" ht="14">
      <c r="B1152" s="412" t="s">
        <v>420</v>
      </c>
      <c r="C1152" s="413">
        <v>16798126</v>
      </c>
      <c r="D1152" s="414" t="s">
        <v>421</v>
      </c>
      <c r="E1152" s="415" t="s">
        <v>171</v>
      </c>
      <c r="F1152" s="416">
        <v>3345962</v>
      </c>
      <c r="G1152" s="417" t="s">
        <v>1658</v>
      </c>
      <c r="H1152" s="418">
        <v>45531</v>
      </c>
      <c r="I1152" s="476" t="s">
        <v>1706</v>
      </c>
      <c r="J1152" s="419">
        <v>85750</v>
      </c>
      <c r="K1152" s="595"/>
      <c r="L1152" s="568"/>
    </row>
    <row r="1153" spans="2:12" ht="14">
      <c r="B1153" s="412" t="s">
        <v>420</v>
      </c>
      <c r="C1153" s="413">
        <v>16798126</v>
      </c>
      <c r="D1153" s="414" t="s">
        <v>421</v>
      </c>
      <c r="E1153" s="415" t="s">
        <v>171</v>
      </c>
      <c r="F1153" s="416">
        <v>3345962</v>
      </c>
      <c r="G1153" s="417" t="s">
        <v>1660</v>
      </c>
      <c r="H1153" s="418">
        <v>45531</v>
      </c>
      <c r="I1153" s="476" t="s">
        <v>1706</v>
      </c>
      <c r="J1153" s="419">
        <v>175000</v>
      </c>
      <c r="K1153" s="595"/>
      <c r="L1153" s="568"/>
    </row>
    <row r="1154" spans="2:12" ht="14">
      <c r="B1154" s="412" t="s">
        <v>420</v>
      </c>
      <c r="C1154" s="413">
        <v>16798126</v>
      </c>
      <c r="D1154" s="414" t="s">
        <v>421</v>
      </c>
      <c r="E1154" s="415" t="s">
        <v>171</v>
      </c>
      <c r="F1154" s="416">
        <v>3345962</v>
      </c>
      <c r="G1154" s="417" t="s">
        <v>1661</v>
      </c>
      <c r="H1154" s="418">
        <v>45531</v>
      </c>
      <c r="I1154" s="476" t="s">
        <v>1706</v>
      </c>
      <c r="J1154" s="419">
        <v>872100</v>
      </c>
      <c r="K1154" s="595"/>
      <c r="L1154" s="568"/>
    </row>
    <row r="1155" spans="2:12">
      <c r="B1155" s="447" t="s">
        <v>26</v>
      </c>
      <c r="C1155" s="448"/>
      <c r="D1155" s="449"/>
      <c r="E1155" s="450"/>
      <c r="F1155" s="451"/>
      <c r="G1155" s="452"/>
      <c r="H1155" s="453"/>
      <c r="I1155" s="526"/>
      <c r="J1155" s="454">
        <f>SUM(J1150:J1154)</f>
        <v>2966911</v>
      </c>
      <c r="K1155" s="595"/>
      <c r="L1155" s="568"/>
    </row>
    <row r="1156" spans="2:12" ht="14">
      <c r="B1156" s="412" t="s">
        <v>721</v>
      </c>
      <c r="C1156" s="413">
        <v>1104804724</v>
      </c>
      <c r="D1156" s="414" t="s">
        <v>722</v>
      </c>
      <c r="E1156" s="415" t="s">
        <v>171</v>
      </c>
      <c r="F1156" s="416">
        <v>3128685110</v>
      </c>
      <c r="G1156" s="417" t="s">
        <v>1657</v>
      </c>
      <c r="H1156" s="418">
        <v>45531</v>
      </c>
      <c r="I1156" s="476" t="s">
        <v>1706</v>
      </c>
      <c r="J1156" s="419">
        <v>852833</v>
      </c>
      <c r="K1156" s="595"/>
      <c r="L1156" s="568"/>
    </row>
    <row r="1157" spans="2:12" ht="14">
      <c r="B1157" s="412" t="s">
        <v>721</v>
      </c>
      <c r="C1157" s="413">
        <v>1104804724</v>
      </c>
      <c r="D1157" s="414" t="s">
        <v>722</v>
      </c>
      <c r="E1157" s="415" t="s">
        <v>171</v>
      </c>
      <c r="F1157" s="416">
        <v>3128685110</v>
      </c>
      <c r="G1157" s="417" t="s">
        <v>1658</v>
      </c>
      <c r="H1157" s="418">
        <v>45531</v>
      </c>
      <c r="I1157" s="476" t="s">
        <v>1706</v>
      </c>
      <c r="J1157" s="419">
        <v>59698</v>
      </c>
      <c r="K1157" s="595"/>
      <c r="L1157" s="568"/>
    </row>
    <row r="1158" spans="2:12" ht="14">
      <c r="B1158" s="412" t="s">
        <v>721</v>
      </c>
      <c r="C1158" s="413">
        <v>1104804724</v>
      </c>
      <c r="D1158" s="414" t="s">
        <v>722</v>
      </c>
      <c r="E1158" s="415" t="s">
        <v>171</v>
      </c>
      <c r="F1158" s="416">
        <v>3128685110</v>
      </c>
      <c r="G1158" s="417" t="s">
        <v>1660</v>
      </c>
      <c r="H1158" s="418">
        <v>45531</v>
      </c>
      <c r="I1158" s="476" t="s">
        <v>1706</v>
      </c>
      <c r="J1158" s="419">
        <v>121833</v>
      </c>
      <c r="K1158" s="595"/>
      <c r="L1158" s="568"/>
    </row>
    <row r="1159" spans="2:12" ht="14">
      <c r="B1159" s="412" t="s">
        <v>721</v>
      </c>
      <c r="C1159" s="413">
        <v>1104804724</v>
      </c>
      <c r="D1159" s="414" t="s">
        <v>722</v>
      </c>
      <c r="E1159" s="415" t="s">
        <v>171</v>
      </c>
      <c r="F1159" s="416">
        <v>3128685110</v>
      </c>
      <c r="G1159" s="417" t="s">
        <v>1661</v>
      </c>
      <c r="H1159" s="418">
        <v>45531</v>
      </c>
      <c r="I1159" s="476" t="s">
        <v>1706</v>
      </c>
      <c r="J1159" s="419">
        <v>982222</v>
      </c>
      <c r="K1159" s="595"/>
      <c r="L1159" s="568"/>
    </row>
    <row r="1160" spans="2:12" ht="14">
      <c r="B1160" s="412" t="s">
        <v>422</v>
      </c>
      <c r="C1160" s="413">
        <v>31995702</v>
      </c>
      <c r="D1160" s="414" t="s">
        <v>423</v>
      </c>
      <c r="E1160" s="415" t="s">
        <v>171</v>
      </c>
      <c r="F1160" s="416">
        <v>3837280</v>
      </c>
      <c r="G1160" s="417" t="s">
        <v>1656</v>
      </c>
      <c r="H1160" s="418">
        <v>45531</v>
      </c>
      <c r="I1160" s="476" t="s">
        <v>1706</v>
      </c>
      <c r="J1160" s="419">
        <v>417737</v>
      </c>
      <c r="K1160" s="595"/>
      <c r="L1160" s="568"/>
    </row>
    <row r="1161" spans="2:12" ht="14">
      <c r="B1161" s="412" t="s">
        <v>422</v>
      </c>
      <c r="C1161" s="413">
        <v>31995702</v>
      </c>
      <c r="D1161" s="414" t="s">
        <v>423</v>
      </c>
      <c r="E1161" s="415" t="s">
        <v>171</v>
      </c>
      <c r="F1161" s="416">
        <v>3837280</v>
      </c>
      <c r="G1161" s="417" t="s">
        <v>1657</v>
      </c>
      <c r="H1161" s="418">
        <v>45531</v>
      </c>
      <c r="I1161" s="476" t="s">
        <v>1706</v>
      </c>
      <c r="J1161" s="419">
        <v>981167</v>
      </c>
      <c r="K1161" s="595"/>
      <c r="L1161" s="568"/>
    </row>
    <row r="1162" spans="2:12" ht="14">
      <c r="B1162" s="412" t="s">
        <v>422</v>
      </c>
      <c r="C1162" s="413">
        <v>31995702</v>
      </c>
      <c r="D1162" s="414" t="s">
        <v>423</v>
      </c>
      <c r="E1162" s="415" t="s">
        <v>171</v>
      </c>
      <c r="F1162" s="416">
        <v>3837280</v>
      </c>
      <c r="G1162" s="417" t="s">
        <v>1658</v>
      </c>
      <c r="H1162" s="418">
        <v>45531</v>
      </c>
      <c r="I1162" s="476" t="s">
        <v>1706</v>
      </c>
      <c r="J1162" s="419">
        <v>68682</v>
      </c>
      <c r="K1162" s="595"/>
      <c r="L1162" s="568"/>
    </row>
    <row r="1163" spans="2:12" ht="14">
      <c r="B1163" s="412" t="s">
        <v>422</v>
      </c>
      <c r="C1163" s="413">
        <v>31995702</v>
      </c>
      <c r="D1163" s="414" t="s">
        <v>423</v>
      </c>
      <c r="E1163" s="415" t="s">
        <v>171</v>
      </c>
      <c r="F1163" s="416">
        <v>3837280</v>
      </c>
      <c r="G1163" s="417" t="s">
        <v>1660</v>
      </c>
      <c r="H1163" s="418">
        <v>45531</v>
      </c>
      <c r="I1163" s="476" t="s">
        <v>1706</v>
      </c>
      <c r="J1163" s="419">
        <v>140167</v>
      </c>
      <c r="K1163" s="595"/>
      <c r="L1163" s="568"/>
    </row>
    <row r="1164" spans="2:12" ht="14">
      <c r="B1164" s="412" t="s">
        <v>422</v>
      </c>
      <c r="C1164" s="413">
        <v>31995702</v>
      </c>
      <c r="D1164" s="414" t="s">
        <v>423</v>
      </c>
      <c r="E1164" s="415" t="s">
        <v>171</v>
      </c>
      <c r="F1164" s="416">
        <v>3837280</v>
      </c>
      <c r="G1164" s="417" t="s">
        <v>1661</v>
      </c>
      <c r="H1164" s="418">
        <v>45531</v>
      </c>
      <c r="I1164" s="476" t="s">
        <v>1706</v>
      </c>
      <c r="J1164" s="419">
        <v>1608667</v>
      </c>
      <c r="K1164" s="595"/>
      <c r="L1164" s="568"/>
    </row>
    <row r="1165" spans="2:12">
      <c r="B1165" s="447" t="s">
        <v>26</v>
      </c>
      <c r="C1165" s="448"/>
      <c r="D1165" s="449"/>
      <c r="E1165" s="450"/>
      <c r="F1165" s="451"/>
      <c r="G1165" s="452"/>
      <c r="H1165" s="453"/>
      <c r="I1165" s="526"/>
      <c r="J1165" s="454">
        <f>SUM(J1160:J1164)</f>
        <v>3216420</v>
      </c>
      <c r="K1165" s="595"/>
      <c r="L1165" s="568"/>
    </row>
    <row r="1166" spans="2:12" ht="14">
      <c r="B1166" s="412" t="s">
        <v>426</v>
      </c>
      <c r="C1166" s="413">
        <v>76142061</v>
      </c>
      <c r="D1166" s="414" t="s">
        <v>427</v>
      </c>
      <c r="E1166" s="415" t="s">
        <v>171</v>
      </c>
      <c r="F1166" s="416">
        <v>3127163803</v>
      </c>
      <c r="G1166" s="417" t="s">
        <v>1656</v>
      </c>
      <c r="H1166" s="418">
        <v>45531</v>
      </c>
      <c r="I1166" s="476" t="s">
        <v>1706</v>
      </c>
      <c r="J1166" s="419">
        <v>627594</v>
      </c>
      <c r="K1166" s="595"/>
      <c r="L1166" s="568"/>
    </row>
    <row r="1167" spans="2:12" ht="14">
      <c r="B1167" s="412" t="s">
        <v>426</v>
      </c>
      <c r="C1167" s="413">
        <v>76142061</v>
      </c>
      <c r="D1167" s="414" t="s">
        <v>427</v>
      </c>
      <c r="E1167" s="415" t="s">
        <v>171</v>
      </c>
      <c r="F1167" s="416">
        <v>3127163803</v>
      </c>
      <c r="G1167" s="417" t="s">
        <v>1657</v>
      </c>
      <c r="H1167" s="418">
        <v>45531</v>
      </c>
      <c r="I1167" s="476" t="s">
        <v>1706</v>
      </c>
      <c r="J1167" s="419">
        <v>1047907</v>
      </c>
      <c r="K1167" s="595"/>
      <c r="L1167" s="568"/>
    </row>
    <row r="1168" spans="2:12" ht="14">
      <c r="B1168" s="412" t="s">
        <v>426</v>
      </c>
      <c r="C1168" s="413">
        <v>76142061</v>
      </c>
      <c r="D1168" s="414" t="s">
        <v>427</v>
      </c>
      <c r="E1168" s="415" t="s">
        <v>171</v>
      </c>
      <c r="F1168" s="416">
        <v>3127163803</v>
      </c>
      <c r="G1168" s="417" t="s">
        <v>1658</v>
      </c>
      <c r="H1168" s="418">
        <v>45531</v>
      </c>
      <c r="I1168" s="476" t="s">
        <v>1706</v>
      </c>
      <c r="J1168" s="419">
        <v>73353</v>
      </c>
      <c r="K1168" s="595"/>
      <c r="L1168" s="568"/>
    </row>
    <row r="1169" spans="2:12" ht="14">
      <c r="B1169" s="412" t="s">
        <v>426</v>
      </c>
      <c r="C1169" s="413">
        <v>76142061</v>
      </c>
      <c r="D1169" s="414" t="s">
        <v>427</v>
      </c>
      <c r="E1169" s="415" t="s">
        <v>171</v>
      </c>
      <c r="F1169" s="416">
        <v>3127163803</v>
      </c>
      <c r="G1169" s="417" t="s">
        <v>1660</v>
      </c>
      <c r="H1169" s="418">
        <v>45531</v>
      </c>
      <c r="I1169" s="476" t="s">
        <v>1706</v>
      </c>
      <c r="J1169" s="419">
        <v>156737</v>
      </c>
      <c r="K1169" s="595"/>
      <c r="L1169" s="568"/>
    </row>
    <row r="1170" spans="2:12" ht="14">
      <c r="B1170" s="412" t="s">
        <v>426</v>
      </c>
      <c r="C1170" s="413">
        <v>76142061</v>
      </c>
      <c r="D1170" s="414" t="s">
        <v>427</v>
      </c>
      <c r="E1170" s="415" t="s">
        <v>171</v>
      </c>
      <c r="F1170" s="416">
        <v>3127163803</v>
      </c>
      <c r="G1170" s="417" t="s">
        <v>1661</v>
      </c>
      <c r="H1170" s="418">
        <v>45531</v>
      </c>
      <c r="I1170" s="476" t="s">
        <v>1706</v>
      </c>
      <c r="J1170" s="419">
        <v>443750</v>
      </c>
      <c r="K1170" s="595"/>
      <c r="L1170" s="568"/>
    </row>
    <row r="1171" spans="2:12">
      <c r="B1171" s="447" t="s">
        <v>26</v>
      </c>
      <c r="C1171" s="448"/>
      <c r="D1171" s="449"/>
      <c r="E1171" s="450"/>
      <c r="F1171" s="451"/>
      <c r="G1171" s="452"/>
      <c r="H1171" s="453"/>
      <c r="I1171" s="526"/>
      <c r="J1171" s="454">
        <f>SUM(J1166:J1170)</f>
        <v>2349341</v>
      </c>
      <c r="K1171" s="595"/>
      <c r="L1171" s="568"/>
    </row>
    <row r="1172" spans="2:12" ht="14">
      <c r="B1172" s="412" t="s">
        <v>428</v>
      </c>
      <c r="C1172" s="413">
        <v>1104259229</v>
      </c>
      <c r="D1172" s="414" t="s">
        <v>1163</v>
      </c>
      <c r="E1172" s="415" t="s">
        <v>171</v>
      </c>
      <c r="F1172" s="416">
        <v>3007917009</v>
      </c>
      <c r="G1172" s="417" t="s">
        <v>1656</v>
      </c>
      <c r="H1172" s="418">
        <v>45531</v>
      </c>
      <c r="I1172" s="476" t="s">
        <v>1706</v>
      </c>
      <c r="J1172" s="419">
        <v>639200</v>
      </c>
      <c r="K1172" s="595"/>
      <c r="L1172" s="568"/>
    </row>
    <row r="1173" spans="2:12" ht="14">
      <c r="B1173" s="412" t="s">
        <v>428</v>
      </c>
      <c r="C1173" s="413">
        <v>1104259229</v>
      </c>
      <c r="D1173" s="414" t="s">
        <v>1163</v>
      </c>
      <c r="E1173" s="415" t="s">
        <v>171</v>
      </c>
      <c r="F1173" s="416">
        <v>3007917009</v>
      </c>
      <c r="G1173" s="417" t="s">
        <v>1657</v>
      </c>
      <c r="H1173" s="418">
        <v>45531</v>
      </c>
      <c r="I1173" s="476" t="s">
        <v>1706</v>
      </c>
      <c r="J1173" s="419">
        <v>840650</v>
      </c>
      <c r="K1173" s="595"/>
      <c r="L1173" s="568"/>
    </row>
    <row r="1174" spans="2:12" ht="14">
      <c r="B1174" s="412" t="s">
        <v>428</v>
      </c>
      <c r="C1174" s="413">
        <v>1104259229</v>
      </c>
      <c r="D1174" s="414" t="s">
        <v>1163</v>
      </c>
      <c r="E1174" s="415" t="s">
        <v>171</v>
      </c>
      <c r="F1174" s="416">
        <v>3007917009</v>
      </c>
      <c r="G1174" s="417" t="s">
        <v>1658</v>
      </c>
      <c r="H1174" s="418">
        <v>45531</v>
      </c>
      <c r="I1174" s="476" t="s">
        <v>1706</v>
      </c>
      <c r="J1174" s="419">
        <v>58005</v>
      </c>
      <c r="K1174" s="595"/>
      <c r="L1174" s="568"/>
    </row>
    <row r="1175" spans="2:12" ht="14">
      <c r="B1175" s="412" t="s">
        <v>428</v>
      </c>
      <c r="C1175" s="413">
        <v>1104259229</v>
      </c>
      <c r="D1175" s="414" t="s">
        <v>1163</v>
      </c>
      <c r="E1175" s="415" t="s">
        <v>171</v>
      </c>
      <c r="F1175" s="416">
        <v>3007917009</v>
      </c>
      <c r="G1175" s="417" t="s">
        <v>1660</v>
      </c>
      <c r="H1175" s="418">
        <v>45531</v>
      </c>
      <c r="I1175" s="476" t="s">
        <v>1706</v>
      </c>
      <c r="J1175" s="419">
        <v>121833</v>
      </c>
      <c r="K1175" s="595"/>
      <c r="L1175" s="568"/>
    </row>
    <row r="1176" spans="2:12" ht="14">
      <c r="B1176" s="412" t="s">
        <v>428</v>
      </c>
      <c r="C1176" s="413">
        <v>1104259229</v>
      </c>
      <c r="D1176" s="414" t="s">
        <v>1163</v>
      </c>
      <c r="E1176" s="415" t="s">
        <v>171</v>
      </c>
      <c r="F1176" s="416">
        <v>3007917009</v>
      </c>
      <c r="G1176" s="417" t="s">
        <v>1661</v>
      </c>
      <c r="H1176" s="418">
        <v>45531</v>
      </c>
      <c r="I1176" s="476" t="s">
        <v>1706</v>
      </c>
      <c r="J1176" s="419">
        <v>373750</v>
      </c>
      <c r="K1176" s="595"/>
      <c r="L1176" s="568"/>
    </row>
    <row r="1177" spans="2:12">
      <c r="B1177" s="447" t="s">
        <v>26</v>
      </c>
      <c r="C1177" s="448"/>
      <c r="D1177" s="449"/>
      <c r="E1177" s="450"/>
      <c r="F1177" s="451"/>
      <c r="G1177" s="452"/>
      <c r="H1177" s="453"/>
      <c r="I1177" s="526"/>
      <c r="J1177" s="454">
        <f>SUM(J1172:J1176)</f>
        <v>2033438</v>
      </c>
      <c r="K1177" s="595"/>
      <c r="L1177" s="568"/>
    </row>
    <row r="1178" spans="2:12" ht="14">
      <c r="B1178" s="412" t="s">
        <v>1112</v>
      </c>
      <c r="C1178" s="413">
        <v>1144052627</v>
      </c>
      <c r="D1178" s="414" t="s">
        <v>868</v>
      </c>
      <c r="E1178" s="415" t="s">
        <v>171</v>
      </c>
      <c r="F1178" s="416"/>
      <c r="G1178" s="417" t="s">
        <v>1656</v>
      </c>
      <c r="H1178" s="418">
        <v>45531</v>
      </c>
      <c r="I1178" s="476" t="s">
        <v>1706</v>
      </c>
      <c r="J1178" s="419">
        <v>11100000</v>
      </c>
      <c r="K1178" s="595"/>
      <c r="L1178" s="568"/>
    </row>
    <row r="1179" spans="2:12" ht="14">
      <c r="B1179" s="412" t="s">
        <v>1112</v>
      </c>
      <c r="C1179" s="413">
        <v>1144052627</v>
      </c>
      <c r="D1179" s="414" t="s">
        <v>868</v>
      </c>
      <c r="E1179" s="415" t="s">
        <v>171</v>
      </c>
      <c r="F1179" s="416"/>
      <c r="G1179" s="417" t="s">
        <v>1661</v>
      </c>
      <c r="H1179" s="418">
        <v>45531</v>
      </c>
      <c r="I1179" s="476" t="s">
        <v>1706</v>
      </c>
      <c r="J1179" s="419">
        <v>740001</v>
      </c>
      <c r="K1179" s="595"/>
      <c r="L1179" s="568"/>
    </row>
    <row r="1180" spans="2:12">
      <c r="B1180" s="447" t="s">
        <v>26</v>
      </c>
      <c r="C1180" s="448"/>
      <c r="D1180" s="449"/>
      <c r="E1180" s="450"/>
      <c r="F1180" s="451"/>
      <c r="G1180" s="452"/>
      <c r="H1180" s="453"/>
      <c r="I1180" s="526"/>
      <c r="J1180" s="454">
        <f>SUM(J1178:J1179)</f>
        <v>11840001</v>
      </c>
      <c r="K1180" s="595"/>
      <c r="L1180" s="568"/>
    </row>
    <row r="1181" spans="2:12" ht="14">
      <c r="B1181" s="412" t="s">
        <v>770</v>
      </c>
      <c r="C1181" s="413">
        <v>1144064334</v>
      </c>
      <c r="D1181" s="414" t="s">
        <v>771</v>
      </c>
      <c r="E1181" s="415" t="s">
        <v>171</v>
      </c>
      <c r="F1181" s="416">
        <v>4213260</v>
      </c>
      <c r="G1181" s="417" t="s">
        <v>1656</v>
      </c>
      <c r="H1181" s="418">
        <v>45531</v>
      </c>
      <c r="I1181" s="476" t="s">
        <v>1706</v>
      </c>
      <c r="J1181" s="419">
        <v>646400</v>
      </c>
      <c r="K1181" s="595"/>
      <c r="L1181" s="568"/>
    </row>
    <row r="1182" spans="2:12" ht="14">
      <c r="B1182" s="412" t="s">
        <v>770</v>
      </c>
      <c r="C1182" s="413">
        <v>1144064334</v>
      </c>
      <c r="D1182" s="414" t="s">
        <v>771</v>
      </c>
      <c r="E1182" s="415" t="s">
        <v>171</v>
      </c>
      <c r="F1182" s="416">
        <v>4213260</v>
      </c>
      <c r="G1182" s="417" t="s">
        <v>1657</v>
      </c>
      <c r="H1182" s="418">
        <v>45531</v>
      </c>
      <c r="I1182" s="476" t="s">
        <v>1706</v>
      </c>
      <c r="J1182" s="419">
        <v>852833</v>
      </c>
      <c r="K1182" s="595"/>
      <c r="L1182" s="568"/>
    </row>
    <row r="1183" spans="2:12" ht="14">
      <c r="B1183" s="412" t="s">
        <v>770</v>
      </c>
      <c r="C1183" s="413">
        <v>1144064334</v>
      </c>
      <c r="D1183" s="414" t="s">
        <v>771</v>
      </c>
      <c r="E1183" s="415" t="s">
        <v>171</v>
      </c>
      <c r="F1183" s="416">
        <v>4213260</v>
      </c>
      <c r="G1183" s="417" t="s">
        <v>1658</v>
      </c>
      <c r="H1183" s="418">
        <v>45531</v>
      </c>
      <c r="I1183" s="476" t="s">
        <v>1706</v>
      </c>
      <c r="J1183" s="419">
        <v>59698</v>
      </c>
      <c r="K1183" s="595"/>
      <c r="L1183" s="568"/>
    </row>
    <row r="1184" spans="2:12" ht="14">
      <c r="B1184" s="412" t="s">
        <v>770</v>
      </c>
      <c r="C1184" s="413">
        <v>1144064334</v>
      </c>
      <c r="D1184" s="414" t="s">
        <v>771</v>
      </c>
      <c r="E1184" s="415" t="s">
        <v>171</v>
      </c>
      <c r="F1184" s="416">
        <v>4213260</v>
      </c>
      <c r="G1184" s="417" t="s">
        <v>1660</v>
      </c>
      <c r="H1184" s="418">
        <v>45531</v>
      </c>
      <c r="I1184" s="476" t="s">
        <v>1706</v>
      </c>
      <c r="J1184" s="419">
        <v>121833</v>
      </c>
      <c r="K1184" s="595"/>
      <c r="L1184" s="568"/>
    </row>
    <row r="1185" spans="2:12" ht="14">
      <c r="B1185" s="412" t="s">
        <v>770</v>
      </c>
      <c r="C1185" s="413">
        <v>1144064334</v>
      </c>
      <c r="D1185" s="414" t="s">
        <v>771</v>
      </c>
      <c r="E1185" s="415" t="s">
        <v>171</v>
      </c>
      <c r="F1185" s="416">
        <v>4213260</v>
      </c>
      <c r="G1185" s="417" t="s">
        <v>1661</v>
      </c>
      <c r="H1185" s="418">
        <v>45531</v>
      </c>
      <c r="I1185" s="476" t="s">
        <v>1706</v>
      </c>
      <c r="J1185" s="419">
        <v>258194</v>
      </c>
      <c r="K1185" s="595"/>
      <c r="L1185" s="568"/>
    </row>
    <row r="1186" spans="2:12">
      <c r="B1186" s="447" t="s">
        <v>26</v>
      </c>
      <c r="C1186" s="448"/>
      <c r="D1186" s="449"/>
      <c r="E1186" s="450"/>
      <c r="F1186" s="451"/>
      <c r="G1186" s="452"/>
      <c r="H1186" s="453"/>
      <c r="I1186" s="526"/>
      <c r="J1186" s="454">
        <f>SUM(J1181:J1185)</f>
        <v>1938958</v>
      </c>
      <c r="K1186" s="595"/>
      <c r="L1186" s="568"/>
    </row>
    <row r="1187" spans="2:12" ht="14">
      <c r="B1187" s="412" t="s">
        <v>786</v>
      </c>
      <c r="C1187" s="413">
        <v>14449361</v>
      </c>
      <c r="D1187" s="414" t="s">
        <v>787</v>
      </c>
      <c r="E1187" s="415" t="s">
        <v>171</v>
      </c>
      <c r="F1187" s="416" t="s">
        <v>788</v>
      </c>
      <c r="G1187" s="417" t="s">
        <v>1656</v>
      </c>
      <c r="H1187" s="418">
        <v>45531</v>
      </c>
      <c r="I1187" s="476" t="s">
        <v>1706</v>
      </c>
      <c r="J1187" s="419">
        <v>958104</v>
      </c>
      <c r="K1187" s="595"/>
      <c r="L1187" s="568"/>
    </row>
    <row r="1188" spans="2:12" ht="14">
      <c r="B1188" s="412" t="s">
        <v>786</v>
      </c>
      <c r="C1188" s="413">
        <v>14449361</v>
      </c>
      <c r="D1188" s="414" t="s">
        <v>787</v>
      </c>
      <c r="E1188" s="415" t="s">
        <v>171</v>
      </c>
      <c r="F1188" s="416" t="s">
        <v>788</v>
      </c>
      <c r="G1188" s="417" t="s">
        <v>1657</v>
      </c>
      <c r="H1188" s="418">
        <v>45531</v>
      </c>
      <c r="I1188" s="476" t="s">
        <v>1706</v>
      </c>
      <c r="J1188" s="419">
        <v>1319500</v>
      </c>
      <c r="K1188" s="595"/>
      <c r="L1188" s="568"/>
    </row>
    <row r="1189" spans="2:12" ht="14">
      <c r="B1189" s="412" t="s">
        <v>786</v>
      </c>
      <c r="C1189" s="413">
        <v>14449361</v>
      </c>
      <c r="D1189" s="414" t="s">
        <v>787</v>
      </c>
      <c r="E1189" s="415" t="s">
        <v>171</v>
      </c>
      <c r="F1189" s="416" t="s">
        <v>788</v>
      </c>
      <c r="G1189" s="417" t="s">
        <v>1658</v>
      </c>
      <c r="H1189" s="418">
        <v>45531</v>
      </c>
      <c r="I1189" s="476" t="s">
        <v>1706</v>
      </c>
      <c r="J1189" s="419">
        <v>92365</v>
      </c>
      <c r="K1189" s="595"/>
      <c r="L1189" s="568"/>
    </row>
    <row r="1190" spans="2:12" ht="14">
      <c r="B1190" s="412" t="s">
        <v>786</v>
      </c>
      <c r="C1190" s="413">
        <v>14449361</v>
      </c>
      <c r="D1190" s="414" t="s">
        <v>787</v>
      </c>
      <c r="E1190" s="415" t="s">
        <v>171</v>
      </c>
      <c r="F1190" s="416" t="s">
        <v>788</v>
      </c>
      <c r="G1190" s="417" t="s">
        <v>1660</v>
      </c>
      <c r="H1190" s="418">
        <v>45531</v>
      </c>
      <c r="I1190" s="476" t="s">
        <v>1706</v>
      </c>
      <c r="J1190" s="419">
        <v>188500</v>
      </c>
      <c r="K1190" s="595"/>
      <c r="L1190" s="568"/>
    </row>
    <row r="1191" spans="2:12" ht="14">
      <c r="B1191" s="412" t="s">
        <v>786</v>
      </c>
      <c r="C1191" s="413">
        <v>14449361</v>
      </c>
      <c r="D1191" s="414" t="s">
        <v>787</v>
      </c>
      <c r="E1191" s="415" t="s">
        <v>171</v>
      </c>
      <c r="F1191" s="416" t="s">
        <v>788</v>
      </c>
      <c r="G1191" s="417" t="s">
        <v>1661</v>
      </c>
      <c r="H1191" s="418">
        <v>45531</v>
      </c>
      <c r="I1191" s="476" t="s">
        <v>1706</v>
      </c>
      <c r="J1191" s="419">
        <v>971250</v>
      </c>
      <c r="K1191" s="595"/>
      <c r="L1191" s="568"/>
    </row>
    <row r="1192" spans="2:12">
      <c r="B1192" s="447" t="s">
        <v>26</v>
      </c>
      <c r="C1192" s="448"/>
      <c r="D1192" s="449"/>
      <c r="E1192" s="450"/>
      <c r="F1192" s="451"/>
      <c r="G1192" s="452"/>
      <c r="H1192" s="453"/>
      <c r="I1192" s="526"/>
      <c r="J1192" s="454">
        <f>SUM(J1187:J1191)</f>
        <v>3529719</v>
      </c>
      <c r="K1192" s="595"/>
      <c r="L1192" s="568"/>
    </row>
    <row r="1193" spans="2:12" ht="14">
      <c r="B1193" s="412" t="s">
        <v>824</v>
      </c>
      <c r="C1193" s="413">
        <v>94429704</v>
      </c>
      <c r="D1193" s="414" t="s">
        <v>825</v>
      </c>
      <c r="E1193" s="415" t="s">
        <v>171</v>
      </c>
      <c r="F1193" s="416">
        <v>323875785</v>
      </c>
      <c r="G1193" s="417" t="s">
        <v>1656</v>
      </c>
      <c r="H1193" s="418">
        <v>45531</v>
      </c>
      <c r="I1193" s="476" t="s">
        <v>1706</v>
      </c>
      <c r="J1193" s="419">
        <v>830500</v>
      </c>
      <c r="K1193" s="595"/>
      <c r="L1193" s="568"/>
    </row>
    <row r="1194" spans="2:12" ht="14">
      <c r="B1194" s="412" t="s">
        <v>824</v>
      </c>
      <c r="C1194" s="413">
        <v>94429704</v>
      </c>
      <c r="D1194" s="414" t="s">
        <v>825</v>
      </c>
      <c r="E1194" s="415" t="s">
        <v>171</v>
      </c>
      <c r="F1194" s="416">
        <v>323875785</v>
      </c>
      <c r="G1194" s="417" t="s">
        <v>1657</v>
      </c>
      <c r="H1194" s="418">
        <v>45531</v>
      </c>
      <c r="I1194" s="476" t="s">
        <v>1706</v>
      </c>
      <c r="J1194" s="419">
        <v>1086167</v>
      </c>
      <c r="K1194" s="595"/>
      <c r="L1194" s="568"/>
    </row>
    <row r="1195" spans="2:12" ht="14">
      <c r="B1195" s="412" t="s">
        <v>824</v>
      </c>
      <c r="C1195" s="413">
        <v>94429704</v>
      </c>
      <c r="D1195" s="414" t="s">
        <v>825</v>
      </c>
      <c r="E1195" s="415" t="s">
        <v>171</v>
      </c>
      <c r="F1195" s="416">
        <v>323875785</v>
      </c>
      <c r="G1195" s="417" t="s">
        <v>1658</v>
      </c>
      <c r="H1195" s="418">
        <v>45531</v>
      </c>
      <c r="I1195" s="476" t="s">
        <v>1706</v>
      </c>
      <c r="J1195" s="419">
        <v>76032</v>
      </c>
      <c r="K1195" s="595"/>
      <c r="L1195" s="568"/>
    </row>
    <row r="1196" spans="2:12" ht="14">
      <c r="B1196" s="412" t="s">
        <v>824</v>
      </c>
      <c r="C1196" s="413">
        <v>94429704</v>
      </c>
      <c r="D1196" s="414" t="s">
        <v>825</v>
      </c>
      <c r="E1196" s="415" t="s">
        <v>171</v>
      </c>
      <c r="F1196" s="416">
        <v>323875785</v>
      </c>
      <c r="G1196" s="417" t="s">
        <v>1660</v>
      </c>
      <c r="H1196" s="418">
        <v>45531</v>
      </c>
      <c r="I1196" s="476" t="s">
        <v>1706</v>
      </c>
      <c r="J1196" s="419">
        <v>155167</v>
      </c>
      <c r="K1196" s="595"/>
      <c r="L1196" s="568"/>
    </row>
    <row r="1197" spans="2:12" ht="14">
      <c r="B1197" s="412" t="s">
        <v>824</v>
      </c>
      <c r="C1197" s="413">
        <v>94429704</v>
      </c>
      <c r="D1197" s="414" t="s">
        <v>825</v>
      </c>
      <c r="E1197" s="415" t="s">
        <v>171</v>
      </c>
      <c r="F1197" s="416">
        <v>323875785</v>
      </c>
      <c r="G1197" s="417" t="s">
        <v>1661</v>
      </c>
      <c r="H1197" s="418">
        <v>45531</v>
      </c>
      <c r="I1197" s="476" t="s">
        <v>1706</v>
      </c>
      <c r="J1197" s="419">
        <v>774444</v>
      </c>
      <c r="K1197" s="595"/>
      <c r="L1197" s="568"/>
    </row>
    <row r="1198" spans="2:12">
      <c r="B1198" s="447" t="s">
        <v>26</v>
      </c>
      <c r="C1198" s="448"/>
      <c r="D1198" s="449"/>
      <c r="E1198" s="450"/>
      <c r="F1198" s="451"/>
      <c r="G1198" s="452"/>
      <c r="H1198" s="453"/>
      <c r="I1198" s="526"/>
      <c r="J1198" s="454">
        <f>SUM(J1193:J1197)</f>
        <v>2922310</v>
      </c>
      <c r="K1198" s="595"/>
      <c r="L1198" s="568"/>
    </row>
    <row r="1199" spans="2:12" ht="14">
      <c r="B1199" s="412" t="s">
        <v>429</v>
      </c>
      <c r="C1199" s="413">
        <v>1151949276</v>
      </c>
      <c r="D1199" s="414" t="s">
        <v>430</v>
      </c>
      <c r="E1199" s="415" t="s">
        <v>171</v>
      </c>
      <c r="F1199" s="416">
        <v>3784572</v>
      </c>
      <c r="G1199" s="417" t="s">
        <v>1656</v>
      </c>
      <c r="H1199" s="418">
        <v>45531</v>
      </c>
      <c r="I1199" s="476" t="s">
        <v>1706</v>
      </c>
      <c r="J1199" s="419">
        <v>628400</v>
      </c>
      <c r="K1199" s="595"/>
      <c r="L1199" s="568"/>
    </row>
    <row r="1200" spans="2:12" ht="14">
      <c r="B1200" s="412" t="s">
        <v>429</v>
      </c>
      <c r="C1200" s="413">
        <v>1151949276</v>
      </c>
      <c r="D1200" s="414" t="s">
        <v>430</v>
      </c>
      <c r="E1200" s="415" t="s">
        <v>171</v>
      </c>
      <c r="F1200" s="416">
        <v>3784572</v>
      </c>
      <c r="G1200" s="417" t="s">
        <v>1657</v>
      </c>
      <c r="H1200" s="418">
        <v>45531</v>
      </c>
      <c r="I1200" s="476" t="s">
        <v>1706</v>
      </c>
      <c r="J1200" s="419">
        <v>852833</v>
      </c>
      <c r="K1200" s="595"/>
      <c r="L1200" s="568"/>
    </row>
    <row r="1201" spans="2:12" ht="14">
      <c r="B1201" s="412" t="s">
        <v>429</v>
      </c>
      <c r="C1201" s="413">
        <v>1151949276</v>
      </c>
      <c r="D1201" s="414" t="s">
        <v>430</v>
      </c>
      <c r="E1201" s="415" t="s">
        <v>171</v>
      </c>
      <c r="F1201" s="416">
        <v>3784572</v>
      </c>
      <c r="G1201" s="417" t="s">
        <v>1658</v>
      </c>
      <c r="H1201" s="418">
        <v>45531</v>
      </c>
      <c r="I1201" s="476" t="s">
        <v>1706</v>
      </c>
      <c r="J1201" s="419">
        <v>59698</v>
      </c>
      <c r="K1201" s="595"/>
      <c r="L1201" s="568"/>
    </row>
    <row r="1202" spans="2:12" ht="14">
      <c r="B1202" s="412" t="s">
        <v>429</v>
      </c>
      <c r="C1202" s="413">
        <v>1151949276</v>
      </c>
      <c r="D1202" s="414" t="s">
        <v>430</v>
      </c>
      <c r="E1202" s="415" t="s">
        <v>171</v>
      </c>
      <c r="F1202" s="416">
        <v>3784572</v>
      </c>
      <c r="G1202" s="417" t="s">
        <v>1660</v>
      </c>
      <c r="H1202" s="418">
        <v>45531</v>
      </c>
      <c r="I1202" s="476" t="s">
        <v>1706</v>
      </c>
      <c r="J1202" s="419">
        <v>121833</v>
      </c>
      <c r="K1202" s="595"/>
      <c r="L1202" s="568"/>
    </row>
    <row r="1203" spans="2:12" ht="14">
      <c r="B1203" s="412" t="s">
        <v>429</v>
      </c>
      <c r="C1203" s="413">
        <v>1151949276</v>
      </c>
      <c r="D1203" s="414" t="s">
        <v>430</v>
      </c>
      <c r="E1203" s="415" t="s">
        <v>171</v>
      </c>
      <c r="F1203" s="416">
        <v>3784572</v>
      </c>
      <c r="G1203" s="417" t="s">
        <v>1661</v>
      </c>
      <c r="H1203" s="418">
        <v>45531</v>
      </c>
      <c r="I1203" s="476" t="s">
        <v>1706</v>
      </c>
      <c r="J1203" s="419">
        <v>54166</v>
      </c>
      <c r="K1203" s="595"/>
      <c r="L1203" s="568"/>
    </row>
    <row r="1204" spans="2:12">
      <c r="B1204" s="447" t="s">
        <v>26</v>
      </c>
      <c r="C1204" s="448"/>
      <c r="D1204" s="449"/>
      <c r="E1204" s="450"/>
      <c r="F1204" s="451"/>
      <c r="G1204" s="452"/>
      <c r="H1204" s="453"/>
      <c r="I1204" s="526"/>
      <c r="J1204" s="454">
        <f>SUM(J1199:J1203)</f>
        <v>1716930</v>
      </c>
      <c r="K1204" s="595"/>
      <c r="L1204" s="568"/>
    </row>
    <row r="1205" spans="2:12" ht="14">
      <c r="B1205" s="412" t="s">
        <v>431</v>
      </c>
      <c r="C1205" s="413">
        <v>1107511943</v>
      </c>
      <c r="D1205" s="414" t="s">
        <v>1154</v>
      </c>
      <c r="E1205" s="415" t="s">
        <v>171</v>
      </c>
      <c r="F1205" s="416">
        <v>3176929849</v>
      </c>
      <c r="G1205" s="417" t="s">
        <v>1656</v>
      </c>
      <c r="H1205" s="418">
        <v>45531</v>
      </c>
      <c r="I1205" s="476" t="s">
        <v>1706</v>
      </c>
      <c r="J1205" s="419">
        <v>535000</v>
      </c>
      <c r="K1205" s="595"/>
      <c r="L1205" s="568"/>
    </row>
    <row r="1206" spans="2:12" ht="14">
      <c r="B1206" s="412" t="s">
        <v>431</v>
      </c>
      <c r="C1206" s="413">
        <v>1107511943</v>
      </c>
      <c r="D1206" s="414" t="s">
        <v>1154</v>
      </c>
      <c r="E1206" s="415" t="s">
        <v>171</v>
      </c>
      <c r="F1206" s="416">
        <v>3176929849</v>
      </c>
      <c r="G1206" s="417" t="s">
        <v>1657</v>
      </c>
      <c r="H1206" s="418">
        <v>45531</v>
      </c>
      <c r="I1206" s="476" t="s">
        <v>1706</v>
      </c>
      <c r="J1206" s="419">
        <v>845200</v>
      </c>
      <c r="K1206" s="595"/>
      <c r="L1206" s="568"/>
    </row>
    <row r="1207" spans="2:12" ht="14">
      <c r="B1207" s="412" t="s">
        <v>431</v>
      </c>
      <c r="C1207" s="413">
        <v>1107511943</v>
      </c>
      <c r="D1207" s="414" t="s">
        <v>1154</v>
      </c>
      <c r="E1207" s="415" t="s">
        <v>171</v>
      </c>
      <c r="F1207" s="416">
        <v>3176929849</v>
      </c>
      <c r="G1207" s="417" t="s">
        <v>1658</v>
      </c>
      <c r="H1207" s="418">
        <v>45531</v>
      </c>
      <c r="I1207" s="476" t="s">
        <v>1706</v>
      </c>
      <c r="J1207" s="419">
        <v>52966</v>
      </c>
      <c r="K1207" s="595"/>
      <c r="L1207" s="568"/>
    </row>
    <row r="1208" spans="2:12" ht="14">
      <c r="B1208" s="412" t="s">
        <v>431</v>
      </c>
      <c r="C1208" s="413">
        <v>1107511943</v>
      </c>
      <c r="D1208" s="414" t="s">
        <v>1154</v>
      </c>
      <c r="E1208" s="415" t="s">
        <v>171</v>
      </c>
      <c r="F1208" s="416">
        <v>3176929849</v>
      </c>
      <c r="G1208" s="417" t="s">
        <v>1660</v>
      </c>
      <c r="H1208" s="418">
        <v>45531</v>
      </c>
      <c r="I1208" s="476" t="s">
        <v>1706</v>
      </c>
      <c r="J1208" s="419">
        <v>140388</v>
      </c>
      <c r="K1208" s="595"/>
      <c r="L1208" s="568"/>
    </row>
    <row r="1209" spans="2:12" ht="14">
      <c r="B1209" s="412" t="s">
        <v>431</v>
      </c>
      <c r="C1209" s="413">
        <v>1107511943</v>
      </c>
      <c r="D1209" s="414" t="s">
        <v>1154</v>
      </c>
      <c r="E1209" s="415" t="s">
        <v>171</v>
      </c>
      <c r="F1209" s="416">
        <v>3176929849</v>
      </c>
      <c r="G1209" s="417" t="s">
        <v>1661</v>
      </c>
      <c r="H1209" s="418">
        <v>45531</v>
      </c>
      <c r="I1209" s="476" t="s">
        <v>1706</v>
      </c>
      <c r="J1209" s="419">
        <v>339444</v>
      </c>
      <c r="K1209" s="595"/>
      <c r="L1209" s="568"/>
    </row>
    <row r="1210" spans="2:12">
      <c r="B1210" s="447" t="s">
        <v>26</v>
      </c>
      <c r="C1210" s="448"/>
      <c r="D1210" s="449"/>
      <c r="E1210" s="450"/>
      <c r="F1210" s="451"/>
      <c r="G1210" s="452"/>
      <c r="H1210" s="453"/>
      <c r="I1210" s="526"/>
      <c r="J1210" s="454">
        <f>SUM(J1205:J1209)</f>
        <v>1912998</v>
      </c>
      <c r="K1210" s="595"/>
      <c r="L1210" s="568"/>
    </row>
    <row r="1211" spans="2:12" ht="14">
      <c r="B1211" s="412" t="s">
        <v>432</v>
      </c>
      <c r="C1211" s="413">
        <v>1143848866</v>
      </c>
      <c r="D1211" s="414" t="s">
        <v>433</v>
      </c>
      <c r="E1211" s="415" t="s">
        <v>171</v>
      </c>
      <c r="F1211" s="416">
        <v>3153174283</v>
      </c>
      <c r="G1211" s="417" t="s">
        <v>1656</v>
      </c>
      <c r="H1211" s="418">
        <v>45531</v>
      </c>
      <c r="I1211" s="476" t="s">
        <v>1644</v>
      </c>
      <c r="J1211" s="419">
        <v>657238</v>
      </c>
      <c r="K1211" s="595"/>
      <c r="L1211" s="568"/>
    </row>
    <row r="1212" spans="2:12" ht="14">
      <c r="B1212" s="412" t="s">
        <v>432</v>
      </c>
      <c r="C1212" s="413">
        <v>1143848866</v>
      </c>
      <c r="D1212" s="414" t="s">
        <v>433</v>
      </c>
      <c r="E1212" s="415" t="s">
        <v>171</v>
      </c>
      <c r="F1212" s="416">
        <v>3153174283</v>
      </c>
      <c r="G1212" s="417" t="s">
        <v>1657</v>
      </c>
      <c r="H1212" s="418">
        <v>45531</v>
      </c>
      <c r="I1212" s="476" t="s">
        <v>1644</v>
      </c>
      <c r="J1212" s="419">
        <v>1261167</v>
      </c>
      <c r="K1212" s="595"/>
      <c r="L1212" s="568"/>
    </row>
    <row r="1213" spans="2:12" ht="14">
      <c r="B1213" s="412" t="s">
        <v>432</v>
      </c>
      <c r="C1213" s="413">
        <v>1143848866</v>
      </c>
      <c r="D1213" s="414" t="s">
        <v>433</v>
      </c>
      <c r="E1213" s="415" t="s">
        <v>171</v>
      </c>
      <c r="F1213" s="416">
        <v>3153174283</v>
      </c>
      <c r="G1213" s="417" t="s">
        <v>1658</v>
      </c>
      <c r="H1213" s="418">
        <v>45531</v>
      </c>
      <c r="I1213" s="476" t="s">
        <v>1644</v>
      </c>
      <c r="J1213" s="419">
        <v>88282</v>
      </c>
      <c r="K1213" s="595"/>
      <c r="L1213" s="568"/>
    </row>
    <row r="1214" spans="2:12" ht="14">
      <c r="B1214" s="412" t="s">
        <v>432</v>
      </c>
      <c r="C1214" s="413">
        <v>1143848866</v>
      </c>
      <c r="D1214" s="414" t="s">
        <v>433</v>
      </c>
      <c r="E1214" s="415" t="s">
        <v>171</v>
      </c>
      <c r="F1214" s="416">
        <v>3153174283</v>
      </c>
      <c r="G1214" s="417" t="s">
        <v>1660</v>
      </c>
      <c r="H1214" s="418">
        <v>45531</v>
      </c>
      <c r="I1214" s="476" t="s">
        <v>1644</v>
      </c>
      <c r="J1214" s="419">
        <v>180167</v>
      </c>
      <c r="K1214" s="595"/>
      <c r="L1214" s="568"/>
    </row>
    <row r="1215" spans="2:12" ht="14">
      <c r="B1215" s="412" t="s">
        <v>432</v>
      </c>
      <c r="C1215" s="413">
        <v>1143848866</v>
      </c>
      <c r="D1215" s="414" t="s">
        <v>433</v>
      </c>
      <c r="E1215" s="415" t="s">
        <v>171</v>
      </c>
      <c r="F1215" s="416">
        <v>3153174283</v>
      </c>
      <c r="G1215" s="417" t="s">
        <v>1661</v>
      </c>
      <c r="H1215" s="418">
        <v>45531</v>
      </c>
      <c r="I1215" s="476" t="s">
        <v>1644</v>
      </c>
      <c r="J1215" s="419">
        <v>2500000</v>
      </c>
      <c r="K1215" s="595"/>
      <c r="L1215" s="568"/>
    </row>
    <row r="1216" spans="2:12">
      <c r="B1216" s="447" t="s">
        <v>26</v>
      </c>
      <c r="C1216" s="448"/>
      <c r="D1216" s="449"/>
      <c r="E1216" s="450"/>
      <c r="F1216" s="451"/>
      <c r="G1216" s="452"/>
      <c r="H1216" s="453"/>
      <c r="I1216" s="526"/>
      <c r="J1216" s="454">
        <f>SUM(J1211:J1215)</f>
        <v>4686854</v>
      </c>
      <c r="K1216" s="595"/>
      <c r="L1216" s="568"/>
    </row>
    <row r="1217" spans="2:12" ht="14">
      <c r="B1217" s="412" t="s">
        <v>808</v>
      </c>
      <c r="C1217" s="413">
        <v>31970650</v>
      </c>
      <c r="D1217" s="414" t="s">
        <v>809</v>
      </c>
      <c r="E1217" s="415" t="s">
        <v>171</v>
      </c>
      <c r="F1217" s="416">
        <v>4021749</v>
      </c>
      <c r="G1217" s="417" t="s">
        <v>1656</v>
      </c>
      <c r="H1217" s="418">
        <v>45531</v>
      </c>
      <c r="I1217" s="476" t="s">
        <v>1706</v>
      </c>
      <c r="J1217" s="419">
        <v>197311</v>
      </c>
      <c r="K1217" s="595"/>
      <c r="L1217" s="568"/>
    </row>
    <row r="1218" spans="2:12" ht="14">
      <c r="B1218" s="412" t="s">
        <v>808</v>
      </c>
      <c r="C1218" s="413">
        <v>31970650</v>
      </c>
      <c r="D1218" s="414" t="s">
        <v>809</v>
      </c>
      <c r="E1218" s="415" t="s">
        <v>171</v>
      </c>
      <c r="F1218" s="416">
        <v>4021749</v>
      </c>
      <c r="G1218" s="417" t="s">
        <v>1657</v>
      </c>
      <c r="H1218" s="418">
        <v>45531</v>
      </c>
      <c r="I1218" s="476" t="s">
        <v>1706</v>
      </c>
      <c r="J1218" s="419">
        <v>1045471</v>
      </c>
      <c r="K1218" s="595"/>
      <c r="L1218" s="568"/>
    </row>
    <row r="1219" spans="2:12" ht="14">
      <c r="B1219" s="412" t="s">
        <v>808</v>
      </c>
      <c r="C1219" s="413">
        <v>31970650</v>
      </c>
      <c r="D1219" s="414" t="s">
        <v>809</v>
      </c>
      <c r="E1219" s="415" t="s">
        <v>171</v>
      </c>
      <c r="F1219" s="416">
        <v>4021749</v>
      </c>
      <c r="G1219" s="417" t="s">
        <v>1658</v>
      </c>
      <c r="H1219" s="418">
        <v>45531</v>
      </c>
      <c r="I1219" s="476" t="s">
        <v>1706</v>
      </c>
      <c r="J1219" s="419">
        <v>73183</v>
      </c>
      <c r="K1219" s="595"/>
      <c r="L1219" s="568"/>
    </row>
    <row r="1220" spans="2:12" ht="14">
      <c r="B1220" s="412" t="s">
        <v>808</v>
      </c>
      <c r="C1220" s="413">
        <v>31970650</v>
      </c>
      <c r="D1220" s="414" t="s">
        <v>809</v>
      </c>
      <c r="E1220" s="415" t="s">
        <v>171</v>
      </c>
      <c r="F1220" s="416">
        <v>4021749</v>
      </c>
      <c r="G1220" s="417" t="s">
        <v>1660</v>
      </c>
      <c r="H1220" s="418">
        <v>45531</v>
      </c>
      <c r="I1220" s="476" t="s">
        <v>1706</v>
      </c>
      <c r="J1220" s="419">
        <v>200375</v>
      </c>
      <c r="K1220" s="595"/>
      <c r="L1220" s="568"/>
    </row>
    <row r="1221" spans="2:12" ht="14">
      <c r="B1221" s="420" t="s">
        <v>808</v>
      </c>
      <c r="C1221" s="421">
        <v>31970650</v>
      </c>
      <c r="D1221" s="422" t="s">
        <v>809</v>
      </c>
      <c r="E1221" s="423" t="s">
        <v>171</v>
      </c>
      <c r="F1221" s="424">
        <v>4021749</v>
      </c>
      <c r="G1221" s="442" t="s">
        <v>1661</v>
      </c>
      <c r="H1221" s="425">
        <v>45531</v>
      </c>
      <c r="I1221" s="476" t="s">
        <v>1706</v>
      </c>
      <c r="J1221" s="426">
        <v>1083333</v>
      </c>
      <c r="K1221" s="595"/>
      <c r="L1221" s="568"/>
    </row>
    <row r="1222" spans="2:12" ht="14" thickBot="1">
      <c r="B1222" s="447" t="s">
        <v>26</v>
      </c>
      <c r="C1222" s="448"/>
      <c r="D1222" s="449"/>
      <c r="E1222" s="450"/>
      <c r="F1222" s="451"/>
      <c r="G1222" s="452"/>
      <c r="H1222" s="453"/>
      <c r="I1222" s="526"/>
      <c r="J1222" s="454">
        <f>SUM(J1217:J1221)</f>
        <v>2599673</v>
      </c>
      <c r="K1222" s="596"/>
      <c r="L1222" s="569"/>
    </row>
    <row r="1223" spans="2:12" s="511" customFormat="1" ht="16" thickBot="1">
      <c r="B1223" s="530" t="s">
        <v>1708</v>
      </c>
      <c r="C1223" s="531"/>
      <c r="D1223" s="532"/>
      <c r="E1223" s="533"/>
      <c r="F1223" s="534"/>
      <c r="G1223" s="533"/>
      <c r="H1223" s="535"/>
      <c r="I1223" s="534"/>
      <c r="J1223" s="536">
        <f>+J13+J16+J22+J32+J38+J44+J50+J53+J56+J62+J68+J78+J84+J94+J100+J106+J112+J118+J124+J130+J133+J139+J145+J151+J157+J167+J173+J179+J185+J191+J197+J203+J209+J215+J218+J224+J230+J236+J242+J248+J254+J260+J270+J276+J282+J288+J294+J304+J310+J316+J326+J328+J334+J340+J346+J348+J354+J360+J366+J372+J378+J384+J390+J393+J399+J405+J411+J417+J427+J437+J443+J453+J464+J470+J476+J482+J490+J500+J503+J506+J512+J518+J520+J530+J536+J542+J557+J563+J569+J571+J577+J583+J596+J598+J604+J610+J616+J619+J625+J631+J637+J643+J646+J652+J655+J661+J667+J670+J676+J682+J688+J694+J697+J699+J705+J711+J717+J723+J729+J735+J741+J743+J745+J751+J757+J763+J769+J775+J793+J799+J805+J811+J814+J824+J830+J836+J842+J852+J858+J863+J873+J879+J882+J888+J891+J897+J903+J908+J914+J920+J926+J928+J934+J937+J940+J946+J952+J962+J968+J978+J981+J992+J998+J1003+J1005+J1011+J1017+J1023+J1029+J1035+J1041+J1043+J1049+J1055+J1057+J1063+J1069+J1075+J1085+J1091+J1097+J1103+J1108+J1111+J1117+J1123+J1125+J1133+J1139+J1149+J1155+J1165+J1171+J1177+J1180+J1186+J1192+J1198+J1204+J1210+J1216+J1222</f>
        <v>1125462608</v>
      </c>
      <c r="K1223" s="536">
        <f>+K13+K16+K22+K32+K38+K44+K50+K53+K56+K62+K68+K78+K84+K94+K100+K106+K112+K118+K124+K130+K133+K139+K145+K151+K157+K167+K173+K179+K185+K197+K203+K209+K215+K218+K224+K230+K236+K242+K248+K254+K260+K270+K276+K282+K288+K294+K304+K310+K316+K326+K328+K334+K340+K346+K348+K354+K360+K366+K372+K378+K384+K390+K393+K399+K405+K411+K417+K427+K437+K443+K453+K464+K470+K476+K482+K490+K500+K503+K506+K512+K518+K520+K530+K536+K542+K557+K563+K569+K571+K577+K583+K596+K598+K604+K610+K616+K619+K625+K631+K637+K643+K646+K652+K655+K661+K667+K670+K676+K682+K688+K694+K697+K699+K705+K711+K717+K723+K729+K735+K741+K743+K745+K751+K757+K763+K769+K775+K793+K799+K805+K811+K814+K824+K830+K836+K842+K852+K858+K863+K873+K879+K882+K888+K891+K897+K903+K908+K914+K920+K926+K928+K934+K937+K940+K946+K952+K962+K968+K978+K981+K992+K998+K1003+K1005+K1011+K1017+K1023+K1029+K1035+K1041+K1043+K1049+K1055+K1057+K1063+K1069+K1075+K1085+K1091+K1097+K1103+K1108+K1111+K1117+K1123+K1125+K1133+K1139+K1149+K1155+K1165+K1171+K1177+K1180+K1186+K1192+K1198+K1204+K1210+K1216+K1222</f>
        <v>0</v>
      </c>
      <c r="L1223" s="569"/>
    </row>
    <row r="1224" spans="2:12">
      <c r="L1224" s="569"/>
    </row>
    <row r="1225" spans="2:12" s="511" customFormat="1" ht="15">
      <c r="B1225" s="499" t="s">
        <v>1709</v>
      </c>
      <c r="C1225" s="529"/>
      <c r="D1225" s="537"/>
      <c r="E1225" s="538"/>
      <c r="F1225" s="539"/>
      <c r="G1225" s="538"/>
      <c r="I1225" s="539"/>
      <c r="K1225" s="598"/>
      <c r="L1225" s="571"/>
    </row>
    <row r="1226" spans="2:12" s="511" customFormat="1" ht="32">
      <c r="B1226" s="498" t="s">
        <v>27</v>
      </c>
      <c r="C1226" s="498" t="s">
        <v>1648</v>
      </c>
      <c r="D1226" s="498" t="s">
        <v>1649</v>
      </c>
      <c r="E1226" s="527" t="s">
        <v>1650</v>
      </c>
      <c r="F1226" s="498" t="s">
        <v>1654</v>
      </c>
      <c r="G1226" s="527" t="s">
        <v>1651</v>
      </c>
      <c r="H1226" s="498" t="s">
        <v>1659</v>
      </c>
      <c r="I1226" s="498" t="s">
        <v>1663</v>
      </c>
      <c r="J1226" s="498" t="s">
        <v>1653</v>
      </c>
      <c r="K1226" s="594" t="s">
        <v>1664</v>
      </c>
      <c r="L1226" s="498" t="s">
        <v>2950</v>
      </c>
    </row>
    <row r="1227" spans="2:12" s="511" customFormat="1" ht="15">
      <c r="B1227" s="439" t="s">
        <v>212</v>
      </c>
      <c r="C1227" s="441">
        <v>800088702</v>
      </c>
      <c r="D1227" s="439" t="s">
        <v>213</v>
      </c>
      <c r="E1227" s="437" t="s">
        <v>171</v>
      </c>
      <c r="F1227" s="416">
        <v>6640400</v>
      </c>
      <c r="G1227" s="444" t="s">
        <v>214</v>
      </c>
      <c r="H1227" s="435">
        <v>45440</v>
      </c>
      <c r="I1227" s="418" t="s">
        <v>1706</v>
      </c>
      <c r="J1227" s="419">
        <v>5279999</v>
      </c>
      <c r="K1227" s="596"/>
      <c r="L1227" s="498"/>
    </row>
    <row r="1228" spans="2:12">
      <c r="B1228" s="456" t="s">
        <v>26</v>
      </c>
      <c r="C1228" s="458"/>
      <c r="D1228" s="449"/>
      <c r="E1228" s="450"/>
      <c r="F1228" s="451"/>
      <c r="G1228" s="459"/>
      <c r="H1228" s="453"/>
      <c r="I1228" s="526"/>
      <c r="J1228" s="454">
        <f>SUM(J1226:J1227)</f>
        <v>5279999</v>
      </c>
      <c r="K1228" s="599">
        <f>SUM(K1226:K1227)</f>
        <v>0</v>
      </c>
      <c r="L1228" s="568"/>
    </row>
    <row r="1229" spans="2:12" ht="28">
      <c r="B1229" s="444" t="s">
        <v>2914</v>
      </c>
      <c r="C1229" s="441">
        <v>900336004</v>
      </c>
      <c r="D1229" s="414" t="s">
        <v>1093</v>
      </c>
      <c r="E1229" s="437" t="s">
        <v>652</v>
      </c>
      <c r="F1229" s="416">
        <v>4890909</v>
      </c>
      <c r="G1229" s="444" t="s">
        <v>2915</v>
      </c>
      <c r="H1229" s="435"/>
      <c r="I1229" s="418" t="s">
        <v>1706</v>
      </c>
      <c r="J1229" s="419">
        <v>52802700</v>
      </c>
      <c r="K1229" s="596"/>
      <c r="L1229" s="568" t="s">
        <v>2910</v>
      </c>
    </row>
    <row r="1230" spans="2:12" ht="28">
      <c r="B1230" s="444" t="s">
        <v>2914</v>
      </c>
      <c r="C1230" s="441">
        <v>900336004</v>
      </c>
      <c r="D1230" s="414" t="s">
        <v>1093</v>
      </c>
      <c r="E1230" s="437" t="s">
        <v>652</v>
      </c>
      <c r="F1230" s="416">
        <v>4890909</v>
      </c>
      <c r="G1230" s="444" t="s">
        <v>2966</v>
      </c>
      <c r="H1230" s="435"/>
      <c r="I1230" s="418" t="s">
        <v>1706</v>
      </c>
      <c r="J1230" s="419">
        <v>253902</v>
      </c>
      <c r="K1230" s="596">
        <v>386007</v>
      </c>
      <c r="L1230" s="568" t="s">
        <v>2910</v>
      </c>
    </row>
    <row r="1231" spans="2:12">
      <c r="B1231" s="456" t="s">
        <v>26</v>
      </c>
      <c r="C1231" s="458"/>
      <c r="D1231" s="449"/>
      <c r="E1231" s="450"/>
      <c r="F1231" s="451"/>
      <c r="G1231" s="459"/>
      <c r="H1231" s="453"/>
      <c r="I1231" s="526"/>
      <c r="J1231" s="454">
        <f>SUM(J1229:J1230)</f>
        <v>53056602</v>
      </c>
      <c r="K1231" s="599">
        <f>SUM(K1229:K1230)</f>
        <v>386007</v>
      </c>
      <c r="L1231" s="568"/>
    </row>
    <row r="1232" spans="2:12" ht="28">
      <c r="B1232" s="440" t="s">
        <v>2924</v>
      </c>
      <c r="C1232" s="441" t="s">
        <v>2925</v>
      </c>
      <c r="D1232" s="414" t="s">
        <v>2926</v>
      </c>
      <c r="E1232" s="437" t="s">
        <v>171</v>
      </c>
      <c r="F1232" s="610" t="s">
        <v>2930</v>
      </c>
      <c r="G1232" s="444" t="s">
        <v>2927</v>
      </c>
      <c r="H1232" s="435" t="s">
        <v>2928</v>
      </c>
      <c r="I1232" s="418"/>
      <c r="J1232" s="419">
        <v>11931182</v>
      </c>
      <c r="K1232" s="596">
        <v>2337377</v>
      </c>
      <c r="L1232" s="568" t="s">
        <v>2910</v>
      </c>
    </row>
    <row r="1233" spans="2:12" s="551" customFormat="1" ht="14" thickBot="1">
      <c r="B1233" s="447" t="s">
        <v>26</v>
      </c>
      <c r="C1233" s="448"/>
      <c r="D1233" s="449"/>
      <c r="E1233" s="450"/>
      <c r="F1233" s="451"/>
      <c r="G1233" s="452"/>
      <c r="H1233" s="453"/>
      <c r="I1233" s="526"/>
      <c r="J1233" s="454">
        <f>+J1232</f>
        <v>11931182</v>
      </c>
      <c r="K1233" s="599">
        <f>+K1232</f>
        <v>2337377</v>
      </c>
      <c r="L1233" s="568"/>
    </row>
    <row r="1234" spans="2:12" s="511" customFormat="1" ht="16" thickBot="1">
      <c r="B1234" s="530" t="s">
        <v>2967</v>
      </c>
      <c r="C1234" s="531"/>
      <c r="D1234" s="532"/>
      <c r="E1234" s="533"/>
      <c r="F1234" s="534"/>
      <c r="G1234" s="533"/>
      <c r="H1234" s="535"/>
      <c r="I1234" s="534"/>
      <c r="J1234" s="536">
        <f>+J1231+J1233+J1228</f>
        <v>70267783</v>
      </c>
      <c r="K1234" s="536">
        <f>+K1231+K1233+K1228</f>
        <v>2723384</v>
      </c>
      <c r="L1234" s="569"/>
    </row>
    <row r="1235" spans="2:12">
      <c r="L1235" s="569"/>
    </row>
    <row r="1236" spans="2:12" ht="15" customHeight="1">
      <c r="B1236" s="411" t="s">
        <v>1662</v>
      </c>
    </row>
    <row r="1237" spans="2:12" s="511" customFormat="1" ht="15" customHeight="1">
      <c r="B1237" s="498" t="s">
        <v>27</v>
      </c>
      <c r="C1237" s="498" t="s">
        <v>1648</v>
      </c>
      <c r="D1237" s="498" t="s">
        <v>1649</v>
      </c>
      <c r="E1237" s="527" t="s">
        <v>1650</v>
      </c>
      <c r="F1237" s="498" t="s">
        <v>1654</v>
      </c>
      <c r="G1237" s="527" t="s">
        <v>1651</v>
      </c>
      <c r="H1237" s="498" t="s">
        <v>1659</v>
      </c>
      <c r="I1237" s="498" t="s">
        <v>1663</v>
      </c>
      <c r="J1237" s="498" t="s">
        <v>1653</v>
      </c>
      <c r="K1237" s="594" t="s">
        <v>1664</v>
      </c>
      <c r="L1237" s="498" t="s">
        <v>2950</v>
      </c>
    </row>
    <row r="1238" spans="2:12" ht="14">
      <c r="B1238" s="417" t="s">
        <v>192</v>
      </c>
      <c r="C1238" s="413">
        <v>800197268</v>
      </c>
      <c r="D1238" s="414" t="s">
        <v>172</v>
      </c>
      <c r="E1238" s="415" t="s">
        <v>171</v>
      </c>
      <c r="F1238" s="414"/>
      <c r="G1238" s="427" t="s">
        <v>1675</v>
      </c>
      <c r="H1238" s="418">
        <v>44586</v>
      </c>
      <c r="I1238" s="476" t="s">
        <v>1706</v>
      </c>
      <c r="J1238" s="419">
        <v>260998000</v>
      </c>
      <c r="K1238" s="595">
        <v>188487000</v>
      </c>
      <c r="L1238" s="568"/>
    </row>
    <row r="1239" spans="2:12" ht="14">
      <c r="B1239" s="417" t="s">
        <v>192</v>
      </c>
      <c r="C1239" s="413">
        <v>800197268</v>
      </c>
      <c r="D1239" s="414" t="s">
        <v>172</v>
      </c>
      <c r="E1239" s="415" t="s">
        <v>171</v>
      </c>
      <c r="F1239" s="414"/>
      <c r="G1239" s="427" t="s">
        <v>1676</v>
      </c>
      <c r="H1239" s="418">
        <v>44642</v>
      </c>
      <c r="I1239" s="476" t="s">
        <v>1706</v>
      </c>
      <c r="J1239" s="419">
        <v>354745000</v>
      </c>
      <c r="K1239" s="595">
        <v>241985000</v>
      </c>
      <c r="L1239" s="568"/>
    </row>
    <row r="1240" spans="2:12" ht="14">
      <c r="B1240" s="417" t="s">
        <v>192</v>
      </c>
      <c r="C1240" s="413">
        <v>800197268</v>
      </c>
      <c r="D1240" s="414" t="s">
        <v>172</v>
      </c>
      <c r="E1240" s="415" t="s">
        <v>171</v>
      </c>
      <c r="F1240" s="414"/>
      <c r="G1240" s="427" t="s">
        <v>1677</v>
      </c>
      <c r="H1240" s="418">
        <v>44704</v>
      </c>
      <c r="I1240" s="476" t="s">
        <v>1706</v>
      </c>
      <c r="J1240" s="419">
        <v>135135000</v>
      </c>
      <c r="K1240" s="595">
        <v>86190000</v>
      </c>
      <c r="L1240" s="568"/>
    </row>
    <row r="1241" spans="2:12" ht="14">
      <c r="B1241" s="417" t="s">
        <v>192</v>
      </c>
      <c r="C1241" s="413">
        <v>800197268</v>
      </c>
      <c r="D1241" s="414" t="s">
        <v>172</v>
      </c>
      <c r="E1241" s="415" t="s">
        <v>171</v>
      </c>
      <c r="F1241" s="414"/>
      <c r="G1241" s="427" t="s">
        <v>1678</v>
      </c>
      <c r="H1241" s="418">
        <v>44764</v>
      </c>
      <c r="I1241" s="476" t="s">
        <v>1706</v>
      </c>
      <c r="J1241" s="419">
        <v>144549000</v>
      </c>
      <c r="K1241" s="595">
        <v>85003000</v>
      </c>
      <c r="L1241" s="568"/>
    </row>
    <row r="1242" spans="2:12" ht="14">
      <c r="B1242" s="417" t="s">
        <v>192</v>
      </c>
      <c r="C1242" s="413">
        <v>800197268</v>
      </c>
      <c r="D1242" s="414" t="s">
        <v>172</v>
      </c>
      <c r="E1242" s="415" t="s">
        <v>171</v>
      </c>
      <c r="F1242" s="414"/>
      <c r="G1242" s="427" t="s">
        <v>1679</v>
      </c>
      <c r="H1242" s="418">
        <v>44888</v>
      </c>
      <c r="I1242" s="476" t="s">
        <v>1706</v>
      </c>
      <c r="J1242" s="419">
        <v>72899000</v>
      </c>
      <c r="K1242" s="595">
        <v>36905000</v>
      </c>
      <c r="L1242" s="568"/>
    </row>
    <row r="1243" spans="2:12" ht="14">
      <c r="B1243" s="417" t="s">
        <v>192</v>
      </c>
      <c r="C1243" s="413">
        <v>800197268</v>
      </c>
      <c r="D1243" s="414" t="s">
        <v>172</v>
      </c>
      <c r="E1243" s="415" t="s">
        <v>171</v>
      </c>
      <c r="F1243" s="414"/>
      <c r="G1243" s="427" t="s">
        <v>1680</v>
      </c>
      <c r="H1243" s="418">
        <v>44950</v>
      </c>
      <c r="I1243" s="476" t="s">
        <v>1706</v>
      </c>
      <c r="J1243" s="419">
        <v>393088000</v>
      </c>
      <c r="K1243" s="595">
        <v>181571000</v>
      </c>
      <c r="L1243" s="568"/>
    </row>
    <row r="1244" spans="2:12" ht="14">
      <c r="B1244" s="417" t="s">
        <v>192</v>
      </c>
      <c r="C1244" s="413">
        <v>800197268</v>
      </c>
      <c r="D1244" s="414" t="s">
        <v>172</v>
      </c>
      <c r="E1244" s="415" t="s">
        <v>171</v>
      </c>
      <c r="F1244" s="414"/>
      <c r="G1244" s="427" t="s">
        <v>1681</v>
      </c>
      <c r="H1244" s="418">
        <v>45006</v>
      </c>
      <c r="I1244" s="476" t="s">
        <v>1706</v>
      </c>
      <c r="J1244" s="419">
        <v>55201000</v>
      </c>
      <c r="K1244" s="595">
        <v>23288000</v>
      </c>
      <c r="L1244" s="568"/>
    </row>
    <row r="1245" spans="2:12" ht="14">
      <c r="B1245" s="417" t="s">
        <v>192</v>
      </c>
      <c r="C1245" s="413">
        <v>800197268</v>
      </c>
      <c r="D1245" s="414" t="s">
        <v>172</v>
      </c>
      <c r="E1245" s="415" t="s">
        <v>171</v>
      </c>
      <c r="F1245" s="414"/>
      <c r="G1245" s="427" t="s">
        <v>1682</v>
      </c>
      <c r="H1245" s="418">
        <v>45069</v>
      </c>
      <c r="I1245" s="476" t="s">
        <v>1706</v>
      </c>
      <c r="J1245" s="419">
        <v>141817000</v>
      </c>
      <c r="K1245" s="595">
        <v>53440000</v>
      </c>
      <c r="L1245" s="568"/>
    </row>
    <row r="1246" spans="2:12" ht="14">
      <c r="B1246" s="417" t="s">
        <v>192</v>
      </c>
      <c r="C1246" s="413">
        <v>800197268</v>
      </c>
      <c r="D1246" s="414" t="s">
        <v>172</v>
      </c>
      <c r="E1246" s="415" t="s">
        <v>171</v>
      </c>
      <c r="F1246" s="414"/>
      <c r="G1246" s="427" t="s">
        <v>1683</v>
      </c>
      <c r="H1246" s="418">
        <v>45128</v>
      </c>
      <c r="I1246" s="476" t="s">
        <v>1706</v>
      </c>
      <c r="J1246" s="419">
        <v>489582000</v>
      </c>
      <c r="K1246" s="595">
        <v>163831000</v>
      </c>
      <c r="L1246" s="568"/>
    </row>
    <row r="1247" spans="2:12" ht="14">
      <c r="B1247" s="417" t="s">
        <v>192</v>
      </c>
      <c r="C1247" s="413">
        <v>800197268</v>
      </c>
      <c r="D1247" s="414" t="s">
        <v>172</v>
      </c>
      <c r="E1247" s="415" t="s">
        <v>171</v>
      </c>
      <c r="F1247" s="414"/>
      <c r="G1247" s="427" t="s">
        <v>1684</v>
      </c>
      <c r="H1247" s="418">
        <v>45189</v>
      </c>
      <c r="I1247" s="476" t="s">
        <v>1706</v>
      </c>
      <c r="J1247" s="419">
        <v>148360000</v>
      </c>
      <c r="K1247" s="595">
        <v>43176000</v>
      </c>
      <c r="L1247" s="568"/>
    </row>
    <row r="1248" spans="2:12" ht="14">
      <c r="B1248" s="417" t="s">
        <v>192</v>
      </c>
      <c r="C1248" s="413">
        <v>800197268</v>
      </c>
      <c r="D1248" s="414" t="s">
        <v>172</v>
      </c>
      <c r="E1248" s="415" t="s">
        <v>171</v>
      </c>
      <c r="F1248" s="414"/>
      <c r="G1248" s="427" t="s">
        <v>1685</v>
      </c>
      <c r="H1248" s="418">
        <v>45252</v>
      </c>
      <c r="I1248" s="476" t="s">
        <v>1706</v>
      </c>
      <c r="J1248" s="419">
        <v>84301000</v>
      </c>
      <c r="K1248" s="595">
        <v>20736000</v>
      </c>
      <c r="L1248" s="568"/>
    </row>
    <row r="1249" spans="2:12" ht="14">
      <c r="B1249" s="417" t="s">
        <v>192</v>
      </c>
      <c r="C1249" s="413">
        <v>800197268</v>
      </c>
      <c r="D1249" s="414" t="s">
        <v>172</v>
      </c>
      <c r="E1249" s="415" t="s">
        <v>171</v>
      </c>
      <c r="F1249" s="414"/>
      <c r="G1249" s="427" t="s">
        <v>1686</v>
      </c>
      <c r="H1249" s="418">
        <v>45436</v>
      </c>
      <c r="I1249" s="476" t="s">
        <v>1706</v>
      </c>
      <c r="J1249" s="419">
        <v>88910000</v>
      </c>
      <c r="K1249" s="595">
        <v>33440000</v>
      </c>
      <c r="L1249" s="568"/>
    </row>
    <row r="1250" spans="2:12" ht="28">
      <c r="B1250" s="417" t="s">
        <v>192</v>
      </c>
      <c r="C1250" s="413">
        <v>800197268</v>
      </c>
      <c r="D1250" s="414" t="s">
        <v>172</v>
      </c>
      <c r="E1250" s="415" t="s">
        <v>171</v>
      </c>
      <c r="F1250" s="414"/>
      <c r="G1250" s="417" t="s">
        <v>2946</v>
      </c>
      <c r="H1250" s="418"/>
      <c r="I1250" s="476" t="s">
        <v>1706</v>
      </c>
      <c r="J1250" s="419">
        <v>585635000</v>
      </c>
      <c r="K1250" s="595">
        <v>844609000</v>
      </c>
      <c r="L1250" s="568"/>
    </row>
    <row r="1251" spans="2:12" ht="14">
      <c r="B1251" s="417" t="s">
        <v>192</v>
      </c>
      <c r="C1251" s="413">
        <v>800197268</v>
      </c>
      <c r="D1251" s="414" t="s">
        <v>172</v>
      </c>
      <c r="E1251" s="415" t="s">
        <v>171</v>
      </c>
      <c r="F1251" s="414"/>
      <c r="G1251" s="417" t="s">
        <v>2947</v>
      </c>
      <c r="H1251" s="418">
        <v>44490</v>
      </c>
      <c r="I1251" s="476" t="s">
        <v>1706</v>
      </c>
      <c r="J1251" s="419">
        <v>62586000</v>
      </c>
      <c r="K1251" s="595">
        <v>50837000</v>
      </c>
      <c r="L1251" s="568"/>
    </row>
    <row r="1252" spans="2:12" ht="28">
      <c r="B1252" s="417" t="s">
        <v>192</v>
      </c>
      <c r="C1252" s="413">
        <v>800197268</v>
      </c>
      <c r="D1252" s="414" t="s">
        <v>172</v>
      </c>
      <c r="E1252" s="415" t="s">
        <v>171</v>
      </c>
      <c r="F1252" s="414"/>
      <c r="G1252" s="417" t="s">
        <v>1674</v>
      </c>
      <c r="H1252" s="418">
        <v>44490</v>
      </c>
      <c r="I1252" s="476" t="s">
        <v>1706</v>
      </c>
      <c r="J1252" s="419">
        <v>259521000</v>
      </c>
      <c r="K1252" s="595">
        <v>203713000</v>
      </c>
      <c r="L1252" s="568"/>
    </row>
    <row r="1253" spans="2:12" ht="28">
      <c r="B1253" s="417" t="s">
        <v>192</v>
      </c>
      <c r="C1253" s="413">
        <v>800197268</v>
      </c>
      <c r="D1253" s="414" t="s">
        <v>172</v>
      </c>
      <c r="E1253" s="415" t="s">
        <v>171</v>
      </c>
      <c r="F1253" s="414"/>
      <c r="G1253" s="417" t="s">
        <v>1687</v>
      </c>
      <c r="H1253" s="418">
        <v>44523</v>
      </c>
      <c r="I1253" s="476" t="s">
        <v>1706</v>
      </c>
      <c r="J1253" s="419">
        <v>212077000</v>
      </c>
      <c r="K1253" s="595">
        <v>161338000</v>
      </c>
      <c r="L1253" s="568"/>
    </row>
    <row r="1254" spans="2:12" ht="28">
      <c r="B1254" s="417" t="s">
        <v>192</v>
      </c>
      <c r="C1254" s="413">
        <v>800197268</v>
      </c>
      <c r="D1254" s="414" t="s">
        <v>172</v>
      </c>
      <c r="E1254" s="415" t="s">
        <v>171</v>
      </c>
      <c r="F1254" s="414"/>
      <c r="G1254" s="417" t="s">
        <v>1688</v>
      </c>
      <c r="H1254" s="418">
        <v>44586</v>
      </c>
      <c r="I1254" s="476" t="s">
        <v>1706</v>
      </c>
      <c r="J1254" s="419">
        <v>1648153000</v>
      </c>
      <c r="K1254" s="595">
        <v>1177659000</v>
      </c>
      <c r="L1254" s="568"/>
    </row>
    <row r="1255" spans="2:12" ht="28">
      <c r="B1255" s="417" t="s">
        <v>192</v>
      </c>
      <c r="C1255" s="413">
        <v>800197268</v>
      </c>
      <c r="D1255" s="414" t="s">
        <v>172</v>
      </c>
      <c r="E1255" s="415" t="s">
        <v>171</v>
      </c>
      <c r="F1255" s="414"/>
      <c r="G1255" s="417" t="s">
        <v>1689</v>
      </c>
      <c r="H1255" s="418">
        <v>44613</v>
      </c>
      <c r="I1255" s="476" t="s">
        <v>1706</v>
      </c>
      <c r="J1255" s="419">
        <v>253400000</v>
      </c>
      <c r="K1255" s="595">
        <v>176043000</v>
      </c>
      <c r="L1255" s="568"/>
    </row>
    <row r="1256" spans="2:12" ht="28">
      <c r="B1256" s="417" t="s">
        <v>192</v>
      </c>
      <c r="C1256" s="413">
        <v>800197268</v>
      </c>
      <c r="D1256" s="414" t="s">
        <v>172</v>
      </c>
      <c r="E1256" s="415" t="s">
        <v>171</v>
      </c>
      <c r="F1256" s="414"/>
      <c r="G1256" s="417" t="s">
        <v>1690</v>
      </c>
      <c r="H1256" s="418">
        <v>44642</v>
      </c>
      <c r="I1256" s="476" t="s">
        <v>1706</v>
      </c>
      <c r="J1256" s="419">
        <v>305734000</v>
      </c>
      <c r="K1256" s="595">
        <v>205897000</v>
      </c>
      <c r="L1256" s="568"/>
    </row>
    <row r="1257" spans="2:12" ht="28">
      <c r="B1257" s="417" t="s">
        <v>192</v>
      </c>
      <c r="C1257" s="413">
        <v>800197268</v>
      </c>
      <c r="D1257" s="414" t="s">
        <v>172</v>
      </c>
      <c r="E1257" s="415" t="s">
        <v>171</v>
      </c>
      <c r="F1257" s="414"/>
      <c r="G1257" s="417" t="s">
        <v>1691</v>
      </c>
      <c r="H1257" s="418">
        <v>44673</v>
      </c>
      <c r="I1257" s="476" t="s">
        <v>1706</v>
      </c>
      <c r="J1257" s="419">
        <v>263705000</v>
      </c>
      <c r="K1257" s="595">
        <v>171595000</v>
      </c>
      <c r="L1257" s="568"/>
    </row>
    <row r="1258" spans="2:12" ht="28">
      <c r="B1258" s="417" t="s">
        <v>192</v>
      </c>
      <c r="C1258" s="413">
        <v>800197268</v>
      </c>
      <c r="D1258" s="414" t="s">
        <v>172</v>
      </c>
      <c r="E1258" s="415" t="s">
        <v>171</v>
      </c>
      <c r="F1258" s="414"/>
      <c r="G1258" s="417" t="s">
        <v>1692</v>
      </c>
      <c r="H1258" s="418">
        <v>44704</v>
      </c>
      <c r="I1258" s="476" t="s">
        <v>1706</v>
      </c>
      <c r="J1258" s="419">
        <v>296764000</v>
      </c>
      <c r="K1258" s="595">
        <v>186358000</v>
      </c>
      <c r="L1258" s="568"/>
    </row>
    <row r="1259" spans="2:12" ht="28">
      <c r="B1259" s="417" t="s">
        <v>192</v>
      </c>
      <c r="C1259" s="413">
        <v>800197268</v>
      </c>
      <c r="D1259" s="414" t="s">
        <v>172</v>
      </c>
      <c r="E1259" s="415" t="s">
        <v>171</v>
      </c>
      <c r="F1259" s="414"/>
      <c r="G1259" s="417" t="s">
        <v>1693</v>
      </c>
      <c r="H1259" s="418">
        <v>44733</v>
      </c>
      <c r="I1259" s="476" t="s">
        <v>1706</v>
      </c>
      <c r="J1259" s="419">
        <v>233578000</v>
      </c>
      <c r="K1259" s="595">
        <v>141710000</v>
      </c>
      <c r="L1259" s="568"/>
    </row>
    <row r="1260" spans="2:12" ht="28">
      <c r="B1260" s="417" t="s">
        <v>192</v>
      </c>
      <c r="C1260" s="413">
        <v>800197268</v>
      </c>
      <c r="D1260" s="414" t="s">
        <v>172</v>
      </c>
      <c r="E1260" s="415" t="s">
        <v>171</v>
      </c>
      <c r="F1260" s="414"/>
      <c r="G1260" s="417" t="s">
        <v>1694</v>
      </c>
      <c r="H1260" s="418">
        <v>44764</v>
      </c>
      <c r="I1260" s="476" t="s">
        <v>1706</v>
      </c>
      <c r="J1260" s="419">
        <v>271202000</v>
      </c>
      <c r="K1260" s="595">
        <v>158369000</v>
      </c>
      <c r="L1260" s="568"/>
    </row>
    <row r="1261" spans="2:12" ht="28">
      <c r="B1261" s="417" t="s">
        <v>192</v>
      </c>
      <c r="C1261" s="413">
        <v>800197268</v>
      </c>
      <c r="D1261" s="414" t="s">
        <v>172</v>
      </c>
      <c r="E1261" s="415" t="s">
        <v>171</v>
      </c>
      <c r="F1261" s="414"/>
      <c r="G1261" s="417" t="s">
        <v>1695</v>
      </c>
      <c r="H1261" s="418">
        <v>44796</v>
      </c>
      <c r="I1261" s="476" t="s">
        <v>1706</v>
      </c>
      <c r="J1261" s="419">
        <v>575207000</v>
      </c>
      <c r="K1261" s="595">
        <v>322389000</v>
      </c>
      <c r="L1261" s="568"/>
    </row>
    <row r="1262" spans="2:12" ht="28">
      <c r="B1262" s="417" t="s">
        <v>192</v>
      </c>
      <c r="C1262" s="413">
        <v>800197268</v>
      </c>
      <c r="D1262" s="414" t="s">
        <v>172</v>
      </c>
      <c r="E1262" s="415" t="s">
        <v>171</v>
      </c>
      <c r="F1262" s="414"/>
      <c r="G1262" s="417" t="s">
        <v>1696</v>
      </c>
      <c r="H1262" s="418">
        <v>44824</v>
      </c>
      <c r="I1262" s="476" t="s">
        <v>1706</v>
      </c>
      <c r="J1262" s="419">
        <v>220195000</v>
      </c>
      <c r="K1262" s="595">
        <v>118891000</v>
      </c>
      <c r="L1262" s="568"/>
    </row>
    <row r="1263" spans="2:12" ht="28">
      <c r="B1263" s="417" t="s">
        <v>192</v>
      </c>
      <c r="C1263" s="413">
        <v>800197268</v>
      </c>
      <c r="D1263" s="414" t="s">
        <v>172</v>
      </c>
      <c r="E1263" s="415" t="s">
        <v>171</v>
      </c>
      <c r="F1263" s="414"/>
      <c r="G1263" s="417" t="s">
        <v>1697</v>
      </c>
      <c r="H1263" s="418">
        <v>44855</v>
      </c>
      <c r="I1263" s="476" t="s">
        <v>1706</v>
      </c>
      <c r="J1263" s="419">
        <v>275468000</v>
      </c>
      <c r="K1263" s="595">
        <v>142470000</v>
      </c>
      <c r="L1263" s="568"/>
    </row>
    <row r="1264" spans="2:12" ht="28">
      <c r="B1264" s="417" t="s">
        <v>192</v>
      </c>
      <c r="C1264" s="413">
        <v>800197268</v>
      </c>
      <c r="D1264" s="414" t="s">
        <v>172</v>
      </c>
      <c r="E1264" s="415" t="s">
        <v>171</v>
      </c>
      <c r="F1264" s="414"/>
      <c r="G1264" s="417" t="s">
        <v>1698</v>
      </c>
      <c r="H1264" s="418">
        <v>44888</v>
      </c>
      <c r="I1264" s="476" t="s">
        <v>1706</v>
      </c>
      <c r="J1264" s="419">
        <v>216285000</v>
      </c>
      <c r="K1264" s="595">
        <v>106625000</v>
      </c>
      <c r="L1264" s="568"/>
    </row>
    <row r="1265" spans="2:12" ht="28">
      <c r="B1265" s="417" t="s">
        <v>192</v>
      </c>
      <c r="C1265" s="413">
        <v>800197268</v>
      </c>
      <c r="D1265" s="414" t="s">
        <v>172</v>
      </c>
      <c r="E1265" s="415" t="s">
        <v>171</v>
      </c>
      <c r="F1265" s="414"/>
      <c r="G1265" s="417" t="s">
        <v>1699</v>
      </c>
      <c r="H1265" s="418">
        <v>44918</v>
      </c>
      <c r="I1265" s="476" t="s">
        <v>1706</v>
      </c>
      <c r="J1265" s="419">
        <v>191272000</v>
      </c>
      <c r="K1265" s="595">
        <v>90084000</v>
      </c>
      <c r="L1265" s="568"/>
    </row>
    <row r="1266" spans="2:12" ht="28">
      <c r="B1266" s="417" t="s">
        <v>192</v>
      </c>
      <c r="C1266" s="413">
        <v>800197268</v>
      </c>
      <c r="D1266" s="414" t="s">
        <v>172</v>
      </c>
      <c r="E1266" s="415" t="s">
        <v>171</v>
      </c>
      <c r="F1266" s="414"/>
      <c r="G1266" s="417" t="s">
        <v>1700</v>
      </c>
      <c r="H1266" s="418">
        <v>44977</v>
      </c>
      <c r="I1266" s="476" t="s">
        <v>1706</v>
      </c>
      <c r="J1266" s="419">
        <v>380088000</v>
      </c>
      <c r="K1266" s="595">
        <v>162561000</v>
      </c>
      <c r="L1266" s="568"/>
    </row>
    <row r="1267" spans="2:12" ht="28">
      <c r="B1267" s="417" t="s">
        <v>192</v>
      </c>
      <c r="C1267" s="413">
        <v>800197268</v>
      </c>
      <c r="D1267" s="414" t="s">
        <v>172</v>
      </c>
      <c r="E1267" s="415" t="s">
        <v>171</v>
      </c>
      <c r="F1267" s="414"/>
      <c r="G1267" s="417" t="s">
        <v>1701</v>
      </c>
      <c r="H1267" s="418">
        <v>45006</v>
      </c>
      <c r="I1267" s="476" t="s">
        <v>1706</v>
      </c>
      <c r="J1267" s="419">
        <v>167927000</v>
      </c>
      <c r="K1267" s="595">
        <v>68249000</v>
      </c>
      <c r="L1267" s="568"/>
    </row>
    <row r="1268" spans="2:12" ht="28">
      <c r="B1268" s="417" t="s">
        <v>192</v>
      </c>
      <c r="C1268" s="413">
        <v>800197268</v>
      </c>
      <c r="D1268" s="414" t="s">
        <v>172</v>
      </c>
      <c r="E1268" s="415" t="s">
        <v>171</v>
      </c>
      <c r="F1268" s="414"/>
      <c r="G1268" s="417" t="s">
        <v>1702</v>
      </c>
      <c r="H1268" s="418">
        <v>45037</v>
      </c>
      <c r="I1268" s="476" t="s">
        <v>1706</v>
      </c>
      <c r="J1268" s="419">
        <v>175575000</v>
      </c>
      <c r="K1268" s="595">
        <v>67364000</v>
      </c>
      <c r="L1268" s="568"/>
    </row>
    <row r="1269" spans="2:12" ht="28">
      <c r="B1269" s="417" t="s">
        <v>192</v>
      </c>
      <c r="C1269" s="413">
        <v>800197268</v>
      </c>
      <c r="D1269" s="414" t="s">
        <v>172</v>
      </c>
      <c r="E1269" s="415" t="s">
        <v>171</v>
      </c>
      <c r="F1269" s="414"/>
      <c r="G1269" s="417" t="s">
        <v>1703</v>
      </c>
      <c r="H1269" s="418">
        <v>45069</v>
      </c>
      <c r="I1269" s="476" t="s">
        <v>1706</v>
      </c>
      <c r="J1269" s="419">
        <v>168030000</v>
      </c>
      <c r="K1269" s="595">
        <v>60525000</v>
      </c>
      <c r="L1269" s="568"/>
    </row>
    <row r="1270" spans="2:12" ht="28">
      <c r="B1270" s="417" t="s">
        <v>192</v>
      </c>
      <c r="C1270" s="413">
        <v>800197268</v>
      </c>
      <c r="D1270" s="414" t="s">
        <v>172</v>
      </c>
      <c r="E1270" s="415" t="s">
        <v>171</v>
      </c>
      <c r="F1270" s="414"/>
      <c r="G1270" s="417" t="s">
        <v>1704</v>
      </c>
      <c r="H1270" s="418">
        <v>45099</v>
      </c>
      <c r="I1270" s="476" t="s">
        <v>1706</v>
      </c>
      <c r="J1270" s="419">
        <v>183553000</v>
      </c>
      <c r="K1270" s="595">
        <v>62073000</v>
      </c>
      <c r="L1270" s="568"/>
    </row>
    <row r="1271" spans="2:12" ht="28">
      <c r="B1271" s="444" t="s">
        <v>192</v>
      </c>
      <c r="C1271" s="441">
        <v>800197268</v>
      </c>
      <c r="D1271" s="414" t="s">
        <v>172</v>
      </c>
      <c r="E1271" s="415" t="s">
        <v>171</v>
      </c>
      <c r="F1271" s="414"/>
      <c r="G1271" s="444" t="s">
        <v>1705</v>
      </c>
      <c r="H1271" s="418">
        <v>45128</v>
      </c>
      <c r="I1271" s="476" t="s">
        <v>1706</v>
      </c>
      <c r="J1271" s="419">
        <v>153689000</v>
      </c>
      <c r="K1271" s="595">
        <v>48707000</v>
      </c>
      <c r="L1271" s="568"/>
    </row>
    <row r="1272" spans="2:12" s="411" customFormat="1" ht="14">
      <c r="B1272" s="459" t="s">
        <v>26</v>
      </c>
      <c r="C1272" s="458"/>
      <c r="D1272" s="449"/>
      <c r="E1272" s="450"/>
      <c r="F1272" s="451"/>
      <c r="G1272" s="459"/>
      <c r="H1272" s="453"/>
      <c r="I1272" s="526"/>
      <c r="J1272" s="454">
        <f>SUM(J1238:J1271)</f>
        <v>9469229000</v>
      </c>
      <c r="K1272" s="599">
        <f>SUM(K1238:K1271)</f>
        <v>5886118000</v>
      </c>
      <c r="L1272" s="568"/>
    </row>
    <row r="1273" spans="2:12" ht="42">
      <c r="B1273" s="444" t="s">
        <v>174</v>
      </c>
      <c r="C1273" s="441">
        <v>890399011</v>
      </c>
      <c r="D1273" s="414" t="s">
        <v>175</v>
      </c>
      <c r="E1273" s="415" t="s">
        <v>171</v>
      </c>
      <c r="F1273" s="414"/>
      <c r="G1273" s="444" t="s">
        <v>2921</v>
      </c>
      <c r="H1273" s="418">
        <v>2024</v>
      </c>
      <c r="I1273" s="476" t="s">
        <v>1706</v>
      </c>
      <c r="J1273" s="419">
        <v>686000</v>
      </c>
      <c r="K1273" s="595"/>
      <c r="L1273" s="606" t="s">
        <v>2955</v>
      </c>
    </row>
    <row r="1274" spans="2:12" ht="16" customHeight="1">
      <c r="B1274" s="444" t="s">
        <v>174</v>
      </c>
      <c r="C1274" s="441">
        <v>890399011</v>
      </c>
      <c r="D1274" s="414" t="s">
        <v>175</v>
      </c>
      <c r="E1274" s="415" t="s">
        <v>171</v>
      </c>
      <c r="F1274" s="414"/>
      <c r="G1274" s="444" t="s">
        <v>2919</v>
      </c>
      <c r="H1274" s="418" t="s">
        <v>2920</v>
      </c>
      <c r="I1274" s="476" t="s">
        <v>1706</v>
      </c>
      <c r="J1274" s="419">
        <v>926028599</v>
      </c>
      <c r="K1274" s="595">
        <v>327577810</v>
      </c>
      <c r="L1274" s="568" t="s">
        <v>158</v>
      </c>
    </row>
    <row r="1275" spans="2:12" s="411" customFormat="1" ht="14">
      <c r="B1275" s="459" t="s">
        <v>26</v>
      </c>
      <c r="C1275" s="458"/>
      <c r="D1275" s="449"/>
      <c r="E1275" s="450"/>
      <c r="F1275" s="451"/>
      <c r="G1275" s="459"/>
      <c r="H1275" s="453"/>
      <c r="I1275" s="526"/>
      <c r="J1275" s="454">
        <f>SUM(J1273:J1274)</f>
        <v>926714599</v>
      </c>
      <c r="K1275" s="599">
        <f>SUM(K1273:K1274)</f>
        <v>327577810</v>
      </c>
      <c r="L1275" s="568"/>
    </row>
    <row r="1276" spans="2:12" ht="16" customHeight="1">
      <c r="B1276" s="444" t="s">
        <v>1707</v>
      </c>
      <c r="C1276" s="441">
        <v>891380007</v>
      </c>
      <c r="D1276" s="414" t="s">
        <v>177</v>
      </c>
      <c r="E1276" s="415" t="s">
        <v>178</v>
      </c>
      <c r="F1276" s="414"/>
      <c r="G1276" s="444">
        <v>2709503</v>
      </c>
      <c r="H1276" s="418" t="s">
        <v>176</v>
      </c>
      <c r="I1276" s="476" t="s">
        <v>1706</v>
      </c>
      <c r="J1276" s="419">
        <v>4539570659</v>
      </c>
      <c r="K1276" s="595">
        <v>1647886879</v>
      </c>
      <c r="L1276" s="568"/>
    </row>
    <row r="1277" spans="2:12" ht="15" customHeight="1">
      <c r="B1277" s="456" t="s">
        <v>26</v>
      </c>
      <c r="C1277" s="458"/>
      <c r="D1277" s="449"/>
      <c r="E1277" s="450"/>
      <c r="F1277" s="451"/>
      <c r="G1277" s="459"/>
      <c r="H1277" s="453"/>
      <c r="I1277" s="476" t="s">
        <v>1706</v>
      </c>
      <c r="J1277" s="454">
        <f>SUM(J1276:J1276)</f>
        <v>4539570659</v>
      </c>
      <c r="K1277" s="599">
        <f>SUM(K1276:K1276)</f>
        <v>1647886879</v>
      </c>
      <c r="L1277" s="568"/>
    </row>
    <row r="1278" spans="2:12" ht="28">
      <c r="B1278" s="444" t="s">
        <v>2899</v>
      </c>
      <c r="C1278" s="441">
        <v>890399029</v>
      </c>
      <c r="D1278" s="444" t="s">
        <v>2908</v>
      </c>
      <c r="E1278" s="415" t="s">
        <v>171</v>
      </c>
      <c r="F1278" s="414"/>
      <c r="G1278" s="444" t="s">
        <v>2900</v>
      </c>
      <c r="H1278" s="414" t="s">
        <v>2909</v>
      </c>
      <c r="I1278" s="476" t="s">
        <v>1706</v>
      </c>
      <c r="J1278" s="419">
        <v>745650</v>
      </c>
      <c r="K1278" s="595"/>
      <c r="L1278" s="568"/>
    </row>
    <row r="1279" spans="2:12" ht="28">
      <c r="B1279" s="444" t="s">
        <v>2899</v>
      </c>
      <c r="C1279" s="441">
        <v>890399029</v>
      </c>
      <c r="D1279" s="444" t="s">
        <v>2908</v>
      </c>
      <c r="E1279" s="415" t="s">
        <v>171</v>
      </c>
      <c r="F1279" s="414"/>
      <c r="G1279" s="444" t="s">
        <v>2901</v>
      </c>
      <c r="H1279" s="414" t="s">
        <v>2909</v>
      </c>
      <c r="I1279" s="476" t="s">
        <v>1706</v>
      </c>
      <c r="J1279" s="419">
        <v>631650</v>
      </c>
      <c r="K1279" s="595"/>
      <c r="L1279" s="568"/>
    </row>
    <row r="1280" spans="2:12" ht="28">
      <c r="B1280" s="444" t="s">
        <v>2899</v>
      </c>
      <c r="C1280" s="441">
        <v>890399029</v>
      </c>
      <c r="D1280" s="444" t="s">
        <v>2908</v>
      </c>
      <c r="E1280" s="415" t="s">
        <v>171</v>
      </c>
      <c r="F1280" s="414"/>
      <c r="G1280" s="444" t="s">
        <v>2902</v>
      </c>
      <c r="H1280" s="414" t="s">
        <v>2909</v>
      </c>
      <c r="I1280" s="476" t="s">
        <v>1706</v>
      </c>
      <c r="J1280" s="419">
        <v>991650</v>
      </c>
      <c r="K1280" s="595"/>
      <c r="L1280" s="568"/>
    </row>
    <row r="1281" spans="2:12" ht="28">
      <c r="B1281" s="444" t="s">
        <v>2899</v>
      </c>
      <c r="C1281" s="441">
        <v>890399029</v>
      </c>
      <c r="D1281" s="444" t="s">
        <v>2908</v>
      </c>
      <c r="E1281" s="415" t="s">
        <v>171</v>
      </c>
      <c r="F1281" s="414"/>
      <c r="G1281" s="444" t="s">
        <v>2903</v>
      </c>
      <c r="H1281" s="414" t="s">
        <v>2909</v>
      </c>
      <c r="I1281" s="476" t="s">
        <v>1706</v>
      </c>
      <c r="J1281" s="419">
        <v>1153650</v>
      </c>
      <c r="K1281" s="595"/>
      <c r="L1281" s="568"/>
    </row>
    <row r="1282" spans="2:12" ht="28">
      <c r="B1282" s="444" t="s">
        <v>2899</v>
      </c>
      <c r="C1282" s="441">
        <v>890399029</v>
      </c>
      <c r="D1282" s="444" t="s">
        <v>2908</v>
      </c>
      <c r="E1282" s="415" t="s">
        <v>171</v>
      </c>
      <c r="F1282" s="414"/>
      <c r="G1282" s="444" t="s">
        <v>2904</v>
      </c>
      <c r="H1282" s="414" t="s">
        <v>2909</v>
      </c>
      <c r="I1282" s="476" t="s">
        <v>1706</v>
      </c>
      <c r="J1282" s="419">
        <v>662650</v>
      </c>
      <c r="K1282" s="595"/>
      <c r="L1282" s="568"/>
    </row>
    <row r="1283" spans="2:12" ht="28">
      <c r="B1283" s="444" t="s">
        <v>2899</v>
      </c>
      <c r="C1283" s="441">
        <v>890399029</v>
      </c>
      <c r="D1283" s="444" t="s">
        <v>2908</v>
      </c>
      <c r="E1283" s="415" t="s">
        <v>171</v>
      </c>
      <c r="F1283" s="414"/>
      <c r="G1283" s="444" t="s">
        <v>2905</v>
      </c>
      <c r="H1283" s="414" t="s">
        <v>2909</v>
      </c>
      <c r="I1283" s="476" t="s">
        <v>1706</v>
      </c>
      <c r="J1283" s="419">
        <v>862650</v>
      </c>
      <c r="K1283" s="595"/>
      <c r="L1283" s="568"/>
    </row>
    <row r="1284" spans="2:12" ht="28">
      <c r="B1284" s="444" t="s">
        <v>2899</v>
      </c>
      <c r="C1284" s="441">
        <v>890399029</v>
      </c>
      <c r="D1284" s="444" t="s">
        <v>2908</v>
      </c>
      <c r="E1284" s="415" t="s">
        <v>171</v>
      </c>
      <c r="F1284" s="414"/>
      <c r="G1284" s="444" t="s">
        <v>2906</v>
      </c>
      <c r="H1284" s="414" t="s">
        <v>2909</v>
      </c>
      <c r="I1284" s="476" t="s">
        <v>1706</v>
      </c>
      <c r="J1284" s="419">
        <v>1101979</v>
      </c>
      <c r="K1284" s="595"/>
      <c r="L1284" s="568"/>
    </row>
    <row r="1285" spans="2:12" ht="31" customHeight="1">
      <c r="B1285" s="444" t="s">
        <v>2899</v>
      </c>
      <c r="C1285" s="441">
        <v>890399029</v>
      </c>
      <c r="D1285" s="444" t="s">
        <v>2908</v>
      </c>
      <c r="E1285" s="415" t="s">
        <v>171</v>
      </c>
      <c r="F1285" s="414"/>
      <c r="G1285" s="444" t="s">
        <v>2907</v>
      </c>
      <c r="H1285" s="414" t="s">
        <v>2909</v>
      </c>
      <c r="I1285" s="476" t="s">
        <v>1706</v>
      </c>
      <c r="J1285" s="419">
        <v>2400275</v>
      </c>
      <c r="K1285" s="595"/>
      <c r="L1285" s="568"/>
    </row>
    <row r="1286" spans="2:12" ht="15" customHeight="1">
      <c r="B1286" s="447" t="s">
        <v>26</v>
      </c>
      <c r="C1286" s="448"/>
      <c r="D1286" s="449"/>
      <c r="E1286" s="450"/>
      <c r="F1286" s="451"/>
      <c r="G1286" s="452"/>
      <c r="H1286" s="453"/>
      <c r="I1286" s="476" t="s">
        <v>158</v>
      </c>
      <c r="J1286" s="454">
        <f>SUM(J1278:J1285)</f>
        <v>8550154</v>
      </c>
      <c r="K1286" s="599">
        <f>SUM(K1284:K1285)</f>
        <v>0</v>
      </c>
      <c r="L1286" s="568"/>
    </row>
    <row r="1287" spans="2:12" ht="15" customHeight="1" thickBot="1">
      <c r="B1287" s="622"/>
      <c r="C1287" s="623"/>
      <c r="D1287" s="462"/>
      <c r="E1287" s="552"/>
      <c r="F1287" s="553"/>
      <c r="G1287" s="632"/>
      <c r="H1287" s="554"/>
      <c r="I1287" s="555"/>
      <c r="J1287" s="457"/>
      <c r="K1287" s="600"/>
      <c r="L1287" s="569"/>
    </row>
    <row r="1288" spans="2:12" s="511" customFormat="1" ht="16" thickBot="1">
      <c r="B1288" s="530" t="s">
        <v>2968</v>
      </c>
      <c r="C1288" s="531"/>
      <c r="D1288" s="532"/>
      <c r="E1288" s="533"/>
      <c r="F1288" s="535"/>
      <c r="G1288" s="533"/>
      <c r="H1288" s="532"/>
      <c r="I1288" s="532"/>
      <c r="J1288" s="536">
        <f>+J1272+J1275+J1277+J1286</f>
        <v>14944064412</v>
      </c>
      <c r="K1288" s="536">
        <f>+K1272+K1275+K1277+K1286</f>
        <v>7861582689</v>
      </c>
      <c r="L1288" s="569"/>
    </row>
    <row r="1289" spans="2:12">
      <c r="B1289" s="428"/>
      <c r="C1289" s="429"/>
      <c r="D1289" s="430"/>
      <c r="E1289" s="431"/>
      <c r="F1289" s="430"/>
      <c r="G1289" s="431"/>
      <c r="H1289" s="488"/>
      <c r="I1289" s="488"/>
      <c r="J1289" s="524"/>
      <c r="K1289" s="596"/>
      <c r="L1289" s="569"/>
    </row>
    <row r="1290" spans="2:12">
      <c r="B1290" s="428"/>
      <c r="C1290" s="429"/>
      <c r="D1290" s="430"/>
      <c r="E1290" s="431"/>
      <c r="F1290" s="432"/>
      <c r="G1290" s="443"/>
      <c r="H1290" s="434"/>
      <c r="I1290" s="434"/>
      <c r="J1290" s="433">
        <f>+J1288+J1234</f>
        <v>15014332195</v>
      </c>
      <c r="K1290" s="618">
        <v>22878360304</v>
      </c>
      <c r="L1290" s="619">
        <f>+K1290-J1290</f>
        <v>7864028109</v>
      </c>
    </row>
    <row r="1291" spans="2:12" s="511" customFormat="1" ht="15">
      <c r="B1291" s="499" t="s">
        <v>1665</v>
      </c>
      <c r="C1291" s="540"/>
      <c r="D1291" s="541"/>
      <c r="E1291" s="542"/>
      <c r="F1291" s="543"/>
      <c r="G1291" s="544"/>
      <c r="H1291" s="545"/>
      <c r="I1291" s="546"/>
      <c r="J1291" s="546"/>
      <c r="K1291" s="601"/>
      <c r="L1291" s="572"/>
    </row>
    <row r="1292" spans="2:12" s="511" customFormat="1" ht="32">
      <c r="B1292" s="498" t="s">
        <v>27</v>
      </c>
      <c r="C1292" s="498" t="s">
        <v>1648</v>
      </c>
      <c r="D1292" s="498" t="s">
        <v>1649</v>
      </c>
      <c r="E1292" s="527" t="s">
        <v>1650</v>
      </c>
      <c r="F1292" s="498" t="s">
        <v>1654</v>
      </c>
      <c r="G1292" s="498" t="s">
        <v>1651</v>
      </c>
      <c r="H1292" s="528" t="s">
        <v>1659</v>
      </c>
      <c r="I1292" s="498" t="s">
        <v>1663</v>
      </c>
      <c r="J1292" s="498" t="s">
        <v>1653</v>
      </c>
      <c r="K1292" s="594" t="s">
        <v>1664</v>
      </c>
      <c r="L1292" s="498" t="s">
        <v>2950</v>
      </c>
    </row>
    <row r="1293" spans="2:12" s="566" customFormat="1" ht="22">
      <c r="B1293" s="412" t="s">
        <v>452</v>
      </c>
      <c r="C1293" s="413">
        <v>900006525</v>
      </c>
      <c r="D1293" s="557" t="s">
        <v>453</v>
      </c>
      <c r="E1293" s="558" t="s">
        <v>171</v>
      </c>
      <c r="F1293" s="557">
        <v>5572600</v>
      </c>
      <c r="G1293" s="417">
        <v>46021</v>
      </c>
      <c r="H1293" s="591">
        <v>46021</v>
      </c>
      <c r="I1293" s="561" t="s">
        <v>1706</v>
      </c>
      <c r="J1293" s="419">
        <v>1025521430</v>
      </c>
      <c r="K1293" s="602" t="s">
        <v>158</v>
      </c>
      <c r="L1293" s="592" t="s">
        <v>2962</v>
      </c>
    </row>
    <row r="1294" spans="2:12" ht="14" thickBot="1">
      <c r="B1294" s="447" t="s">
        <v>26</v>
      </c>
      <c r="C1294" s="448"/>
      <c r="D1294" s="449"/>
      <c r="E1294" s="450"/>
      <c r="F1294" s="451"/>
      <c r="G1294" s="452"/>
      <c r="H1294" s="453"/>
      <c r="I1294" s="526"/>
      <c r="J1294" s="454">
        <f>SUM(J1293:J1293)</f>
        <v>1025521430</v>
      </c>
      <c r="K1294" s="599">
        <f>SUM(K1293:K1293)</f>
        <v>0</v>
      </c>
      <c r="L1294" s="568"/>
    </row>
    <row r="1295" spans="2:12" s="511" customFormat="1" ht="16" thickBot="1">
      <c r="B1295" s="530" t="s">
        <v>1668</v>
      </c>
      <c r="C1295" s="531"/>
      <c r="D1295" s="532"/>
      <c r="E1295" s="533"/>
      <c r="F1295" s="534"/>
      <c r="G1295" s="533"/>
      <c r="H1295" s="534"/>
      <c r="I1295" s="535"/>
      <c r="J1295" s="536">
        <f>+J1294</f>
        <v>1025521430</v>
      </c>
      <c r="K1295" s="597">
        <f>+K1294</f>
        <v>0</v>
      </c>
      <c r="L1295" s="570"/>
    </row>
    <row r="1296" spans="2:12">
      <c r="H1296" s="524"/>
      <c r="I1296" s="479"/>
    </row>
    <row r="1297" spans="2:12">
      <c r="H1297" s="524"/>
      <c r="I1297" s="479"/>
    </row>
    <row r="1298" spans="2:12" s="511" customFormat="1" ht="15">
      <c r="B1298" s="499" t="s">
        <v>1666</v>
      </c>
      <c r="C1298" s="540"/>
      <c r="D1298" s="541"/>
      <c r="E1298" s="542"/>
      <c r="F1298" s="543"/>
      <c r="G1298" s="544"/>
      <c r="H1298" s="539"/>
      <c r="I1298" s="546"/>
      <c r="J1298" s="547"/>
      <c r="K1298" s="598"/>
      <c r="L1298" s="571"/>
    </row>
    <row r="1299" spans="2:12" s="511" customFormat="1" ht="32">
      <c r="B1299" s="498" t="s">
        <v>27</v>
      </c>
      <c r="C1299" s="498" t="s">
        <v>1648</v>
      </c>
      <c r="D1299" s="498" t="s">
        <v>1649</v>
      </c>
      <c r="E1299" s="527" t="s">
        <v>1654</v>
      </c>
      <c r="F1299" s="528" t="s">
        <v>1650</v>
      </c>
      <c r="G1299" s="498" t="s">
        <v>1651</v>
      </c>
      <c r="H1299" s="528" t="s">
        <v>1659</v>
      </c>
      <c r="I1299" s="498" t="s">
        <v>1663</v>
      </c>
      <c r="J1299" s="498" t="s">
        <v>1653</v>
      </c>
      <c r="K1299" s="594" t="s">
        <v>1664</v>
      </c>
      <c r="L1299" s="498" t="s">
        <v>2950</v>
      </c>
    </row>
    <row r="1300" spans="2:12">
      <c r="B1300" s="440" t="s">
        <v>179</v>
      </c>
      <c r="C1300" s="441">
        <v>890903938</v>
      </c>
      <c r="D1300" s="414" t="s">
        <v>434</v>
      </c>
      <c r="E1300" s="415" t="s">
        <v>171</v>
      </c>
      <c r="F1300" s="416" t="s">
        <v>435</v>
      </c>
      <c r="G1300" s="444">
        <v>8010030507</v>
      </c>
      <c r="H1300" s="435">
        <v>48616</v>
      </c>
      <c r="I1300" s="476" t="s">
        <v>1706</v>
      </c>
      <c r="J1300" s="419">
        <v>9986594167</v>
      </c>
      <c r="K1300" s="419">
        <f>3264706142+3177466</f>
        <v>3267883608</v>
      </c>
      <c r="L1300" s="573"/>
    </row>
    <row r="1301" spans="2:12">
      <c r="B1301" s="440" t="s">
        <v>179</v>
      </c>
      <c r="C1301" s="441">
        <v>890903938</v>
      </c>
      <c r="D1301" s="414" t="s">
        <v>434</v>
      </c>
      <c r="E1301" s="415" t="s">
        <v>171</v>
      </c>
      <c r="F1301" s="416" t="s">
        <v>435</v>
      </c>
      <c r="G1301" s="444">
        <v>8010030509</v>
      </c>
      <c r="H1301" s="435">
        <v>46028</v>
      </c>
      <c r="I1301" s="476" t="s">
        <v>1706</v>
      </c>
      <c r="J1301" s="419">
        <v>4757907503</v>
      </c>
      <c r="K1301" s="595">
        <v>1664003081</v>
      </c>
      <c r="L1301" s="573"/>
    </row>
    <row r="1302" spans="2:12">
      <c r="B1302" s="440" t="s">
        <v>179</v>
      </c>
      <c r="C1302" s="441">
        <v>890903938</v>
      </c>
      <c r="D1302" s="414" t="s">
        <v>434</v>
      </c>
      <c r="E1302" s="415" t="s">
        <v>171</v>
      </c>
      <c r="F1302" s="416" t="s">
        <v>435</v>
      </c>
      <c r="G1302" s="444">
        <v>8010030510</v>
      </c>
      <c r="H1302" s="435">
        <v>45328</v>
      </c>
      <c r="I1302" s="476" t="s">
        <v>1706</v>
      </c>
      <c r="J1302" s="419">
        <v>1239819163</v>
      </c>
      <c r="K1302" s="595">
        <v>409676201</v>
      </c>
      <c r="L1302" s="573"/>
    </row>
    <row r="1303" spans="2:12">
      <c r="B1303" s="440" t="s">
        <v>179</v>
      </c>
      <c r="C1303" s="441">
        <v>890903938</v>
      </c>
      <c r="D1303" s="414" t="s">
        <v>434</v>
      </c>
      <c r="E1303" s="415" t="s">
        <v>171</v>
      </c>
      <c r="F1303" s="416" t="s">
        <v>435</v>
      </c>
      <c r="G1303" s="444">
        <v>8010030511</v>
      </c>
      <c r="H1303" s="435">
        <v>45113</v>
      </c>
      <c r="I1303" s="476" t="s">
        <v>1706</v>
      </c>
      <c r="J1303" s="419">
        <v>359015145.20999998</v>
      </c>
      <c r="K1303" s="595">
        <v>111550473</v>
      </c>
      <c r="L1303" s="573"/>
    </row>
    <row r="1304" spans="2:12">
      <c r="B1304" s="456" t="s">
        <v>26</v>
      </c>
      <c r="C1304" s="458"/>
      <c r="D1304" s="449"/>
      <c r="E1304" s="450"/>
      <c r="F1304" s="451"/>
      <c r="G1304" s="444"/>
      <c r="H1304" s="453"/>
      <c r="I1304" s="526"/>
      <c r="J1304" s="454">
        <f>SUM(J1300:J1303)</f>
        <v>16343335978.209999</v>
      </c>
      <c r="K1304" s="599">
        <f>SUM(K1300:K1303)</f>
        <v>5453113363</v>
      </c>
      <c r="L1304" s="568"/>
    </row>
    <row r="1305" spans="2:12" ht="14">
      <c r="B1305" s="440" t="s">
        <v>191</v>
      </c>
      <c r="C1305" s="441">
        <v>890300279</v>
      </c>
      <c r="D1305" s="414" t="s">
        <v>436</v>
      </c>
      <c r="E1305" s="415" t="s">
        <v>171</v>
      </c>
      <c r="F1305" s="416" t="s">
        <v>437</v>
      </c>
      <c r="G1305" s="444">
        <v>100412848</v>
      </c>
      <c r="H1305" s="435">
        <v>47310</v>
      </c>
      <c r="I1305" s="476" t="s">
        <v>1706</v>
      </c>
      <c r="J1305" s="419">
        <v>9074070897</v>
      </c>
      <c r="K1305" s="595">
        <v>2035400184</v>
      </c>
      <c r="L1305" s="606" t="s">
        <v>2938</v>
      </c>
    </row>
    <row r="1306" spans="2:12" ht="14" thickBot="1">
      <c r="B1306" s="456" t="s">
        <v>26</v>
      </c>
      <c r="C1306" s="458"/>
      <c r="D1306" s="449"/>
      <c r="E1306" s="450"/>
      <c r="F1306" s="451"/>
      <c r="G1306" s="444"/>
      <c r="H1306" s="453"/>
      <c r="I1306" s="526"/>
      <c r="J1306" s="454">
        <f>SUM(J1305:J1305)</f>
        <v>9074070897</v>
      </c>
      <c r="K1306" s="599">
        <f>SUM(K1305:K1305)</f>
        <v>2035400184</v>
      </c>
      <c r="L1306" s="568"/>
    </row>
    <row r="1307" spans="2:12" s="511" customFormat="1" ht="16" thickBot="1">
      <c r="B1307" s="530" t="s">
        <v>1667</v>
      </c>
      <c r="C1307" s="531"/>
      <c r="D1307" s="532"/>
      <c r="E1307" s="533"/>
      <c r="F1307" s="534"/>
      <c r="G1307" s="533"/>
      <c r="H1307" s="534"/>
      <c r="I1307" s="535"/>
      <c r="J1307" s="536">
        <f>+J1304+J1306</f>
        <v>25417406875.209999</v>
      </c>
      <c r="K1307" s="597">
        <f>+K1304+K1306</f>
        <v>7488513547</v>
      </c>
      <c r="L1307" s="570"/>
    </row>
    <row r="1308" spans="2:12">
      <c r="H1308" s="524"/>
      <c r="I1308" s="479"/>
    </row>
    <row r="1309" spans="2:12">
      <c r="H1309" s="524"/>
      <c r="I1309" s="479"/>
    </row>
    <row r="1310" spans="2:12" s="511" customFormat="1" ht="15">
      <c r="B1310" s="499" t="s">
        <v>1669</v>
      </c>
      <c r="C1310" s="540"/>
      <c r="D1310" s="541"/>
      <c r="E1310" s="542"/>
      <c r="F1310" s="543"/>
      <c r="G1310" s="544"/>
      <c r="H1310" s="539"/>
      <c r="I1310" s="546"/>
      <c r="J1310" s="547"/>
      <c r="K1310" s="598"/>
      <c r="L1310" s="571"/>
    </row>
    <row r="1311" spans="2:12" s="511" customFormat="1" ht="32">
      <c r="B1311" s="498" t="s">
        <v>27</v>
      </c>
      <c r="C1311" s="498" t="s">
        <v>1648</v>
      </c>
      <c r="D1311" s="498" t="s">
        <v>1649</v>
      </c>
      <c r="E1311" s="527" t="s">
        <v>1654</v>
      </c>
      <c r="F1311" s="528" t="s">
        <v>1650</v>
      </c>
      <c r="G1311" s="498" t="s">
        <v>1651</v>
      </c>
      <c r="H1311" s="528" t="s">
        <v>1659</v>
      </c>
      <c r="I1311" s="498" t="s">
        <v>1663</v>
      </c>
      <c r="J1311" s="498" t="s">
        <v>1653</v>
      </c>
      <c r="K1311" s="594" t="s">
        <v>1664</v>
      </c>
      <c r="L1311" s="498" t="s">
        <v>2950</v>
      </c>
    </row>
    <row r="1312" spans="2:12" ht="14">
      <c r="B1312" s="412" t="s">
        <v>190</v>
      </c>
      <c r="C1312" s="413">
        <v>860531315</v>
      </c>
      <c r="D1312" s="414" t="s">
        <v>1242</v>
      </c>
      <c r="E1312" s="415" t="s">
        <v>171</v>
      </c>
      <c r="F1312" s="414">
        <v>6680659</v>
      </c>
      <c r="G1312" s="417" t="s">
        <v>1243</v>
      </c>
      <c r="H1312" s="435">
        <v>44977</v>
      </c>
      <c r="I1312" s="476" t="s">
        <v>1706</v>
      </c>
      <c r="J1312" s="419">
        <v>1380400</v>
      </c>
      <c r="K1312" s="603"/>
      <c r="L1312" s="574"/>
    </row>
    <row r="1313" spans="2:12" ht="14">
      <c r="B1313" s="412" t="s">
        <v>190</v>
      </c>
      <c r="C1313" s="413">
        <v>860531315</v>
      </c>
      <c r="D1313" s="414" t="s">
        <v>1242</v>
      </c>
      <c r="E1313" s="415" t="s">
        <v>171</v>
      </c>
      <c r="F1313" s="414">
        <v>6680659</v>
      </c>
      <c r="G1313" s="417" t="s">
        <v>1244</v>
      </c>
      <c r="H1313" s="435">
        <v>44977</v>
      </c>
      <c r="I1313" s="476" t="s">
        <v>1706</v>
      </c>
      <c r="J1313" s="419">
        <v>561685</v>
      </c>
      <c r="K1313" s="603"/>
      <c r="L1313" s="574"/>
    </row>
    <row r="1314" spans="2:12" ht="14">
      <c r="B1314" s="412" t="s">
        <v>190</v>
      </c>
      <c r="C1314" s="413">
        <v>860531315</v>
      </c>
      <c r="D1314" s="414" t="s">
        <v>1242</v>
      </c>
      <c r="E1314" s="415" t="s">
        <v>171</v>
      </c>
      <c r="F1314" s="414">
        <v>6680659</v>
      </c>
      <c r="G1314" s="417" t="s">
        <v>1245</v>
      </c>
      <c r="H1314" s="435">
        <v>44997</v>
      </c>
      <c r="I1314" s="476" t="s">
        <v>1706</v>
      </c>
      <c r="J1314" s="419">
        <v>1380400</v>
      </c>
      <c r="K1314" s="603"/>
      <c r="L1314" s="574"/>
    </row>
    <row r="1315" spans="2:12" ht="14">
      <c r="B1315" s="412" t="s">
        <v>190</v>
      </c>
      <c r="C1315" s="413">
        <v>860531315</v>
      </c>
      <c r="D1315" s="414" t="s">
        <v>1242</v>
      </c>
      <c r="E1315" s="415" t="s">
        <v>171</v>
      </c>
      <c r="F1315" s="414">
        <v>6680659</v>
      </c>
      <c r="G1315" s="417" t="s">
        <v>1246</v>
      </c>
      <c r="H1315" s="435">
        <v>45006</v>
      </c>
      <c r="I1315" s="476" t="s">
        <v>1706</v>
      </c>
      <c r="J1315" s="419">
        <v>561685</v>
      </c>
      <c r="K1315" s="603"/>
      <c r="L1315" s="574"/>
    </row>
    <row r="1316" spans="2:12" ht="14">
      <c r="B1316" s="412" t="s">
        <v>190</v>
      </c>
      <c r="C1316" s="413">
        <v>860531315</v>
      </c>
      <c r="D1316" s="414" t="s">
        <v>1242</v>
      </c>
      <c r="E1316" s="415" t="s">
        <v>171</v>
      </c>
      <c r="F1316" s="414">
        <v>6680659</v>
      </c>
      <c r="G1316" s="417" t="s">
        <v>1247</v>
      </c>
      <c r="H1316" s="435">
        <v>45036</v>
      </c>
      <c r="I1316" s="476" t="s">
        <v>1706</v>
      </c>
      <c r="J1316" s="419">
        <v>1380400</v>
      </c>
      <c r="K1316" s="603"/>
      <c r="L1316" s="574"/>
    </row>
    <row r="1317" spans="2:12" ht="14">
      <c r="B1317" s="412" t="s">
        <v>190</v>
      </c>
      <c r="C1317" s="413">
        <v>860531315</v>
      </c>
      <c r="D1317" s="414" t="s">
        <v>1242</v>
      </c>
      <c r="E1317" s="415" t="s">
        <v>171</v>
      </c>
      <c r="F1317" s="414">
        <v>6680659</v>
      </c>
      <c r="G1317" s="417" t="s">
        <v>1248</v>
      </c>
      <c r="H1317" s="435">
        <v>45036</v>
      </c>
      <c r="I1317" s="476" t="s">
        <v>1706</v>
      </c>
      <c r="J1317" s="419">
        <v>561685</v>
      </c>
      <c r="K1317" s="603"/>
      <c r="L1317" s="574"/>
    </row>
    <row r="1318" spans="2:12" ht="14">
      <c r="B1318" s="412" t="s">
        <v>190</v>
      </c>
      <c r="C1318" s="413">
        <v>860531315</v>
      </c>
      <c r="D1318" s="414" t="s">
        <v>1242</v>
      </c>
      <c r="E1318" s="415" t="s">
        <v>171</v>
      </c>
      <c r="F1318" s="414">
        <v>6680659</v>
      </c>
      <c r="G1318" s="417" t="s">
        <v>1249</v>
      </c>
      <c r="H1318" s="435">
        <v>45056</v>
      </c>
      <c r="I1318" s="476" t="s">
        <v>1706</v>
      </c>
      <c r="J1318" s="419">
        <v>1380400</v>
      </c>
      <c r="K1318" s="603"/>
      <c r="L1318" s="574"/>
    </row>
    <row r="1319" spans="2:12" ht="14">
      <c r="B1319" s="412" t="s">
        <v>190</v>
      </c>
      <c r="C1319" s="413">
        <v>860531315</v>
      </c>
      <c r="D1319" s="414" t="s">
        <v>1242</v>
      </c>
      <c r="E1319" s="415" t="s">
        <v>171</v>
      </c>
      <c r="F1319" s="414">
        <v>6680659</v>
      </c>
      <c r="G1319" s="417" t="s">
        <v>1250</v>
      </c>
      <c r="H1319" s="435">
        <v>45056</v>
      </c>
      <c r="I1319" s="476" t="s">
        <v>1706</v>
      </c>
      <c r="J1319" s="419">
        <v>561685</v>
      </c>
      <c r="K1319" s="603"/>
      <c r="L1319" s="574"/>
    </row>
    <row r="1320" spans="2:12" ht="14">
      <c r="B1320" s="412" t="s">
        <v>190</v>
      </c>
      <c r="C1320" s="413">
        <v>860531315</v>
      </c>
      <c r="D1320" s="414" t="s">
        <v>1242</v>
      </c>
      <c r="E1320" s="415" t="s">
        <v>171</v>
      </c>
      <c r="F1320" s="414">
        <v>6680659</v>
      </c>
      <c r="G1320" s="417" t="s">
        <v>1251</v>
      </c>
      <c r="H1320" s="435">
        <v>45097</v>
      </c>
      <c r="I1320" s="476" t="s">
        <v>1706</v>
      </c>
      <c r="J1320" s="419">
        <v>1380400</v>
      </c>
      <c r="K1320" s="603"/>
      <c r="L1320" s="574"/>
    </row>
    <row r="1321" spans="2:12" ht="14">
      <c r="B1321" s="412" t="s">
        <v>190</v>
      </c>
      <c r="C1321" s="413">
        <v>860531315</v>
      </c>
      <c r="D1321" s="414" t="s">
        <v>1242</v>
      </c>
      <c r="E1321" s="415" t="s">
        <v>171</v>
      </c>
      <c r="F1321" s="414">
        <v>6680659</v>
      </c>
      <c r="G1321" s="417" t="s">
        <v>1252</v>
      </c>
      <c r="H1321" s="435">
        <v>45097</v>
      </c>
      <c r="I1321" s="476" t="s">
        <v>1706</v>
      </c>
      <c r="J1321" s="419">
        <v>561685</v>
      </c>
      <c r="K1321" s="603"/>
      <c r="L1321" s="574"/>
    </row>
    <row r="1322" spans="2:12" ht="14">
      <c r="B1322" s="412" t="s">
        <v>190</v>
      </c>
      <c r="C1322" s="413">
        <v>860531315</v>
      </c>
      <c r="D1322" s="414" t="s">
        <v>1242</v>
      </c>
      <c r="E1322" s="415" t="s">
        <v>171</v>
      </c>
      <c r="F1322" s="414">
        <v>6680659</v>
      </c>
      <c r="G1322" s="417" t="s">
        <v>1253</v>
      </c>
      <c r="H1322" s="435">
        <v>45126</v>
      </c>
      <c r="I1322" s="476" t="s">
        <v>1706</v>
      </c>
      <c r="J1322" s="419">
        <v>1380400</v>
      </c>
      <c r="K1322" s="603"/>
      <c r="L1322" s="574"/>
    </row>
    <row r="1323" spans="2:12" ht="14">
      <c r="B1323" s="412" t="s">
        <v>190</v>
      </c>
      <c r="C1323" s="413">
        <v>860531315</v>
      </c>
      <c r="D1323" s="414" t="s">
        <v>1242</v>
      </c>
      <c r="E1323" s="415" t="s">
        <v>171</v>
      </c>
      <c r="F1323" s="414">
        <v>6680659</v>
      </c>
      <c r="G1323" s="417" t="s">
        <v>1254</v>
      </c>
      <c r="H1323" s="435">
        <v>45117</v>
      </c>
      <c r="I1323" s="476" t="s">
        <v>1706</v>
      </c>
      <c r="J1323" s="419">
        <v>561685</v>
      </c>
      <c r="K1323" s="603"/>
      <c r="L1323" s="574"/>
    </row>
    <row r="1324" spans="2:12" ht="14">
      <c r="B1324" s="412" t="s">
        <v>190</v>
      </c>
      <c r="C1324" s="413">
        <v>860531315</v>
      </c>
      <c r="D1324" s="414" t="s">
        <v>1242</v>
      </c>
      <c r="E1324" s="415" t="s">
        <v>171</v>
      </c>
      <c r="F1324" s="414">
        <v>6680659</v>
      </c>
      <c r="G1324" s="417" t="s">
        <v>1255</v>
      </c>
      <c r="H1324" s="435">
        <v>45147</v>
      </c>
      <c r="I1324" s="476" t="s">
        <v>1706</v>
      </c>
      <c r="J1324" s="419">
        <v>1380400</v>
      </c>
      <c r="K1324" s="603"/>
      <c r="L1324" s="574"/>
    </row>
    <row r="1325" spans="2:12" ht="14">
      <c r="B1325" s="412" t="s">
        <v>190</v>
      </c>
      <c r="C1325" s="413">
        <v>860531315</v>
      </c>
      <c r="D1325" s="414" t="s">
        <v>1242</v>
      </c>
      <c r="E1325" s="415" t="s">
        <v>171</v>
      </c>
      <c r="F1325" s="414">
        <v>6680659</v>
      </c>
      <c r="G1325" s="417" t="s">
        <v>1256</v>
      </c>
      <c r="H1325" s="435">
        <v>45147</v>
      </c>
      <c r="I1325" s="476" t="s">
        <v>1706</v>
      </c>
      <c r="J1325" s="419">
        <v>561685</v>
      </c>
      <c r="K1325" s="603"/>
      <c r="L1325" s="574"/>
    </row>
    <row r="1326" spans="2:12" ht="14">
      <c r="B1326" s="412" t="s">
        <v>190</v>
      </c>
      <c r="C1326" s="413">
        <v>860531315</v>
      </c>
      <c r="D1326" s="414" t="s">
        <v>1242</v>
      </c>
      <c r="E1326" s="415" t="s">
        <v>171</v>
      </c>
      <c r="F1326" s="414">
        <v>6680659</v>
      </c>
      <c r="G1326" s="417" t="s">
        <v>1257</v>
      </c>
      <c r="H1326" s="435">
        <v>45342</v>
      </c>
      <c r="I1326" s="476" t="s">
        <v>1706</v>
      </c>
      <c r="J1326" s="419">
        <v>5002730</v>
      </c>
      <c r="K1326" s="603"/>
      <c r="L1326" s="574"/>
    </row>
    <row r="1327" spans="2:12" ht="14">
      <c r="B1327" s="440" t="s">
        <v>190</v>
      </c>
      <c r="C1327" s="441">
        <v>860531315</v>
      </c>
      <c r="D1327" s="414" t="s">
        <v>1242</v>
      </c>
      <c r="E1327" s="415" t="s">
        <v>171</v>
      </c>
      <c r="F1327" s="414">
        <v>6680659</v>
      </c>
      <c r="G1327" s="444" t="s">
        <v>1258</v>
      </c>
      <c r="H1327" s="435">
        <v>45370</v>
      </c>
      <c r="I1327" s="476" t="s">
        <v>1706</v>
      </c>
      <c r="J1327" s="419">
        <v>629474</v>
      </c>
      <c r="K1327" s="595"/>
      <c r="L1327" s="573"/>
    </row>
    <row r="1328" spans="2:12" ht="14">
      <c r="B1328" s="440" t="s">
        <v>190</v>
      </c>
      <c r="C1328" s="441">
        <v>860531315</v>
      </c>
      <c r="D1328" s="414" t="s">
        <v>1242</v>
      </c>
      <c r="E1328" s="415" t="s">
        <v>171</v>
      </c>
      <c r="F1328" s="414">
        <v>6680659</v>
      </c>
      <c r="G1328" s="444" t="s">
        <v>1259</v>
      </c>
      <c r="H1328" s="435">
        <v>45370</v>
      </c>
      <c r="I1328" s="476" t="s">
        <v>1706</v>
      </c>
      <c r="J1328" s="419">
        <v>5002730</v>
      </c>
      <c r="K1328" s="595"/>
      <c r="L1328" s="573"/>
    </row>
    <row r="1329" spans="2:12" ht="14">
      <c r="B1329" s="440" t="s">
        <v>190</v>
      </c>
      <c r="C1329" s="441">
        <v>860531315</v>
      </c>
      <c r="D1329" s="414" t="s">
        <v>1242</v>
      </c>
      <c r="E1329" s="415" t="s">
        <v>171</v>
      </c>
      <c r="F1329" s="414">
        <v>6680659</v>
      </c>
      <c r="G1329" s="444" t="s">
        <v>1260</v>
      </c>
      <c r="H1329" s="435">
        <v>45391</v>
      </c>
      <c r="I1329" s="476" t="s">
        <v>1706</v>
      </c>
      <c r="J1329" s="419">
        <v>629474</v>
      </c>
      <c r="K1329" s="595"/>
      <c r="L1329" s="573"/>
    </row>
    <row r="1330" spans="2:12" ht="14">
      <c r="B1330" s="440" t="s">
        <v>190</v>
      </c>
      <c r="C1330" s="441">
        <v>860531315</v>
      </c>
      <c r="D1330" s="414" t="s">
        <v>1242</v>
      </c>
      <c r="E1330" s="415" t="s">
        <v>171</v>
      </c>
      <c r="F1330" s="414">
        <v>6680659</v>
      </c>
      <c r="G1330" s="444" t="s">
        <v>1261</v>
      </c>
      <c r="H1330" s="435">
        <v>45391</v>
      </c>
      <c r="I1330" s="476" t="s">
        <v>1706</v>
      </c>
      <c r="J1330" s="419">
        <v>8677084</v>
      </c>
      <c r="K1330" s="595"/>
      <c r="L1330" s="573"/>
    </row>
    <row r="1331" spans="2:12" ht="14">
      <c r="B1331" s="440" t="s">
        <v>190</v>
      </c>
      <c r="C1331" s="441">
        <v>860531315</v>
      </c>
      <c r="D1331" s="414" t="s">
        <v>1242</v>
      </c>
      <c r="E1331" s="415" t="s">
        <v>171</v>
      </c>
      <c r="F1331" s="414">
        <v>6680659</v>
      </c>
      <c r="G1331" s="444" t="s">
        <v>1262</v>
      </c>
      <c r="H1331" s="435">
        <v>45432</v>
      </c>
      <c r="I1331" s="476" t="s">
        <v>1706</v>
      </c>
      <c r="J1331" s="419">
        <v>629474</v>
      </c>
      <c r="K1331" s="595"/>
      <c r="L1331" s="573"/>
    </row>
    <row r="1332" spans="2:12" ht="14">
      <c r="B1332" s="440" t="s">
        <v>190</v>
      </c>
      <c r="C1332" s="441">
        <v>860531315</v>
      </c>
      <c r="D1332" s="414" t="s">
        <v>1242</v>
      </c>
      <c r="E1332" s="415" t="s">
        <v>171</v>
      </c>
      <c r="F1332" s="414">
        <v>6680659</v>
      </c>
      <c r="G1332" s="444" t="s">
        <v>1263</v>
      </c>
      <c r="H1332" s="435">
        <v>45432</v>
      </c>
      <c r="I1332" s="476" t="s">
        <v>1706</v>
      </c>
      <c r="J1332" s="419">
        <v>8677084</v>
      </c>
      <c r="K1332" s="595"/>
      <c r="L1332" s="573"/>
    </row>
    <row r="1333" spans="2:12" ht="14">
      <c r="B1333" s="440" t="s">
        <v>190</v>
      </c>
      <c r="C1333" s="441">
        <v>860531315</v>
      </c>
      <c r="D1333" s="414" t="s">
        <v>1242</v>
      </c>
      <c r="E1333" s="415" t="s">
        <v>171</v>
      </c>
      <c r="F1333" s="414">
        <v>6680659</v>
      </c>
      <c r="G1333" s="444" t="s">
        <v>1264</v>
      </c>
      <c r="H1333" s="435">
        <v>45432</v>
      </c>
      <c r="I1333" s="476" t="s">
        <v>1706</v>
      </c>
      <c r="J1333" s="419">
        <v>8677084</v>
      </c>
      <c r="K1333" s="595"/>
      <c r="L1333" s="573"/>
    </row>
    <row r="1334" spans="2:12" ht="14">
      <c r="B1334" s="440" t="s">
        <v>190</v>
      </c>
      <c r="C1334" s="441">
        <v>860531315</v>
      </c>
      <c r="D1334" s="414" t="s">
        <v>1242</v>
      </c>
      <c r="E1334" s="415" t="s">
        <v>171</v>
      </c>
      <c r="F1334" s="414">
        <v>6680659</v>
      </c>
      <c r="G1334" s="444" t="s">
        <v>1265</v>
      </c>
      <c r="H1334" s="435">
        <v>45492</v>
      </c>
      <c r="I1334" s="476" t="s">
        <v>1706</v>
      </c>
      <c r="J1334" s="419">
        <v>8677084</v>
      </c>
      <c r="K1334" s="595"/>
      <c r="L1334" s="573"/>
    </row>
    <row r="1335" spans="2:12" ht="14">
      <c r="B1335" s="440" t="s">
        <v>190</v>
      </c>
      <c r="C1335" s="441">
        <v>860531315</v>
      </c>
      <c r="D1335" s="414" t="s">
        <v>1242</v>
      </c>
      <c r="E1335" s="415" t="s">
        <v>171</v>
      </c>
      <c r="F1335" s="414">
        <v>6680659</v>
      </c>
      <c r="G1335" s="444" t="s">
        <v>1266</v>
      </c>
      <c r="H1335" s="435">
        <v>45516</v>
      </c>
      <c r="I1335" s="476" t="s">
        <v>1706</v>
      </c>
      <c r="J1335" s="419">
        <v>8677084</v>
      </c>
      <c r="K1335" s="595"/>
      <c r="L1335" s="573"/>
    </row>
    <row r="1336" spans="2:12">
      <c r="B1336" s="456" t="s">
        <v>26</v>
      </c>
      <c r="C1336" s="458"/>
      <c r="D1336" s="449"/>
      <c r="E1336" s="450"/>
      <c r="F1336" s="451"/>
      <c r="G1336" s="444"/>
      <c r="H1336" s="453"/>
      <c r="I1336" s="526"/>
      <c r="J1336" s="454">
        <f>SUM(J1312:J1335)</f>
        <v>68873897</v>
      </c>
      <c r="K1336" s="599">
        <f>SUM(K1312:K1335)</f>
        <v>0</v>
      </c>
      <c r="L1336" s="568"/>
    </row>
    <row r="1337" spans="2:12" ht="14">
      <c r="B1337" s="440" t="s">
        <v>569</v>
      </c>
      <c r="C1337" s="441">
        <v>16935490</v>
      </c>
      <c r="D1337" s="414" t="s">
        <v>570</v>
      </c>
      <c r="E1337" s="415" t="s">
        <v>171</v>
      </c>
      <c r="F1337" s="414">
        <v>6814846</v>
      </c>
      <c r="G1337" s="444">
        <v>6</v>
      </c>
      <c r="H1337" s="436">
        <v>20220507</v>
      </c>
      <c r="I1337" s="476" t="s">
        <v>1644</v>
      </c>
      <c r="J1337" s="419">
        <v>68082433</v>
      </c>
      <c r="K1337" s="595"/>
      <c r="L1337" s="614" t="s">
        <v>2938</v>
      </c>
    </row>
    <row r="1338" spans="2:12">
      <c r="B1338" s="440" t="s">
        <v>569</v>
      </c>
      <c r="C1338" s="441">
        <v>16935490</v>
      </c>
      <c r="D1338" s="414" t="s">
        <v>570</v>
      </c>
      <c r="E1338" s="415" t="s">
        <v>171</v>
      </c>
      <c r="F1338" s="414">
        <v>6814846</v>
      </c>
      <c r="G1338" s="444">
        <v>7</v>
      </c>
      <c r="H1338" s="436">
        <v>20220705</v>
      </c>
      <c r="I1338" s="476" t="s">
        <v>1644</v>
      </c>
      <c r="J1338" s="419">
        <v>8905333</v>
      </c>
      <c r="K1338" s="595"/>
      <c r="L1338" s="573"/>
    </row>
    <row r="1339" spans="2:12">
      <c r="B1339" s="456" t="s">
        <v>26</v>
      </c>
      <c r="C1339" s="458"/>
      <c r="D1339" s="449"/>
      <c r="E1339" s="450"/>
      <c r="F1339" s="451"/>
      <c r="G1339" s="444"/>
      <c r="H1339" s="453"/>
      <c r="I1339" s="526"/>
      <c r="J1339" s="454">
        <f>SUM(J1337:J1338)</f>
        <v>76987766</v>
      </c>
      <c r="K1339" s="599">
        <f>SUM(K1335:K1338)</f>
        <v>0</v>
      </c>
      <c r="L1339" s="568"/>
    </row>
    <row r="1340" spans="2:12" ht="14">
      <c r="B1340" s="607" t="s">
        <v>576</v>
      </c>
      <c r="C1340" s="441">
        <v>890303208</v>
      </c>
      <c r="D1340" s="414" t="s">
        <v>193</v>
      </c>
      <c r="E1340" s="415" t="s">
        <v>171</v>
      </c>
      <c r="F1340" s="414">
        <v>3340000</v>
      </c>
      <c r="G1340" s="444">
        <v>35195275</v>
      </c>
      <c r="H1340" s="436">
        <v>20220703</v>
      </c>
      <c r="I1340" s="476" t="s">
        <v>1706</v>
      </c>
      <c r="J1340" s="419">
        <v>9420698</v>
      </c>
      <c r="K1340" s="595"/>
      <c r="L1340" s="573"/>
    </row>
    <row r="1341" spans="2:12" ht="14">
      <c r="B1341" s="607" t="s">
        <v>576</v>
      </c>
      <c r="C1341" s="441">
        <v>890303208</v>
      </c>
      <c r="D1341" s="414" t="s">
        <v>193</v>
      </c>
      <c r="E1341" s="415" t="s">
        <v>171</v>
      </c>
      <c r="F1341" s="414">
        <v>3340000</v>
      </c>
      <c r="G1341" s="444">
        <v>36008513</v>
      </c>
      <c r="H1341" s="436">
        <v>20220826</v>
      </c>
      <c r="I1341" s="476" t="s">
        <v>1706</v>
      </c>
      <c r="J1341" s="419">
        <v>4739805</v>
      </c>
      <c r="K1341" s="595"/>
      <c r="L1341" s="573"/>
    </row>
    <row r="1342" spans="2:12" ht="14">
      <c r="B1342" s="607" t="s">
        <v>576</v>
      </c>
      <c r="C1342" s="441">
        <v>890303208</v>
      </c>
      <c r="D1342" s="414" t="s">
        <v>193</v>
      </c>
      <c r="E1342" s="415" t="s">
        <v>171</v>
      </c>
      <c r="F1342" s="414">
        <v>3340000</v>
      </c>
      <c r="G1342" s="444">
        <v>36014991</v>
      </c>
      <c r="H1342" s="436">
        <v>20220908</v>
      </c>
      <c r="I1342" s="476" t="s">
        <v>1706</v>
      </c>
      <c r="J1342" s="419">
        <v>3058931</v>
      </c>
      <c r="K1342" s="595"/>
      <c r="L1342" s="573"/>
    </row>
    <row r="1343" spans="2:12" ht="14">
      <c r="B1343" s="474" t="s">
        <v>576</v>
      </c>
      <c r="C1343" s="413">
        <v>890303208</v>
      </c>
      <c r="D1343" s="414" t="s">
        <v>193</v>
      </c>
      <c r="E1343" s="415" t="s">
        <v>171</v>
      </c>
      <c r="F1343" s="414">
        <v>3340000</v>
      </c>
      <c r="G1343" s="417">
        <v>36014993</v>
      </c>
      <c r="H1343" s="436">
        <v>20220908</v>
      </c>
      <c r="I1343" s="476" t="s">
        <v>1706</v>
      </c>
      <c r="J1343" s="419">
        <v>489173</v>
      </c>
      <c r="K1343" s="603"/>
      <c r="L1343" s="574"/>
    </row>
    <row r="1344" spans="2:12" ht="14">
      <c r="B1344" s="474" t="s">
        <v>576</v>
      </c>
      <c r="C1344" s="413">
        <v>890303208</v>
      </c>
      <c r="D1344" s="414" t="s">
        <v>193</v>
      </c>
      <c r="E1344" s="415" t="s">
        <v>171</v>
      </c>
      <c r="F1344" s="414">
        <v>3340000</v>
      </c>
      <c r="G1344" s="417">
        <v>36021258</v>
      </c>
      <c r="H1344" s="436">
        <v>20221009</v>
      </c>
      <c r="I1344" s="476" t="s">
        <v>1706</v>
      </c>
      <c r="J1344" s="419">
        <v>333651</v>
      </c>
      <c r="K1344" s="603"/>
      <c r="L1344" s="574"/>
    </row>
    <row r="1345" spans="2:12" ht="14">
      <c r="B1345" s="474" t="s">
        <v>576</v>
      </c>
      <c r="C1345" s="413">
        <v>890303208</v>
      </c>
      <c r="D1345" s="414" t="s">
        <v>193</v>
      </c>
      <c r="E1345" s="415" t="s">
        <v>171</v>
      </c>
      <c r="F1345" s="414">
        <v>3340000</v>
      </c>
      <c r="G1345" s="417">
        <v>36021254</v>
      </c>
      <c r="H1345" s="436">
        <v>20221009</v>
      </c>
      <c r="I1345" s="476" t="s">
        <v>1706</v>
      </c>
      <c r="J1345" s="419">
        <v>3586095</v>
      </c>
      <c r="K1345" s="603"/>
      <c r="L1345" s="574"/>
    </row>
    <row r="1346" spans="2:12" ht="14">
      <c r="B1346" s="474" t="s">
        <v>576</v>
      </c>
      <c r="C1346" s="413">
        <v>890303208</v>
      </c>
      <c r="D1346" s="414" t="s">
        <v>193</v>
      </c>
      <c r="E1346" s="415" t="s">
        <v>171</v>
      </c>
      <c r="F1346" s="414">
        <v>3340000</v>
      </c>
      <c r="G1346" s="417">
        <v>36021261</v>
      </c>
      <c r="H1346" s="436">
        <v>20221009</v>
      </c>
      <c r="I1346" s="476" t="s">
        <v>1706</v>
      </c>
      <c r="J1346" s="419">
        <v>273239</v>
      </c>
      <c r="K1346" s="603"/>
      <c r="L1346" s="574"/>
    </row>
    <row r="1347" spans="2:12" ht="14">
      <c r="B1347" s="474" t="s">
        <v>576</v>
      </c>
      <c r="C1347" s="413">
        <v>890303208</v>
      </c>
      <c r="D1347" s="414" t="s">
        <v>193</v>
      </c>
      <c r="E1347" s="415" t="s">
        <v>171</v>
      </c>
      <c r="F1347" s="414">
        <v>3340000</v>
      </c>
      <c r="G1347" s="417">
        <v>36021255</v>
      </c>
      <c r="H1347" s="436">
        <v>20221009</v>
      </c>
      <c r="I1347" s="476" t="s">
        <v>1706</v>
      </c>
      <c r="J1347" s="419">
        <v>817058</v>
      </c>
      <c r="K1347" s="603"/>
      <c r="L1347" s="574"/>
    </row>
    <row r="1348" spans="2:12" ht="14">
      <c r="B1348" s="474" t="s">
        <v>576</v>
      </c>
      <c r="C1348" s="413">
        <v>890303208</v>
      </c>
      <c r="D1348" s="414" t="s">
        <v>193</v>
      </c>
      <c r="E1348" s="415" t="s">
        <v>171</v>
      </c>
      <c r="F1348" s="414">
        <v>3340000</v>
      </c>
      <c r="G1348" s="417">
        <v>36024277</v>
      </c>
      <c r="H1348" s="436">
        <v>20221023</v>
      </c>
      <c r="I1348" s="476" t="s">
        <v>1706</v>
      </c>
      <c r="J1348" s="419">
        <v>14201166</v>
      </c>
      <c r="K1348" s="603"/>
      <c r="L1348" s="574"/>
    </row>
    <row r="1349" spans="2:12" ht="14">
      <c r="B1349" s="474" t="s">
        <v>576</v>
      </c>
      <c r="C1349" s="413">
        <v>890303208</v>
      </c>
      <c r="D1349" s="414" t="s">
        <v>193</v>
      </c>
      <c r="E1349" s="415" t="s">
        <v>171</v>
      </c>
      <c r="F1349" s="414">
        <v>3340000</v>
      </c>
      <c r="G1349" s="417">
        <v>36024264</v>
      </c>
      <c r="H1349" s="436">
        <v>20221023</v>
      </c>
      <c r="I1349" s="476" t="s">
        <v>1706</v>
      </c>
      <c r="J1349" s="419">
        <v>785564</v>
      </c>
      <c r="K1349" s="603"/>
      <c r="L1349" s="574"/>
    </row>
    <row r="1350" spans="2:12" ht="14">
      <c r="B1350" s="474" t="s">
        <v>576</v>
      </c>
      <c r="C1350" s="413">
        <v>890303208</v>
      </c>
      <c r="D1350" s="414" t="s">
        <v>193</v>
      </c>
      <c r="E1350" s="415" t="s">
        <v>171</v>
      </c>
      <c r="F1350" s="414">
        <v>3340000</v>
      </c>
      <c r="G1350" s="417">
        <v>36024266</v>
      </c>
      <c r="H1350" s="436">
        <v>20221023</v>
      </c>
      <c r="I1350" s="476" t="s">
        <v>1706</v>
      </c>
      <c r="J1350" s="419">
        <v>4843989</v>
      </c>
      <c r="K1350" s="603"/>
      <c r="L1350" s="574"/>
    </row>
    <row r="1351" spans="2:12" ht="14">
      <c r="B1351" s="474" t="s">
        <v>576</v>
      </c>
      <c r="C1351" s="413">
        <v>890303208</v>
      </c>
      <c r="D1351" s="414" t="s">
        <v>193</v>
      </c>
      <c r="E1351" s="415" t="s">
        <v>171</v>
      </c>
      <c r="F1351" s="414">
        <v>3340000</v>
      </c>
      <c r="G1351" s="417">
        <v>36024268</v>
      </c>
      <c r="H1351" s="436">
        <v>20221023</v>
      </c>
      <c r="I1351" s="476" t="s">
        <v>1706</v>
      </c>
      <c r="J1351" s="419">
        <v>4931912</v>
      </c>
      <c r="K1351" s="603"/>
      <c r="L1351" s="574"/>
    </row>
    <row r="1352" spans="2:12" ht="14">
      <c r="B1352" s="474" t="s">
        <v>576</v>
      </c>
      <c r="C1352" s="413">
        <v>890303208</v>
      </c>
      <c r="D1352" s="414" t="s">
        <v>193</v>
      </c>
      <c r="E1352" s="415" t="s">
        <v>171</v>
      </c>
      <c r="F1352" s="414">
        <v>3340000</v>
      </c>
      <c r="G1352" s="417">
        <v>36024269</v>
      </c>
      <c r="H1352" s="436">
        <v>20221023</v>
      </c>
      <c r="I1352" s="476" t="s">
        <v>1706</v>
      </c>
      <c r="J1352" s="419">
        <v>725450</v>
      </c>
      <c r="K1352" s="603"/>
      <c r="L1352" s="574"/>
    </row>
    <row r="1353" spans="2:12" ht="14">
      <c r="B1353" s="474" t="s">
        <v>576</v>
      </c>
      <c r="C1353" s="413">
        <v>890303208</v>
      </c>
      <c r="D1353" s="414" t="s">
        <v>193</v>
      </c>
      <c r="E1353" s="415" t="s">
        <v>171</v>
      </c>
      <c r="F1353" s="414">
        <v>3340000</v>
      </c>
      <c r="G1353" s="417">
        <v>36024261</v>
      </c>
      <c r="H1353" s="436">
        <v>20221023</v>
      </c>
      <c r="I1353" s="476" t="s">
        <v>1706</v>
      </c>
      <c r="J1353" s="419">
        <v>1563268</v>
      </c>
      <c r="K1353" s="603"/>
      <c r="L1353" s="574"/>
    </row>
    <row r="1354" spans="2:12" ht="14">
      <c r="B1354" s="474" t="s">
        <v>576</v>
      </c>
      <c r="C1354" s="413">
        <v>890303208</v>
      </c>
      <c r="D1354" s="414" t="s">
        <v>193</v>
      </c>
      <c r="E1354" s="415" t="s">
        <v>171</v>
      </c>
      <c r="F1354" s="414">
        <v>3340000</v>
      </c>
      <c r="G1354" s="417">
        <v>36024267</v>
      </c>
      <c r="H1354" s="436">
        <v>20221023</v>
      </c>
      <c r="I1354" s="476" t="s">
        <v>1706</v>
      </c>
      <c r="J1354" s="419">
        <v>1930017</v>
      </c>
      <c r="K1354" s="603"/>
      <c r="L1354" s="574"/>
    </row>
    <row r="1355" spans="2:12" ht="14">
      <c r="B1355" s="474" t="s">
        <v>576</v>
      </c>
      <c r="C1355" s="413">
        <v>890303208</v>
      </c>
      <c r="D1355" s="414" t="s">
        <v>193</v>
      </c>
      <c r="E1355" s="415" t="s">
        <v>171</v>
      </c>
      <c r="F1355" s="414">
        <v>3340000</v>
      </c>
      <c r="G1355" s="417">
        <v>36024263</v>
      </c>
      <c r="H1355" s="436">
        <v>20221023</v>
      </c>
      <c r="I1355" s="476" t="s">
        <v>1706</v>
      </c>
      <c r="J1355" s="419">
        <v>328240</v>
      </c>
      <c r="K1355" s="603"/>
      <c r="L1355" s="574"/>
    </row>
    <row r="1356" spans="2:12" ht="14">
      <c r="B1356" s="474" t="s">
        <v>576</v>
      </c>
      <c r="C1356" s="413">
        <v>890303208</v>
      </c>
      <c r="D1356" s="414" t="s">
        <v>193</v>
      </c>
      <c r="E1356" s="415" t="s">
        <v>171</v>
      </c>
      <c r="F1356" s="414">
        <v>3340000</v>
      </c>
      <c r="G1356" s="417">
        <v>36033413</v>
      </c>
      <c r="H1356" s="436">
        <v>20221110</v>
      </c>
      <c r="I1356" s="476" t="s">
        <v>1706</v>
      </c>
      <c r="J1356" s="419">
        <v>2491897</v>
      </c>
      <c r="K1356" s="603"/>
      <c r="L1356" s="574"/>
    </row>
    <row r="1357" spans="2:12" ht="14">
      <c r="B1357" s="474" t="s">
        <v>576</v>
      </c>
      <c r="C1357" s="413">
        <v>890303208</v>
      </c>
      <c r="D1357" s="414" t="s">
        <v>193</v>
      </c>
      <c r="E1357" s="415" t="s">
        <v>171</v>
      </c>
      <c r="F1357" s="414">
        <v>3340000</v>
      </c>
      <c r="G1357" s="417">
        <v>36022608</v>
      </c>
      <c r="H1357" s="436">
        <v>20221017</v>
      </c>
      <c r="I1357" s="476" t="s">
        <v>1706</v>
      </c>
      <c r="J1357" s="419">
        <v>991883</v>
      </c>
      <c r="K1357" s="603"/>
      <c r="L1357" s="574"/>
    </row>
    <row r="1358" spans="2:12" ht="14">
      <c r="B1358" s="474" t="s">
        <v>576</v>
      </c>
      <c r="C1358" s="413">
        <v>890303208</v>
      </c>
      <c r="D1358" s="414" t="s">
        <v>193</v>
      </c>
      <c r="E1358" s="415" t="s">
        <v>171</v>
      </c>
      <c r="F1358" s="414">
        <v>3340000</v>
      </c>
      <c r="G1358" s="417">
        <v>36037859</v>
      </c>
      <c r="H1358" s="436">
        <v>20221121</v>
      </c>
      <c r="I1358" s="476" t="s">
        <v>1706</v>
      </c>
      <c r="J1358" s="419">
        <v>4788015</v>
      </c>
      <c r="K1358" s="603"/>
      <c r="L1358" s="574"/>
    </row>
    <row r="1359" spans="2:12" ht="14">
      <c r="B1359" s="474" t="s">
        <v>576</v>
      </c>
      <c r="C1359" s="413">
        <v>890303208</v>
      </c>
      <c r="D1359" s="414" t="s">
        <v>193</v>
      </c>
      <c r="E1359" s="415" t="s">
        <v>171</v>
      </c>
      <c r="F1359" s="414">
        <v>3340000</v>
      </c>
      <c r="G1359" s="417">
        <v>36056997</v>
      </c>
      <c r="H1359" s="436">
        <v>20221224</v>
      </c>
      <c r="I1359" s="476" t="s">
        <v>1706</v>
      </c>
      <c r="J1359" s="419">
        <v>3631611</v>
      </c>
      <c r="K1359" s="603"/>
      <c r="L1359" s="574"/>
    </row>
    <row r="1360" spans="2:12" ht="14">
      <c r="B1360" s="474" t="s">
        <v>576</v>
      </c>
      <c r="C1360" s="413">
        <v>890303208</v>
      </c>
      <c r="D1360" s="414" t="s">
        <v>193</v>
      </c>
      <c r="E1360" s="415" t="s">
        <v>171</v>
      </c>
      <c r="F1360" s="414">
        <v>3340000</v>
      </c>
      <c r="G1360" s="417">
        <v>36069930</v>
      </c>
      <c r="H1360" s="436">
        <v>20230122</v>
      </c>
      <c r="I1360" s="476" t="s">
        <v>1706</v>
      </c>
      <c r="J1360" s="419">
        <v>121801</v>
      </c>
      <c r="K1360" s="603"/>
      <c r="L1360" s="574"/>
    </row>
    <row r="1361" spans="2:12" ht="14">
      <c r="B1361" s="474" t="s">
        <v>576</v>
      </c>
      <c r="C1361" s="413">
        <v>890303208</v>
      </c>
      <c r="D1361" s="414" t="s">
        <v>193</v>
      </c>
      <c r="E1361" s="415" t="s">
        <v>171</v>
      </c>
      <c r="F1361" s="414">
        <v>3340000</v>
      </c>
      <c r="G1361" s="417">
        <v>36022604</v>
      </c>
      <c r="H1361" s="436">
        <v>20221016</v>
      </c>
      <c r="I1361" s="476" t="s">
        <v>1706</v>
      </c>
      <c r="J1361" s="419">
        <v>871499</v>
      </c>
      <c r="K1361" s="603"/>
      <c r="L1361" s="574"/>
    </row>
    <row r="1362" spans="2:12" ht="14">
      <c r="B1362" s="474" t="s">
        <v>576</v>
      </c>
      <c r="C1362" s="413">
        <v>890303208</v>
      </c>
      <c r="D1362" s="414" t="s">
        <v>193</v>
      </c>
      <c r="E1362" s="415" t="s">
        <v>171</v>
      </c>
      <c r="F1362" s="414">
        <v>3340000</v>
      </c>
      <c r="G1362" s="417">
        <v>36045229</v>
      </c>
      <c r="H1362" s="436">
        <v>20221203</v>
      </c>
      <c r="I1362" s="476" t="s">
        <v>1706</v>
      </c>
      <c r="J1362" s="419">
        <v>663118</v>
      </c>
      <c r="K1362" s="603"/>
      <c r="L1362" s="574"/>
    </row>
    <row r="1363" spans="2:12" ht="14">
      <c r="B1363" s="474" t="s">
        <v>576</v>
      </c>
      <c r="C1363" s="413">
        <v>890303208</v>
      </c>
      <c r="D1363" s="414" t="s">
        <v>193</v>
      </c>
      <c r="E1363" s="415" t="s">
        <v>171</v>
      </c>
      <c r="F1363" s="414">
        <v>3340000</v>
      </c>
      <c r="G1363" s="417">
        <v>36046700</v>
      </c>
      <c r="H1363" s="436">
        <v>20221209</v>
      </c>
      <c r="I1363" s="476" t="s">
        <v>1706</v>
      </c>
      <c r="J1363" s="419">
        <v>654254</v>
      </c>
      <c r="K1363" s="603"/>
      <c r="L1363" s="574"/>
    </row>
    <row r="1364" spans="2:12" ht="14">
      <c r="B1364" s="474" t="s">
        <v>576</v>
      </c>
      <c r="C1364" s="413">
        <v>890303208</v>
      </c>
      <c r="D1364" s="414" t="s">
        <v>193</v>
      </c>
      <c r="E1364" s="415" t="s">
        <v>171</v>
      </c>
      <c r="F1364" s="414">
        <v>3340000</v>
      </c>
      <c r="G1364" s="417">
        <v>36046697</v>
      </c>
      <c r="H1364" s="436">
        <v>20221209</v>
      </c>
      <c r="I1364" s="476" t="s">
        <v>1706</v>
      </c>
      <c r="J1364" s="419">
        <v>614018</v>
      </c>
      <c r="K1364" s="603"/>
      <c r="L1364" s="574"/>
    </row>
    <row r="1365" spans="2:12" ht="14">
      <c r="B1365" s="474" t="s">
        <v>576</v>
      </c>
      <c r="C1365" s="413">
        <v>890303208</v>
      </c>
      <c r="D1365" s="414" t="s">
        <v>193</v>
      </c>
      <c r="E1365" s="415" t="s">
        <v>171</v>
      </c>
      <c r="F1365" s="414">
        <v>3340000</v>
      </c>
      <c r="G1365" s="417">
        <v>36045838</v>
      </c>
      <c r="H1365" s="436">
        <v>20221204</v>
      </c>
      <c r="I1365" s="476" t="s">
        <v>1706</v>
      </c>
      <c r="J1365" s="419">
        <v>1154984</v>
      </c>
      <c r="K1365" s="603"/>
      <c r="L1365" s="574"/>
    </row>
    <row r="1366" spans="2:12" ht="14">
      <c r="B1366" s="474" t="s">
        <v>576</v>
      </c>
      <c r="C1366" s="413">
        <v>890303208</v>
      </c>
      <c r="D1366" s="414" t="s">
        <v>193</v>
      </c>
      <c r="E1366" s="415" t="s">
        <v>171</v>
      </c>
      <c r="F1366" s="414">
        <v>3340000</v>
      </c>
      <c r="G1366" s="417">
        <v>36057291</v>
      </c>
      <c r="H1366" s="436">
        <v>20221224</v>
      </c>
      <c r="I1366" s="476" t="s">
        <v>1706</v>
      </c>
      <c r="J1366" s="419">
        <v>1559402</v>
      </c>
      <c r="K1366" s="603"/>
      <c r="L1366" s="574"/>
    </row>
    <row r="1367" spans="2:12" ht="14">
      <c r="B1367" s="474" t="s">
        <v>576</v>
      </c>
      <c r="C1367" s="413">
        <v>890303208</v>
      </c>
      <c r="D1367" s="414" t="s">
        <v>193</v>
      </c>
      <c r="E1367" s="415" t="s">
        <v>171</v>
      </c>
      <c r="F1367" s="414">
        <v>3340000</v>
      </c>
      <c r="G1367" s="417">
        <v>36070896</v>
      </c>
      <c r="H1367" s="436">
        <v>20230128</v>
      </c>
      <c r="I1367" s="476" t="s">
        <v>1706</v>
      </c>
      <c r="J1367" s="419">
        <v>2085222</v>
      </c>
      <c r="K1367" s="603"/>
      <c r="L1367" s="574"/>
    </row>
    <row r="1368" spans="2:12" ht="14">
      <c r="B1368" s="474" t="s">
        <v>576</v>
      </c>
      <c r="C1368" s="413">
        <v>890303208</v>
      </c>
      <c r="D1368" s="414" t="s">
        <v>193</v>
      </c>
      <c r="E1368" s="415" t="s">
        <v>171</v>
      </c>
      <c r="F1368" s="414">
        <v>3340000</v>
      </c>
      <c r="G1368" s="417">
        <v>36059263</v>
      </c>
      <c r="H1368" s="436">
        <v>20230101</v>
      </c>
      <c r="I1368" s="476" t="s">
        <v>1706</v>
      </c>
      <c r="J1368" s="419">
        <v>3482207</v>
      </c>
      <c r="K1368" s="603"/>
      <c r="L1368" s="574"/>
    </row>
    <row r="1369" spans="2:12" ht="14">
      <c r="B1369" s="474" t="s">
        <v>576</v>
      </c>
      <c r="C1369" s="413">
        <v>890303208</v>
      </c>
      <c r="D1369" s="414" t="s">
        <v>193</v>
      </c>
      <c r="E1369" s="415" t="s">
        <v>171</v>
      </c>
      <c r="F1369" s="414">
        <v>3340000</v>
      </c>
      <c r="G1369" s="417">
        <v>36059262</v>
      </c>
      <c r="H1369" s="436">
        <v>20230101</v>
      </c>
      <c r="I1369" s="476" t="s">
        <v>1706</v>
      </c>
      <c r="J1369" s="419">
        <v>663764</v>
      </c>
      <c r="K1369" s="603"/>
      <c r="L1369" s="574"/>
    </row>
    <row r="1370" spans="2:12" ht="14">
      <c r="B1370" s="474" t="s">
        <v>576</v>
      </c>
      <c r="C1370" s="413">
        <v>890303208</v>
      </c>
      <c r="D1370" s="414" t="s">
        <v>193</v>
      </c>
      <c r="E1370" s="415" t="s">
        <v>171</v>
      </c>
      <c r="F1370" s="414">
        <v>3340000</v>
      </c>
      <c r="G1370" s="417">
        <v>36059264</v>
      </c>
      <c r="H1370" s="436">
        <v>20230101</v>
      </c>
      <c r="I1370" s="476" t="s">
        <v>1706</v>
      </c>
      <c r="J1370" s="419">
        <v>776939</v>
      </c>
      <c r="K1370" s="603"/>
      <c r="L1370" s="574"/>
    </row>
    <row r="1371" spans="2:12" ht="14">
      <c r="B1371" s="474" t="s">
        <v>576</v>
      </c>
      <c r="C1371" s="413">
        <v>890303208</v>
      </c>
      <c r="D1371" s="414" t="s">
        <v>193</v>
      </c>
      <c r="E1371" s="415" t="s">
        <v>171</v>
      </c>
      <c r="F1371" s="414">
        <v>3340000</v>
      </c>
      <c r="G1371" s="417">
        <v>36059261</v>
      </c>
      <c r="H1371" s="436">
        <v>20230101</v>
      </c>
      <c r="I1371" s="476" t="s">
        <v>1706</v>
      </c>
      <c r="J1371" s="419">
        <v>2082758</v>
      </c>
      <c r="K1371" s="603"/>
      <c r="L1371" s="574"/>
    </row>
    <row r="1372" spans="2:12" ht="14">
      <c r="B1372" s="474" t="s">
        <v>576</v>
      </c>
      <c r="C1372" s="413">
        <v>890303208</v>
      </c>
      <c r="D1372" s="414" t="s">
        <v>193</v>
      </c>
      <c r="E1372" s="415" t="s">
        <v>171</v>
      </c>
      <c r="F1372" s="414">
        <v>3340000</v>
      </c>
      <c r="G1372" s="417">
        <v>36072584</v>
      </c>
      <c r="H1372" s="436">
        <v>20230211</v>
      </c>
      <c r="I1372" s="476" t="s">
        <v>1706</v>
      </c>
      <c r="J1372" s="419">
        <v>4166886</v>
      </c>
      <c r="K1372" s="603"/>
      <c r="L1372" s="574"/>
    </row>
    <row r="1373" spans="2:12" ht="14">
      <c r="B1373" s="474" t="s">
        <v>576</v>
      </c>
      <c r="C1373" s="413">
        <v>890303208</v>
      </c>
      <c r="D1373" s="414" t="s">
        <v>193</v>
      </c>
      <c r="E1373" s="415" t="s">
        <v>171</v>
      </c>
      <c r="F1373" s="414">
        <v>3340000</v>
      </c>
      <c r="G1373" s="417">
        <v>36081965</v>
      </c>
      <c r="H1373" s="436">
        <v>20230311</v>
      </c>
      <c r="I1373" s="476" t="s">
        <v>1706</v>
      </c>
      <c r="J1373" s="419">
        <v>1971412</v>
      </c>
      <c r="K1373" s="603"/>
      <c r="L1373" s="574"/>
    </row>
    <row r="1374" spans="2:12" ht="14">
      <c r="B1374" s="474" t="s">
        <v>576</v>
      </c>
      <c r="C1374" s="413">
        <v>890303208</v>
      </c>
      <c r="D1374" s="414" t="s">
        <v>193</v>
      </c>
      <c r="E1374" s="415" t="s">
        <v>171</v>
      </c>
      <c r="F1374" s="414">
        <v>3340000</v>
      </c>
      <c r="G1374" s="417">
        <v>36092107</v>
      </c>
      <c r="H1374" s="436">
        <v>20230330</v>
      </c>
      <c r="I1374" s="476" t="s">
        <v>1706</v>
      </c>
      <c r="J1374" s="419">
        <v>4296774</v>
      </c>
      <c r="K1374" s="603"/>
      <c r="L1374" s="574"/>
    </row>
    <row r="1375" spans="2:12" ht="14">
      <c r="B1375" s="474" t="s">
        <v>576</v>
      </c>
      <c r="C1375" s="413">
        <v>890303208</v>
      </c>
      <c r="D1375" s="414" t="s">
        <v>193</v>
      </c>
      <c r="E1375" s="415" t="s">
        <v>171</v>
      </c>
      <c r="F1375" s="414">
        <v>3340000</v>
      </c>
      <c r="G1375" s="417">
        <v>36092999</v>
      </c>
      <c r="H1375" s="436">
        <v>20230406</v>
      </c>
      <c r="I1375" s="476" t="s">
        <v>1706</v>
      </c>
      <c r="J1375" s="419">
        <v>909899</v>
      </c>
      <c r="K1375" s="603"/>
      <c r="L1375" s="574"/>
    </row>
    <row r="1376" spans="2:12" ht="14">
      <c r="B1376" s="474" t="s">
        <v>576</v>
      </c>
      <c r="C1376" s="413">
        <v>890303208</v>
      </c>
      <c r="D1376" s="414" t="s">
        <v>193</v>
      </c>
      <c r="E1376" s="415" t="s">
        <v>171</v>
      </c>
      <c r="F1376" s="414">
        <v>3340000</v>
      </c>
      <c r="G1376" s="417">
        <v>36092691</v>
      </c>
      <c r="H1376" s="436">
        <v>20230403</v>
      </c>
      <c r="I1376" s="476" t="s">
        <v>1706</v>
      </c>
      <c r="J1376" s="419">
        <v>3404601</v>
      </c>
      <c r="K1376" s="603"/>
      <c r="L1376" s="574"/>
    </row>
    <row r="1377" spans="2:12" ht="14">
      <c r="B1377" s="474" t="s">
        <v>576</v>
      </c>
      <c r="C1377" s="413">
        <v>890303208</v>
      </c>
      <c r="D1377" s="414" t="s">
        <v>193</v>
      </c>
      <c r="E1377" s="415" t="s">
        <v>171</v>
      </c>
      <c r="F1377" s="414">
        <v>3340000</v>
      </c>
      <c r="G1377" s="417">
        <v>36103299</v>
      </c>
      <c r="H1377" s="436">
        <v>20230429</v>
      </c>
      <c r="I1377" s="476" t="s">
        <v>1706</v>
      </c>
      <c r="J1377" s="419">
        <v>582987</v>
      </c>
      <c r="K1377" s="603"/>
      <c r="L1377" s="574"/>
    </row>
    <row r="1378" spans="2:12" ht="14">
      <c r="B1378" s="474" t="s">
        <v>576</v>
      </c>
      <c r="C1378" s="413">
        <v>890303208</v>
      </c>
      <c r="D1378" s="414" t="s">
        <v>193</v>
      </c>
      <c r="E1378" s="415" t="s">
        <v>171</v>
      </c>
      <c r="F1378" s="414">
        <v>3340000</v>
      </c>
      <c r="G1378" s="417">
        <v>36103300</v>
      </c>
      <c r="H1378" s="436">
        <v>20230423</v>
      </c>
      <c r="I1378" s="476" t="s">
        <v>1706</v>
      </c>
      <c r="J1378" s="419">
        <v>675023</v>
      </c>
      <c r="K1378" s="603"/>
      <c r="L1378" s="574"/>
    </row>
    <row r="1379" spans="2:12" ht="14">
      <c r="B1379" s="474" t="s">
        <v>576</v>
      </c>
      <c r="C1379" s="413">
        <v>890303208</v>
      </c>
      <c r="D1379" s="414" t="s">
        <v>193</v>
      </c>
      <c r="E1379" s="415" t="s">
        <v>171</v>
      </c>
      <c r="F1379" s="414">
        <v>3340000</v>
      </c>
      <c r="G1379" s="417">
        <v>36105601</v>
      </c>
      <c r="H1379" s="436">
        <v>20230510</v>
      </c>
      <c r="I1379" s="476" t="s">
        <v>1706</v>
      </c>
      <c r="J1379" s="419">
        <v>6811142</v>
      </c>
      <c r="K1379" s="603"/>
      <c r="L1379" s="574"/>
    </row>
    <row r="1380" spans="2:12" ht="14">
      <c r="B1380" s="474" t="s">
        <v>576</v>
      </c>
      <c r="C1380" s="413">
        <v>890303208</v>
      </c>
      <c r="D1380" s="414" t="s">
        <v>193</v>
      </c>
      <c r="E1380" s="415" t="s">
        <v>171</v>
      </c>
      <c r="F1380" s="414">
        <v>3340000</v>
      </c>
      <c r="G1380" s="417">
        <v>35195167</v>
      </c>
      <c r="H1380" s="436">
        <v>20220703</v>
      </c>
      <c r="I1380" s="476" t="s">
        <v>1706</v>
      </c>
      <c r="J1380" s="419">
        <v>7295105</v>
      </c>
      <c r="K1380" s="603"/>
      <c r="L1380" s="574"/>
    </row>
    <row r="1381" spans="2:12" ht="14">
      <c r="B1381" s="474" t="s">
        <v>576</v>
      </c>
      <c r="C1381" s="413">
        <v>890303208</v>
      </c>
      <c r="D1381" s="414" t="s">
        <v>193</v>
      </c>
      <c r="E1381" s="415" t="s">
        <v>171</v>
      </c>
      <c r="F1381" s="414">
        <v>3340000</v>
      </c>
      <c r="G1381" s="417">
        <v>35196106</v>
      </c>
      <c r="H1381" s="436">
        <v>20220708</v>
      </c>
      <c r="I1381" s="476" t="s">
        <v>1706</v>
      </c>
      <c r="J1381" s="419">
        <v>1591850</v>
      </c>
      <c r="K1381" s="603"/>
      <c r="L1381" s="574"/>
    </row>
    <row r="1382" spans="2:12" ht="14">
      <c r="B1382" s="474" t="s">
        <v>576</v>
      </c>
      <c r="C1382" s="413">
        <v>890303208</v>
      </c>
      <c r="D1382" s="414" t="s">
        <v>193</v>
      </c>
      <c r="E1382" s="415" t="s">
        <v>171</v>
      </c>
      <c r="F1382" s="414">
        <v>3340000</v>
      </c>
      <c r="G1382" s="417">
        <v>35196105</v>
      </c>
      <c r="H1382" s="436">
        <v>20220708</v>
      </c>
      <c r="I1382" s="476" t="s">
        <v>1706</v>
      </c>
      <c r="J1382" s="419">
        <v>2315238</v>
      </c>
      <c r="K1382" s="603"/>
      <c r="L1382" s="574"/>
    </row>
    <row r="1383" spans="2:12" ht="14">
      <c r="B1383" s="474" t="s">
        <v>576</v>
      </c>
      <c r="C1383" s="413">
        <v>890303208</v>
      </c>
      <c r="D1383" s="414" t="s">
        <v>193</v>
      </c>
      <c r="E1383" s="415" t="s">
        <v>171</v>
      </c>
      <c r="F1383" s="414">
        <v>3340000</v>
      </c>
      <c r="G1383" s="417">
        <v>35195969</v>
      </c>
      <c r="H1383" s="436">
        <v>20220707</v>
      </c>
      <c r="I1383" s="476" t="s">
        <v>1706</v>
      </c>
      <c r="J1383" s="419">
        <v>843701</v>
      </c>
      <c r="K1383" s="603"/>
      <c r="L1383" s="574"/>
    </row>
    <row r="1384" spans="2:12" ht="14">
      <c r="B1384" s="474" t="s">
        <v>576</v>
      </c>
      <c r="C1384" s="413">
        <v>890303208</v>
      </c>
      <c r="D1384" s="414" t="s">
        <v>193</v>
      </c>
      <c r="E1384" s="415" t="s">
        <v>171</v>
      </c>
      <c r="F1384" s="414">
        <v>3340000</v>
      </c>
      <c r="G1384" s="417">
        <v>35195359</v>
      </c>
      <c r="H1384" s="436">
        <v>20220704</v>
      </c>
      <c r="I1384" s="476" t="s">
        <v>1706</v>
      </c>
      <c r="J1384" s="419">
        <v>272197</v>
      </c>
      <c r="K1384" s="603"/>
      <c r="L1384" s="574"/>
    </row>
    <row r="1385" spans="2:12" ht="14">
      <c r="B1385" s="474" t="s">
        <v>576</v>
      </c>
      <c r="C1385" s="413">
        <v>890303208</v>
      </c>
      <c r="D1385" s="414" t="s">
        <v>193</v>
      </c>
      <c r="E1385" s="415" t="s">
        <v>171</v>
      </c>
      <c r="F1385" s="414">
        <v>3340000</v>
      </c>
      <c r="G1385" s="417">
        <v>35196656</v>
      </c>
      <c r="H1385" s="436">
        <v>20220715</v>
      </c>
      <c r="I1385" s="476" t="s">
        <v>1706</v>
      </c>
      <c r="J1385" s="419">
        <v>185101</v>
      </c>
      <c r="K1385" s="603"/>
      <c r="L1385" s="574"/>
    </row>
    <row r="1386" spans="2:12" ht="14">
      <c r="B1386" s="474" t="s">
        <v>576</v>
      </c>
      <c r="C1386" s="413">
        <v>890303208</v>
      </c>
      <c r="D1386" s="414" t="s">
        <v>193</v>
      </c>
      <c r="E1386" s="415" t="s">
        <v>171</v>
      </c>
      <c r="F1386" s="414">
        <v>3340000</v>
      </c>
      <c r="G1386" s="417">
        <v>35196657</v>
      </c>
      <c r="H1386" s="436">
        <v>20220715</v>
      </c>
      <c r="I1386" s="476" t="s">
        <v>1706</v>
      </c>
      <c r="J1386" s="419">
        <v>189141</v>
      </c>
      <c r="K1386" s="603"/>
      <c r="L1386" s="574"/>
    </row>
    <row r="1387" spans="2:12" ht="14">
      <c r="B1387" s="474" t="s">
        <v>576</v>
      </c>
      <c r="C1387" s="413">
        <v>890303208</v>
      </c>
      <c r="D1387" s="414" t="s">
        <v>193</v>
      </c>
      <c r="E1387" s="415" t="s">
        <v>171</v>
      </c>
      <c r="F1387" s="414">
        <v>3340000</v>
      </c>
      <c r="G1387" s="417">
        <v>35196658</v>
      </c>
      <c r="H1387" s="436">
        <v>20220715</v>
      </c>
      <c r="I1387" s="476" t="s">
        <v>1706</v>
      </c>
      <c r="J1387" s="419">
        <v>2154854</v>
      </c>
      <c r="K1387" s="603"/>
      <c r="L1387" s="574"/>
    </row>
    <row r="1388" spans="2:12" ht="14">
      <c r="B1388" s="474" t="s">
        <v>576</v>
      </c>
      <c r="C1388" s="413">
        <v>890303208</v>
      </c>
      <c r="D1388" s="414" t="s">
        <v>193</v>
      </c>
      <c r="E1388" s="415" t="s">
        <v>171</v>
      </c>
      <c r="F1388" s="414">
        <v>3340000</v>
      </c>
      <c r="G1388" s="417">
        <v>35205200</v>
      </c>
      <c r="H1388" s="436">
        <v>20220723</v>
      </c>
      <c r="I1388" s="476" t="s">
        <v>1706</v>
      </c>
      <c r="J1388" s="419">
        <v>14826079</v>
      </c>
      <c r="K1388" s="603"/>
      <c r="L1388" s="574"/>
    </row>
    <row r="1389" spans="2:12" ht="14">
      <c r="B1389" s="474" t="s">
        <v>576</v>
      </c>
      <c r="C1389" s="413">
        <v>890303208</v>
      </c>
      <c r="D1389" s="414" t="s">
        <v>193</v>
      </c>
      <c r="E1389" s="415" t="s">
        <v>171</v>
      </c>
      <c r="F1389" s="414">
        <v>3340000</v>
      </c>
      <c r="G1389" s="417">
        <v>35205199</v>
      </c>
      <c r="H1389" s="436">
        <v>20220723</v>
      </c>
      <c r="I1389" s="476" t="s">
        <v>1706</v>
      </c>
      <c r="J1389" s="419">
        <v>4705415</v>
      </c>
      <c r="K1389" s="603"/>
      <c r="L1389" s="574"/>
    </row>
    <row r="1390" spans="2:12" ht="14">
      <c r="B1390" s="474" t="s">
        <v>576</v>
      </c>
      <c r="C1390" s="413">
        <v>890303208</v>
      </c>
      <c r="D1390" s="414" t="s">
        <v>193</v>
      </c>
      <c r="E1390" s="415" t="s">
        <v>171</v>
      </c>
      <c r="F1390" s="414">
        <v>3340000</v>
      </c>
      <c r="G1390" s="417">
        <v>35203550</v>
      </c>
      <c r="H1390" s="436">
        <v>20220720</v>
      </c>
      <c r="I1390" s="476" t="s">
        <v>1706</v>
      </c>
      <c r="J1390" s="419">
        <v>1397801</v>
      </c>
      <c r="K1390" s="603"/>
      <c r="L1390" s="574"/>
    </row>
    <row r="1391" spans="2:12" ht="14">
      <c r="B1391" s="474" t="s">
        <v>576</v>
      </c>
      <c r="C1391" s="413">
        <v>890303208</v>
      </c>
      <c r="D1391" s="414" t="s">
        <v>193</v>
      </c>
      <c r="E1391" s="415" t="s">
        <v>171</v>
      </c>
      <c r="F1391" s="414">
        <v>3340000</v>
      </c>
      <c r="G1391" s="417">
        <v>35203616</v>
      </c>
      <c r="H1391" s="436">
        <v>20220721</v>
      </c>
      <c r="I1391" s="476" t="s">
        <v>1706</v>
      </c>
      <c r="J1391" s="419">
        <v>309350</v>
      </c>
      <c r="K1391" s="603"/>
      <c r="L1391" s="574"/>
    </row>
    <row r="1392" spans="2:12" ht="14">
      <c r="B1392" s="474" t="s">
        <v>576</v>
      </c>
      <c r="C1392" s="413">
        <v>890303208</v>
      </c>
      <c r="D1392" s="414" t="s">
        <v>193</v>
      </c>
      <c r="E1392" s="415" t="s">
        <v>171</v>
      </c>
      <c r="F1392" s="414">
        <v>3340000</v>
      </c>
      <c r="G1392" s="417">
        <v>35203567</v>
      </c>
      <c r="H1392" s="436">
        <v>20220721</v>
      </c>
      <c r="I1392" s="476" t="s">
        <v>1706</v>
      </c>
      <c r="J1392" s="419">
        <v>194962</v>
      </c>
      <c r="K1392" s="603"/>
      <c r="L1392" s="574"/>
    </row>
    <row r="1393" spans="2:12" ht="14">
      <c r="B1393" s="474" t="s">
        <v>576</v>
      </c>
      <c r="C1393" s="413">
        <v>890303208</v>
      </c>
      <c r="D1393" s="414" t="s">
        <v>193</v>
      </c>
      <c r="E1393" s="415" t="s">
        <v>171</v>
      </c>
      <c r="F1393" s="414">
        <v>3340000</v>
      </c>
      <c r="G1393" s="417">
        <v>35203601</v>
      </c>
      <c r="H1393" s="436">
        <v>20220721</v>
      </c>
      <c r="I1393" s="476" t="s">
        <v>1706</v>
      </c>
      <c r="J1393" s="419">
        <v>4619784</v>
      </c>
      <c r="K1393" s="603"/>
      <c r="L1393" s="574"/>
    </row>
    <row r="1394" spans="2:12" ht="14">
      <c r="B1394" s="474" t="s">
        <v>576</v>
      </c>
      <c r="C1394" s="413">
        <v>890303208</v>
      </c>
      <c r="D1394" s="414" t="s">
        <v>193</v>
      </c>
      <c r="E1394" s="415" t="s">
        <v>171</v>
      </c>
      <c r="F1394" s="414">
        <v>3340000</v>
      </c>
      <c r="G1394" s="417">
        <v>36000305</v>
      </c>
      <c r="H1394" s="436">
        <v>20220801</v>
      </c>
      <c r="I1394" s="476" t="s">
        <v>1706</v>
      </c>
      <c r="J1394" s="419">
        <v>206767</v>
      </c>
      <c r="K1394" s="603"/>
      <c r="L1394" s="574"/>
    </row>
    <row r="1395" spans="2:12" ht="14">
      <c r="B1395" s="474" t="s">
        <v>576</v>
      </c>
      <c r="C1395" s="413">
        <v>890303208</v>
      </c>
      <c r="D1395" s="414" t="s">
        <v>193</v>
      </c>
      <c r="E1395" s="415" t="s">
        <v>171</v>
      </c>
      <c r="F1395" s="414">
        <v>3340000</v>
      </c>
      <c r="G1395" s="417">
        <v>36000303</v>
      </c>
      <c r="H1395" s="436">
        <v>20220801</v>
      </c>
      <c r="I1395" s="476" t="s">
        <v>1706</v>
      </c>
      <c r="J1395" s="419">
        <v>1935665</v>
      </c>
      <c r="K1395" s="603"/>
      <c r="L1395" s="574"/>
    </row>
    <row r="1396" spans="2:12" ht="14">
      <c r="B1396" s="474" t="s">
        <v>576</v>
      </c>
      <c r="C1396" s="413">
        <v>890303208</v>
      </c>
      <c r="D1396" s="414" t="s">
        <v>193</v>
      </c>
      <c r="E1396" s="415" t="s">
        <v>171</v>
      </c>
      <c r="F1396" s="414">
        <v>3340000</v>
      </c>
      <c r="G1396" s="417">
        <v>36000302</v>
      </c>
      <c r="H1396" s="436">
        <v>20220801</v>
      </c>
      <c r="I1396" s="476" t="s">
        <v>1706</v>
      </c>
      <c r="J1396" s="419">
        <v>3605502</v>
      </c>
      <c r="K1396" s="603"/>
      <c r="L1396" s="574"/>
    </row>
    <row r="1397" spans="2:12" ht="14">
      <c r="B1397" s="474" t="s">
        <v>576</v>
      </c>
      <c r="C1397" s="413">
        <v>890303208</v>
      </c>
      <c r="D1397" s="414" t="s">
        <v>193</v>
      </c>
      <c r="E1397" s="415" t="s">
        <v>171</v>
      </c>
      <c r="F1397" s="414">
        <v>3340000</v>
      </c>
      <c r="G1397" s="417">
        <v>36000312</v>
      </c>
      <c r="H1397" s="436">
        <v>20220801</v>
      </c>
      <c r="I1397" s="476" t="s">
        <v>1706</v>
      </c>
      <c r="J1397" s="419">
        <v>763117</v>
      </c>
      <c r="K1397" s="603"/>
      <c r="L1397" s="574"/>
    </row>
    <row r="1398" spans="2:12" ht="14">
      <c r="B1398" s="474" t="s">
        <v>576</v>
      </c>
      <c r="C1398" s="413">
        <v>890303208</v>
      </c>
      <c r="D1398" s="414" t="s">
        <v>193</v>
      </c>
      <c r="E1398" s="415" t="s">
        <v>171</v>
      </c>
      <c r="F1398" s="414">
        <v>3340000</v>
      </c>
      <c r="G1398" s="417">
        <v>36000311</v>
      </c>
      <c r="H1398" s="436">
        <v>20220801</v>
      </c>
      <c r="I1398" s="476" t="s">
        <v>1706</v>
      </c>
      <c r="J1398" s="419">
        <v>593457</v>
      </c>
      <c r="K1398" s="603"/>
      <c r="L1398" s="574"/>
    </row>
    <row r="1399" spans="2:12" ht="14">
      <c r="B1399" s="474" t="s">
        <v>576</v>
      </c>
      <c r="C1399" s="413">
        <v>890303208</v>
      </c>
      <c r="D1399" s="414" t="s">
        <v>193</v>
      </c>
      <c r="E1399" s="415" t="s">
        <v>171</v>
      </c>
      <c r="F1399" s="414">
        <v>3340000</v>
      </c>
      <c r="G1399" s="417">
        <v>36000149</v>
      </c>
      <c r="H1399" s="436">
        <v>20220731</v>
      </c>
      <c r="I1399" s="476" t="s">
        <v>1706</v>
      </c>
      <c r="J1399" s="419">
        <v>3871745</v>
      </c>
      <c r="K1399" s="603"/>
      <c r="L1399" s="574"/>
    </row>
    <row r="1400" spans="2:12" ht="14">
      <c r="B1400" s="474" t="s">
        <v>576</v>
      </c>
      <c r="C1400" s="413">
        <v>890303208</v>
      </c>
      <c r="D1400" s="414" t="s">
        <v>193</v>
      </c>
      <c r="E1400" s="415" t="s">
        <v>171</v>
      </c>
      <c r="F1400" s="414">
        <v>3340000</v>
      </c>
      <c r="G1400" s="417">
        <v>36002002</v>
      </c>
      <c r="H1400" s="436">
        <v>20220808</v>
      </c>
      <c r="I1400" s="476" t="s">
        <v>1706</v>
      </c>
      <c r="J1400" s="419">
        <v>166999</v>
      </c>
      <c r="K1400" s="603"/>
      <c r="L1400" s="574"/>
    </row>
    <row r="1401" spans="2:12" ht="14">
      <c r="B1401" s="474" t="s">
        <v>576</v>
      </c>
      <c r="C1401" s="413">
        <v>890303208</v>
      </c>
      <c r="D1401" s="414" t="s">
        <v>193</v>
      </c>
      <c r="E1401" s="415" t="s">
        <v>171</v>
      </c>
      <c r="F1401" s="414">
        <v>3340000</v>
      </c>
      <c r="G1401" s="417">
        <v>36002001</v>
      </c>
      <c r="H1401" s="436">
        <v>20220808</v>
      </c>
      <c r="I1401" s="476" t="s">
        <v>1706</v>
      </c>
      <c r="J1401" s="419">
        <v>93121</v>
      </c>
      <c r="K1401" s="603"/>
      <c r="L1401" s="574"/>
    </row>
    <row r="1402" spans="2:12" ht="14">
      <c r="B1402" s="474" t="s">
        <v>576</v>
      </c>
      <c r="C1402" s="413">
        <v>890303208</v>
      </c>
      <c r="D1402" s="414" t="s">
        <v>193</v>
      </c>
      <c r="E1402" s="415" t="s">
        <v>171</v>
      </c>
      <c r="F1402" s="414">
        <v>3340000</v>
      </c>
      <c r="G1402" s="417">
        <v>36000147</v>
      </c>
      <c r="H1402" s="436">
        <v>20220731</v>
      </c>
      <c r="I1402" s="476" t="s">
        <v>1706</v>
      </c>
      <c r="J1402" s="419">
        <v>3476255</v>
      </c>
      <c r="K1402" s="603"/>
      <c r="L1402" s="574"/>
    </row>
    <row r="1403" spans="2:12" ht="14">
      <c r="B1403" s="474" t="s">
        <v>576</v>
      </c>
      <c r="C1403" s="413">
        <v>890303208</v>
      </c>
      <c r="D1403" s="414" t="s">
        <v>193</v>
      </c>
      <c r="E1403" s="415" t="s">
        <v>171</v>
      </c>
      <c r="F1403" s="414">
        <v>3340000</v>
      </c>
      <c r="G1403" s="417">
        <v>36002430</v>
      </c>
      <c r="H1403" s="436">
        <v>20220812</v>
      </c>
      <c r="I1403" s="476" t="s">
        <v>1706</v>
      </c>
      <c r="J1403" s="419">
        <v>5661286</v>
      </c>
      <c r="K1403" s="603"/>
      <c r="L1403" s="574"/>
    </row>
    <row r="1404" spans="2:12" ht="14">
      <c r="B1404" s="474" t="s">
        <v>576</v>
      </c>
      <c r="C1404" s="413">
        <v>890303208</v>
      </c>
      <c r="D1404" s="414" t="s">
        <v>193</v>
      </c>
      <c r="E1404" s="415" t="s">
        <v>171</v>
      </c>
      <c r="F1404" s="414">
        <v>3340000</v>
      </c>
      <c r="G1404" s="417">
        <v>36002435</v>
      </c>
      <c r="H1404" s="436">
        <v>20220812</v>
      </c>
      <c r="I1404" s="476" t="s">
        <v>1706</v>
      </c>
      <c r="J1404" s="419">
        <v>4318520</v>
      </c>
      <c r="K1404" s="603"/>
      <c r="L1404" s="574"/>
    </row>
    <row r="1405" spans="2:12" ht="14">
      <c r="B1405" s="474" t="s">
        <v>576</v>
      </c>
      <c r="C1405" s="413">
        <v>890303208</v>
      </c>
      <c r="D1405" s="414" t="s">
        <v>193</v>
      </c>
      <c r="E1405" s="415" t="s">
        <v>171</v>
      </c>
      <c r="F1405" s="414">
        <v>3340000</v>
      </c>
      <c r="G1405" s="417">
        <v>36002439</v>
      </c>
      <c r="H1405" s="436">
        <v>20220812</v>
      </c>
      <c r="I1405" s="476" t="s">
        <v>1706</v>
      </c>
      <c r="J1405" s="419">
        <v>763760</v>
      </c>
      <c r="K1405" s="603"/>
      <c r="L1405" s="574"/>
    </row>
    <row r="1406" spans="2:12" ht="14">
      <c r="B1406" s="474" t="s">
        <v>576</v>
      </c>
      <c r="C1406" s="413">
        <v>890303208</v>
      </c>
      <c r="D1406" s="414" t="s">
        <v>193</v>
      </c>
      <c r="E1406" s="415" t="s">
        <v>171</v>
      </c>
      <c r="F1406" s="414">
        <v>3340000</v>
      </c>
      <c r="G1406" s="417">
        <v>36002395</v>
      </c>
      <c r="H1406" s="436">
        <v>20220812</v>
      </c>
      <c r="I1406" s="476" t="s">
        <v>1706</v>
      </c>
      <c r="J1406" s="419">
        <v>228301</v>
      </c>
      <c r="K1406" s="603"/>
      <c r="L1406" s="574"/>
    </row>
    <row r="1407" spans="2:12" ht="14">
      <c r="B1407" s="474" t="s">
        <v>576</v>
      </c>
      <c r="C1407" s="413">
        <v>890303208</v>
      </c>
      <c r="D1407" s="414" t="s">
        <v>193</v>
      </c>
      <c r="E1407" s="415" t="s">
        <v>171</v>
      </c>
      <c r="F1407" s="414">
        <v>3340000</v>
      </c>
      <c r="G1407" s="417">
        <v>36002432</v>
      </c>
      <c r="H1407" s="436">
        <v>20220812</v>
      </c>
      <c r="I1407" s="476" t="s">
        <v>1706</v>
      </c>
      <c r="J1407" s="419">
        <v>2431709</v>
      </c>
      <c r="K1407" s="603"/>
      <c r="L1407" s="574"/>
    </row>
    <row r="1408" spans="2:12" ht="14">
      <c r="B1408" s="474" t="s">
        <v>576</v>
      </c>
      <c r="C1408" s="413">
        <v>890303208</v>
      </c>
      <c r="D1408" s="414" t="s">
        <v>193</v>
      </c>
      <c r="E1408" s="415" t="s">
        <v>171</v>
      </c>
      <c r="F1408" s="414">
        <v>3340000</v>
      </c>
      <c r="G1408" s="417">
        <v>36003273</v>
      </c>
      <c r="H1408" s="436">
        <v>20220815</v>
      </c>
      <c r="I1408" s="476" t="s">
        <v>1706</v>
      </c>
      <c r="J1408" s="419">
        <v>566254</v>
      </c>
      <c r="K1408" s="603"/>
      <c r="L1408" s="574"/>
    </row>
    <row r="1409" spans="2:12" ht="14">
      <c r="B1409" s="474" t="s">
        <v>576</v>
      </c>
      <c r="C1409" s="413">
        <v>890303208</v>
      </c>
      <c r="D1409" s="414" t="s">
        <v>193</v>
      </c>
      <c r="E1409" s="415" t="s">
        <v>171</v>
      </c>
      <c r="F1409" s="414">
        <v>3340000</v>
      </c>
      <c r="G1409" s="417">
        <v>36003272</v>
      </c>
      <c r="H1409" s="436">
        <v>20220814</v>
      </c>
      <c r="I1409" s="476" t="s">
        <v>1706</v>
      </c>
      <c r="J1409" s="419">
        <v>1810739</v>
      </c>
      <c r="K1409" s="603"/>
      <c r="L1409" s="574"/>
    </row>
    <row r="1410" spans="2:12" ht="14">
      <c r="B1410" s="474" t="s">
        <v>576</v>
      </c>
      <c r="C1410" s="413">
        <v>890303208</v>
      </c>
      <c r="D1410" s="414" t="s">
        <v>193</v>
      </c>
      <c r="E1410" s="415" t="s">
        <v>171</v>
      </c>
      <c r="F1410" s="414">
        <v>3340000</v>
      </c>
      <c r="G1410" s="417">
        <v>36007367</v>
      </c>
      <c r="H1410" s="436">
        <v>20220826</v>
      </c>
      <c r="I1410" s="476" t="s">
        <v>1706</v>
      </c>
      <c r="J1410" s="419">
        <v>15459929</v>
      </c>
      <c r="K1410" s="603"/>
      <c r="L1410" s="574"/>
    </row>
    <row r="1411" spans="2:12" ht="14">
      <c r="B1411" s="474" t="s">
        <v>576</v>
      </c>
      <c r="C1411" s="413">
        <v>890303208</v>
      </c>
      <c r="D1411" s="414" t="s">
        <v>193</v>
      </c>
      <c r="E1411" s="415" t="s">
        <v>171</v>
      </c>
      <c r="F1411" s="414">
        <v>3340000</v>
      </c>
      <c r="G1411" s="417">
        <v>36007369</v>
      </c>
      <c r="H1411" s="436">
        <v>20220826</v>
      </c>
      <c r="I1411" s="476" t="s">
        <v>1706</v>
      </c>
      <c r="J1411" s="419">
        <v>4044612</v>
      </c>
      <c r="K1411" s="603"/>
      <c r="L1411" s="574"/>
    </row>
    <row r="1412" spans="2:12" ht="14">
      <c r="B1412" s="474" t="s">
        <v>576</v>
      </c>
      <c r="C1412" s="413">
        <v>890303208</v>
      </c>
      <c r="D1412" s="414" t="s">
        <v>193</v>
      </c>
      <c r="E1412" s="415" t="s">
        <v>171</v>
      </c>
      <c r="F1412" s="414">
        <v>3340000</v>
      </c>
      <c r="G1412" s="417">
        <v>36003271</v>
      </c>
      <c r="H1412" s="436">
        <v>20220815</v>
      </c>
      <c r="I1412" s="476" t="s">
        <v>1706</v>
      </c>
      <c r="J1412" s="419">
        <v>2416506</v>
      </c>
      <c r="K1412" s="603"/>
      <c r="L1412" s="574"/>
    </row>
    <row r="1413" spans="2:12" ht="14">
      <c r="B1413" s="474" t="s">
        <v>576</v>
      </c>
      <c r="C1413" s="413">
        <v>890303208</v>
      </c>
      <c r="D1413" s="414" t="s">
        <v>193</v>
      </c>
      <c r="E1413" s="415" t="s">
        <v>171</v>
      </c>
      <c r="F1413" s="414">
        <v>3340000</v>
      </c>
      <c r="G1413" s="417">
        <v>36004600</v>
      </c>
      <c r="H1413" s="436">
        <v>20220821</v>
      </c>
      <c r="I1413" s="476" t="s">
        <v>1706</v>
      </c>
      <c r="J1413" s="419">
        <v>849293</v>
      </c>
      <c r="K1413" s="603"/>
      <c r="L1413" s="574"/>
    </row>
    <row r="1414" spans="2:12" ht="14">
      <c r="B1414" s="474" t="s">
        <v>576</v>
      </c>
      <c r="C1414" s="413">
        <v>890303208</v>
      </c>
      <c r="D1414" s="414" t="s">
        <v>193</v>
      </c>
      <c r="E1414" s="415" t="s">
        <v>171</v>
      </c>
      <c r="F1414" s="414">
        <v>3340000</v>
      </c>
      <c r="G1414" s="417">
        <v>36004596</v>
      </c>
      <c r="H1414" s="436">
        <v>20220821</v>
      </c>
      <c r="I1414" s="476" t="s">
        <v>1706</v>
      </c>
      <c r="J1414" s="419">
        <v>1125595</v>
      </c>
      <c r="K1414" s="603"/>
      <c r="L1414" s="574"/>
    </row>
    <row r="1415" spans="2:12" ht="14">
      <c r="B1415" s="474" t="s">
        <v>576</v>
      </c>
      <c r="C1415" s="413">
        <v>890303208</v>
      </c>
      <c r="D1415" s="414" t="s">
        <v>193</v>
      </c>
      <c r="E1415" s="415" t="s">
        <v>171</v>
      </c>
      <c r="F1415" s="414">
        <v>3340000</v>
      </c>
      <c r="G1415" s="417">
        <v>36004602</v>
      </c>
      <c r="H1415" s="436">
        <v>20220821</v>
      </c>
      <c r="I1415" s="476" t="s">
        <v>1706</v>
      </c>
      <c r="J1415" s="419">
        <v>2607108</v>
      </c>
      <c r="K1415" s="603"/>
      <c r="L1415" s="574"/>
    </row>
    <row r="1416" spans="2:12" ht="14">
      <c r="B1416" s="474" t="s">
        <v>576</v>
      </c>
      <c r="C1416" s="413">
        <v>890303208</v>
      </c>
      <c r="D1416" s="414" t="s">
        <v>193</v>
      </c>
      <c r="E1416" s="415" t="s">
        <v>171</v>
      </c>
      <c r="F1416" s="414">
        <v>3340000</v>
      </c>
      <c r="G1416" s="417">
        <v>36004599</v>
      </c>
      <c r="H1416" s="436">
        <v>20220821</v>
      </c>
      <c r="I1416" s="476" t="s">
        <v>1706</v>
      </c>
      <c r="J1416" s="419">
        <v>1723207</v>
      </c>
      <c r="K1416" s="603"/>
      <c r="L1416" s="574"/>
    </row>
    <row r="1417" spans="2:12" ht="14">
      <c r="B1417" s="474" t="s">
        <v>576</v>
      </c>
      <c r="C1417" s="413">
        <v>890303208</v>
      </c>
      <c r="D1417" s="414" t="s">
        <v>193</v>
      </c>
      <c r="E1417" s="415" t="s">
        <v>171</v>
      </c>
      <c r="F1417" s="414">
        <v>3340000</v>
      </c>
      <c r="G1417" s="417">
        <v>36004603</v>
      </c>
      <c r="H1417" s="436">
        <v>20220821</v>
      </c>
      <c r="I1417" s="476" t="s">
        <v>1706</v>
      </c>
      <c r="J1417" s="419">
        <v>996847</v>
      </c>
      <c r="K1417" s="603"/>
      <c r="L1417" s="574"/>
    </row>
    <row r="1418" spans="2:12" ht="14">
      <c r="B1418" s="474" t="s">
        <v>576</v>
      </c>
      <c r="C1418" s="413">
        <v>890303208</v>
      </c>
      <c r="D1418" s="414" t="s">
        <v>193</v>
      </c>
      <c r="E1418" s="415" t="s">
        <v>171</v>
      </c>
      <c r="F1418" s="414">
        <v>3340000</v>
      </c>
      <c r="G1418" s="417">
        <v>36004605</v>
      </c>
      <c r="H1418" s="436">
        <v>20220821</v>
      </c>
      <c r="I1418" s="476" t="s">
        <v>1706</v>
      </c>
      <c r="J1418" s="419">
        <v>2373112</v>
      </c>
      <c r="K1418" s="603"/>
      <c r="L1418" s="574"/>
    </row>
    <row r="1419" spans="2:12" ht="14">
      <c r="B1419" s="474" t="s">
        <v>576</v>
      </c>
      <c r="C1419" s="413">
        <v>890303208</v>
      </c>
      <c r="D1419" s="414" t="s">
        <v>193</v>
      </c>
      <c r="E1419" s="415" t="s">
        <v>171</v>
      </c>
      <c r="F1419" s="414">
        <v>3340000</v>
      </c>
      <c r="G1419" s="417">
        <v>36008512</v>
      </c>
      <c r="H1419" s="436">
        <v>20220827</v>
      </c>
      <c r="I1419" s="476" t="s">
        <v>1706</v>
      </c>
      <c r="J1419" s="419">
        <v>2990219</v>
      </c>
      <c r="K1419" s="603"/>
      <c r="L1419" s="574"/>
    </row>
    <row r="1420" spans="2:12" ht="14">
      <c r="B1420" s="474" t="s">
        <v>576</v>
      </c>
      <c r="C1420" s="413">
        <v>890303208</v>
      </c>
      <c r="D1420" s="414" t="s">
        <v>193</v>
      </c>
      <c r="E1420" s="415" t="s">
        <v>171</v>
      </c>
      <c r="F1420" s="414">
        <v>3340000</v>
      </c>
      <c r="G1420" s="417">
        <v>36008509</v>
      </c>
      <c r="H1420" s="436">
        <v>20220827</v>
      </c>
      <c r="I1420" s="476" t="s">
        <v>1706</v>
      </c>
      <c r="J1420" s="419">
        <v>154775</v>
      </c>
      <c r="K1420" s="603"/>
      <c r="L1420" s="574"/>
    </row>
    <row r="1421" spans="2:12" ht="14">
      <c r="B1421" s="474" t="s">
        <v>576</v>
      </c>
      <c r="C1421" s="413">
        <v>890303208</v>
      </c>
      <c r="D1421" s="414" t="s">
        <v>193</v>
      </c>
      <c r="E1421" s="415" t="s">
        <v>171</v>
      </c>
      <c r="F1421" s="414">
        <v>3340000</v>
      </c>
      <c r="G1421" s="417">
        <v>36004595</v>
      </c>
      <c r="H1421" s="436">
        <v>20220821</v>
      </c>
      <c r="I1421" s="476" t="s">
        <v>1706</v>
      </c>
      <c r="J1421" s="419">
        <v>962078</v>
      </c>
      <c r="K1421" s="603"/>
      <c r="L1421" s="574"/>
    </row>
    <row r="1422" spans="2:12" ht="14">
      <c r="B1422" s="474" t="s">
        <v>576</v>
      </c>
      <c r="C1422" s="413">
        <v>890303208</v>
      </c>
      <c r="D1422" s="414" t="s">
        <v>193</v>
      </c>
      <c r="E1422" s="415" t="s">
        <v>171</v>
      </c>
      <c r="F1422" s="414">
        <v>3340000</v>
      </c>
      <c r="G1422" s="417">
        <v>36014994</v>
      </c>
      <c r="H1422" s="436">
        <v>20220908</v>
      </c>
      <c r="I1422" s="476" t="s">
        <v>1706</v>
      </c>
      <c r="J1422" s="419">
        <v>716484</v>
      </c>
      <c r="K1422" s="603"/>
      <c r="L1422" s="574"/>
    </row>
    <row r="1423" spans="2:12" ht="14">
      <c r="B1423" s="474" t="s">
        <v>576</v>
      </c>
      <c r="C1423" s="413">
        <v>890303208</v>
      </c>
      <c r="D1423" s="414" t="s">
        <v>193</v>
      </c>
      <c r="E1423" s="415" t="s">
        <v>171</v>
      </c>
      <c r="F1423" s="414">
        <v>3340000</v>
      </c>
      <c r="G1423" s="417">
        <v>36009670</v>
      </c>
      <c r="H1423" s="436">
        <v>20220828</v>
      </c>
      <c r="I1423" s="476" t="s">
        <v>1706</v>
      </c>
      <c r="J1423" s="419">
        <v>1109560</v>
      </c>
      <c r="K1423" s="603"/>
      <c r="L1423" s="574"/>
    </row>
    <row r="1424" spans="2:12" ht="14">
      <c r="B1424" s="474" t="s">
        <v>576</v>
      </c>
      <c r="C1424" s="413">
        <v>890303208</v>
      </c>
      <c r="D1424" s="414" t="s">
        <v>193</v>
      </c>
      <c r="E1424" s="415" t="s">
        <v>171</v>
      </c>
      <c r="F1424" s="414">
        <v>3340000</v>
      </c>
      <c r="G1424" s="417">
        <v>36009671</v>
      </c>
      <c r="H1424" s="436">
        <v>20220828</v>
      </c>
      <c r="I1424" s="476" t="s">
        <v>1706</v>
      </c>
      <c r="J1424" s="419">
        <v>1818181</v>
      </c>
      <c r="K1424" s="603"/>
      <c r="L1424" s="574"/>
    </row>
    <row r="1425" spans="2:12" ht="14">
      <c r="B1425" s="474" t="s">
        <v>576</v>
      </c>
      <c r="C1425" s="413">
        <v>890303208</v>
      </c>
      <c r="D1425" s="414" t="s">
        <v>193</v>
      </c>
      <c r="E1425" s="415" t="s">
        <v>171</v>
      </c>
      <c r="F1425" s="414">
        <v>3340000</v>
      </c>
      <c r="G1425" s="417">
        <v>36013868</v>
      </c>
      <c r="H1425" s="436">
        <v>20220912</v>
      </c>
      <c r="I1425" s="476" t="s">
        <v>1706</v>
      </c>
      <c r="J1425" s="419">
        <v>3242681</v>
      </c>
      <c r="K1425" s="603"/>
      <c r="L1425" s="574"/>
    </row>
    <row r="1426" spans="2:12" ht="14">
      <c r="B1426" s="474" t="s">
        <v>576</v>
      </c>
      <c r="C1426" s="413">
        <v>890303208</v>
      </c>
      <c r="D1426" s="414" t="s">
        <v>193</v>
      </c>
      <c r="E1426" s="415" t="s">
        <v>171</v>
      </c>
      <c r="F1426" s="414">
        <v>3340000</v>
      </c>
      <c r="G1426" s="417">
        <v>36008511</v>
      </c>
      <c r="H1426" s="436">
        <v>20220827</v>
      </c>
      <c r="I1426" s="476" t="s">
        <v>1706</v>
      </c>
      <c r="J1426" s="419">
        <v>4795481</v>
      </c>
      <c r="K1426" s="603"/>
      <c r="L1426" s="574"/>
    </row>
    <row r="1427" spans="2:12" ht="14">
      <c r="B1427" s="474" t="s">
        <v>576</v>
      </c>
      <c r="C1427" s="413">
        <v>890303208</v>
      </c>
      <c r="D1427" s="414" t="s">
        <v>193</v>
      </c>
      <c r="E1427" s="415" t="s">
        <v>171</v>
      </c>
      <c r="F1427" s="414">
        <v>3340000</v>
      </c>
      <c r="G1427" s="417">
        <v>36016708</v>
      </c>
      <c r="H1427" s="436">
        <v>20220916</v>
      </c>
      <c r="I1427" s="476" t="s">
        <v>1706</v>
      </c>
      <c r="J1427" s="419">
        <v>3716859</v>
      </c>
      <c r="K1427" s="603"/>
      <c r="L1427" s="574"/>
    </row>
    <row r="1428" spans="2:12" ht="14">
      <c r="B1428" s="474" t="s">
        <v>576</v>
      </c>
      <c r="C1428" s="413">
        <v>890303208</v>
      </c>
      <c r="D1428" s="414" t="s">
        <v>193</v>
      </c>
      <c r="E1428" s="415" t="s">
        <v>171</v>
      </c>
      <c r="F1428" s="414">
        <v>3340000</v>
      </c>
      <c r="G1428" s="417">
        <v>36016722</v>
      </c>
      <c r="H1428" s="436">
        <v>20220916</v>
      </c>
      <c r="I1428" s="476" t="s">
        <v>1706</v>
      </c>
      <c r="J1428" s="419">
        <v>110710</v>
      </c>
      <c r="K1428" s="603"/>
      <c r="L1428" s="574"/>
    </row>
    <row r="1429" spans="2:12" ht="14">
      <c r="B1429" s="474" t="s">
        <v>576</v>
      </c>
      <c r="C1429" s="413">
        <v>890303208</v>
      </c>
      <c r="D1429" s="414" t="s">
        <v>193</v>
      </c>
      <c r="E1429" s="415" t="s">
        <v>171</v>
      </c>
      <c r="F1429" s="414">
        <v>3340000</v>
      </c>
      <c r="G1429" s="417">
        <v>36016739</v>
      </c>
      <c r="H1429" s="436">
        <v>20220916</v>
      </c>
      <c r="I1429" s="476" t="s">
        <v>1706</v>
      </c>
      <c r="J1429" s="419">
        <v>2968037</v>
      </c>
      <c r="K1429" s="603"/>
      <c r="L1429" s="574"/>
    </row>
    <row r="1430" spans="2:12" ht="14">
      <c r="B1430" s="474" t="s">
        <v>576</v>
      </c>
      <c r="C1430" s="413">
        <v>890303208</v>
      </c>
      <c r="D1430" s="414" t="s">
        <v>193</v>
      </c>
      <c r="E1430" s="415" t="s">
        <v>171</v>
      </c>
      <c r="F1430" s="414">
        <v>3340000</v>
      </c>
      <c r="G1430" s="417">
        <v>36016672</v>
      </c>
      <c r="H1430" s="436">
        <v>20220916</v>
      </c>
      <c r="I1430" s="476" t="s">
        <v>1706</v>
      </c>
      <c r="J1430" s="419">
        <v>973471</v>
      </c>
      <c r="K1430" s="603"/>
      <c r="L1430" s="574"/>
    </row>
    <row r="1431" spans="2:12" ht="14">
      <c r="B1431" s="474" t="s">
        <v>576</v>
      </c>
      <c r="C1431" s="413">
        <v>890303208</v>
      </c>
      <c r="D1431" s="414" t="s">
        <v>193</v>
      </c>
      <c r="E1431" s="415" t="s">
        <v>171</v>
      </c>
      <c r="F1431" s="414">
        <v>3340000</v>
      </c>
      <c r="G1431" s="417">
        <v>36016690</v>
      </c>
      <c r="H1431" s="436">
        <v>20220916</v>
      </c>
      <c r="I1431" s="476" t="s">
        <v>1706</v>
      </c>
      <c r="J1431" s="419">
        <v>484587</v>
      </c>
      <c r="K1431" s="603"/>
      <c r="L1431" s="574"/>
    </row>
    <row r="1432" spans="2:12" ht="14">
      <c r="B1432" s="474" t="s">
        <v>576</v>
      </c>
      <c r="C1432" s="413">
        <v>890303208</v>
      </c>
      <c r="D1432" s="414" t="s">
        <v>193</v>
      </c>
      <c r="E1432" s="415" t="s">
        <v>171</v>
      </c>
      <c r="F1432" s="414">
        <v>3340000</v>
      </c>
      <c r="G1432" s="417">
        <v>36016764</v>
      </c>
      <c r="H1432" s="436">
        <v>20220916</v>
      </c>
      <c r="I1432" s="476" t="s">
        <v>1706</v>
      </c>
      <c r="J1432" s="419">
        <v>2498061</v>
      </c>
      <c r="K1432" s="603"/>
      <c r="L1432" s="574"/>
    </row>
    <row r="1433" spans="2:12" ht="14">
      <c r="B1433" s="474" t="s">
        <v>576</v>
      </c>
      <c r="C1433" s="413">
        <v>890303208</v>
      </c>
      <c r="D1433" s="414" t="s">
        <v>193</v>
      </c>
      <c r="E1433" s="415" t="s">
        <v>171</v>
      </c>
      <c r="F1433" s="414">
        <v>3340000</v>
      </c>
      <c r="G1433" s="417">
        <v>36019033</v>
      </c>
      <c r="H1433" s="436">
        <v>20220922</v>
      </c>
      <c r="I1433" s="476" t="s">
        <v>1706</v>
      </c>
      <c r="J1433" s="419">
        <v>1134024</v>
      </c>
      <c r="K1433" s="603"/>
      <c r="L1433" s="574"/>
    </row>
    <row r="1434" spans="2:12" ht="14">
      <c r="B1434" s="474" t="s">
        <v>576</v>
      </c>
      <c r="C1434" s="413">
        <v>890303208</v>
      </c>
      <c r="D1434" s="414" t="s">
        <v>193</v>
      </c>
      <c r="E1434" s="415" t="s">
        <v>171</v>
      </c>
      <c r="F1434" s="414">
        <v>3340000</v>
      </c>
      <c r="G1434" s="417">
        <v>36019086</v>
      </c>
      <c r="H1434" s="436">
        <v>20220922</v>
      </c>
      <c r="I1434" s="476" t="s">
        <v>1706</v>
      </c>
      <c r="J1434" s="419">
        <v>54500</v>
      </c>
      <c r="K1434" s="603"/>
      <c r="L1434" s="574"/>
    </row>
    <row r="1435" spans="2:12" ht="14">
      <c r="B1435" s="474" t="s">
        <v>576</v>
      </c>
      <c r="C1435" s="413">
        <v>890303208</v>
      </c>
      <c r="D1435" s="414" t="s">
        <v>193</v>
      </c>
      <c r="E1435" s="415" t="s">
        <v>171</v>
      </c>
      <c r="F1435" s="414">
        <v>3340000</v>
      </c>
      <c r="G1435" s="417">
        <v>36019031</v>
      </c>
      <c r="H1435" s="436">
        <v>20220922</v>
      </c>
      <c r="I1435" s="476" t="s">
        <v>1706</v>
      </c>
      <c r="J1435" s="419">
        <v>551402</v>
      </c>
      <c r="K1435" s="603"/>
      <c r="L1435" s="574"/>
    </row>
    <row r="1436" spans="2:12" ht="14">
      <c r="B1436" s="474" t="s">
        <v>576</v>
      </c>
      <c r="C1436" s="413">
        <v>890303208</v>
      </c>
      <c r="D1436" s="414" t="s">
        <v>193</v>
      </c>
      <c r="E1436" s="415" t="s">
        <v>171</v>
      </c>
      <c r="F1436" s="414">
        <v>3340000</v>
      </c>
      <c r="G1436" s="417">
        <v>36019035</v>
      </c>
      <c r="H1436" s="436">
        <v>20220922</v>
      </c>
      <c r="I1436" s="476" t="s">
        <v>1706</v>
      </c>
      <c r="J1436" s="419">
        <v>273450</v>
      </c>
      <c r="K1436" s="603"/>
      <c r="L1436" s="574"/>
    </row>
    <row r="1437" spans="2:12" ht="14">
      <c r="B1437" s="474" t="s">
        <v>576</v>
      </c>
      <c r="C1437" s="413">
        <v>890303208</v>
      </c>
      <c r="D1437" s="414" t="s">
        <v>193</v>
      </c>
      <c r="E1437" s="415" t="s">
        <v>171</v>
      </c>
      <c r="F1437" s="414">
        <v>3340000</v>
      </c>
      <c r="G1437" s="417">
        <v>36019036</v>
      </c>
      <c r="H1437" s="436">
        <v>20220922</v>
      </c>
      <c r="I1437" s="476" t="s">
        <v>1706</v>
      </c>
      <c r="J1437" s="419">
        <v>438488</v>
      </c>
      <c r="K1437" s="603"/>
      <c r="L1437" s="574"/>
    </row>
    <row r="1438" spans="2:12" ht="14">
      <c r="B1438" s="474" t="s">
        <v>576</v>
      </c>
      <c r="C1438" s="413">
        <v>890303208</v>
      </c>
      <c r="D1438" s="414" t="s">
        <v>193</v>
      </c>
      <c r="E1438" s="415" t="s">
        <v>171</v>
      </c>
      <c r="F1438" s="414">
        <v>3340000</v>
      </c>
      <c r="G1438" s="417">
        <v>36019032</v>
      </c>
      <c r="H1438" s="436">
        <v>20220922</v>
      </c>
      <c r="I1438" s="476" t="s">
        <v>1706</v>
      </c>
      <c r="J1438" s="419">
        <v>1612500</v>
      </c>
      <c r="K1438" s="603"/>
      <c r="L1438" s="574"/>
    </row>
    <row r="1439" spans="2:12" ht="14">
      <c r="B1439" s="474" t="s">
        <v>576</v>
      </c>
      <c r="C1439" s="413">
        <v>890303208</v>
      </c>
      <c r="D1439" s="414" t="s">
        <v>193</v>
      </c>
      <c r="E1439" s="415" t="s">
        <v>171</v>
      </c>
      <c r="F1439" s="414">
        <v>3340000</v>
      </c>
      <c r="G1439" s="417">
        <v>36019320</v>
      </c>
      <c r="H1439" s="436">
        <v>20220924</v>
      </c>
      <c r="I1439" s="476" t="s">
        <v>1706</v>
      </c>
      <c r="J1439" s="419">
        <v>4363726</v>
      </c>
      <c r="K1439" s="603"/>
      <c r="L1439" s="574"/>
    </row>
    <row r="1440" spans="2:12" ht="14">
      <c r="B1440" s="474" t="s">
        <v>576</v>
      </c>
      <c r="C1440" s="413">
        <v>890303208</v>
      </c>
      <c r="D1440" s="414" t="s">
        <v>193</v>
      </c>
      <c r="E1440" s="415" t="s">
        <v>171</v>
      </c>
      <c r="F1440" s="414">
        <v>3340000</v>
      </c>
      <c r="G1440" s="417">
        <v>36003270</v>
      </c>
      <c r="H1440" s="436">
        <v>20220815</v>
      </c>
      <c r="I1440" s="476" t="s">
        <v>1706</v>
      </c>
      <c r="J1440" s="419">
        <v>9215562</v>
      </c>
      <c r="K1440" s="603"/>
      <c r="L1440" s="574"/>
    </row>
    <row r="1441" spans="2:12" ht="14">
      <c r="B1441" s="474" t="s">
        <v>576</v>
      </c>
      <c r="C1441" s="413">
        <v>890303208</v>
      </c>
      <c r="D1441" s="414" t="s">
        <v>193</v>
      </c>
      <c r="E1441" s="415" t="s">
        <v>171</v>
      </c>
      <c r="F1441" s="414">
        <v>3340000</v>
      </c>
      <c r="G1441" s="417">
        <v>36017644</v>
      </c>
      <c r="H1441" s="436">
        <v>20220918</v>
      </c>
      <c r="I1441" s="476" t="s">
        <v>1706</v>
      </c>
      <c r="J1441" s="419">
        <v>3282935</v>
      </c>
      <c r="K1441" s="603"/>
      <c r="L1441" s="574"/>
    </row>
    <row r="1442" spans="2:12" ht="14">
      <c r="B1442" s="474" t="s">
        <v>576</v>
      </c>
      <c r="C1442" s="413">
        <v>890303208</v>
      </c>
      <c r="D1442" s="414" t="s">
        <v>193</v>
      </c>
      <c r="E1442" s="415" t="s">
        <v>171</v>
      </c>
      <c r="F1442" s="414">
        <v>3340000</v>
      </c>
      <c r="G1442" s="417">
        <v>36017641</v>
      </c>
      <c r="H1442" s="436">
        <v>20220918</v>
      </c>
      <c r="I1442" s="476" t="s">
        <v>1706</v>
      </c>
      <c r="J1442" s="419">
        <v>4877501</v>
      </c>
      <c r="K1442" s="603"/>
      <c r="L1442" s="574"/>
    </row>
    <row r="1443" spans="2:12" ht="14">
      <c r="B1443" s="474" t="s">
        <v>576</v>
      </c>
      <c r="C1443" s="413">
        <v>890303208</v>
      </c>
      <c r="D1443" s="414" t="s">
        <v>193</v>
      </c>
      <c r="E1443" s="415" t="s">
        <v>171</v>
      </c>
      <c r="F1443" s="414">
        <v>3340000</v>
      </c>
      <c r="G1443" s="417">
        <v>36017643</v>
      </c>
      <c r="H1443" s="436">
        <v>20220918</v>
      </c>
      <c r="I1443" s="476" t="s">
        <v>1706</v>
      </c>
      <c r="J1443" s="419">
        <v>2186066</v>
      </c>
      <c r="K1443" s="603"/>
      <c r="L1443" s="574"/>
    </row>
    <row r="1444" spans="2:12" ht="14">
      <c r="B1444" s="474" t="s">
        <v>576</v>
      </c>
      <c r="C1444" s="413">
        <v>890303208</v>
      </c>
      <c r="D1444" s="414" t="s">
        <v>193</v>
      </c>
      <c r="E1444" s="415" t="s">
        <v>171</v>
      </c>
      <c r="F1444" s="414">
        <v>3340000</v>
      </c>
      <c r="G1444" s="417">
        <v>36017645</v>
      </c>
      <c r="H1444" s="436">
        <v>20220918</v>
      </c>
      <c r="I1444" s="476" t="s">
        <v>1706</v>
      </c>
      <c r="J1444" s="419">
        <v>121399</v>
      </c>
      <c r="K1444" s="603"/>
      <c r="L1444" s="574"/>
    </row>
    <row r="1445" spans="2:12" ht="14">
      <c r="B1445" s="474" t="s">
        <v>576</v>
      </c>
      <c r="C1445" s="413">
        <v>890303208</v>
      </c>
      <c r="D1445" s="414" t="s">
        <v>193</v>
      </c>
      <c r="E1445" s="415" t="s">
        <v>171</v>
      </c>
      <c r="F1445" s="414">
        <v>3340000</v>
      </c>
      <c r="G1445" s="417">
        <v>36013869</v>
      </c>
      <c r="H1445" s="436">
        <v>20220902</v>
      </c>
      <c r="I1445" s="476" t="s">
        <v>1706</v>
      </c>
      <c r="J1445" s="419">
        <v>1110826</v>
      </c>
      <c r="K1445" s="603"/>
      <c r="L1445" s="574"/>
    </row>
    <row r="1446" spans="2:12" ht="14">
      <c r="B1446" s="474" t="s">
        <v>576</v>
      </c>
      <c r="C1446" s="413">
        <v>890303208</v>
      </c>
      <c r="D1446" s="414" t="s">
        <v>193</v>
      </c>
      <c r="E1446" s="415" t="s">
        <v>171</v>
      </c>
      <c r="F1446" s="414">
        <v>3340000</v>
      </c>
      <c r="G1446" s="417">
        <v>36017642</v>
      </c>
      <c r="H1446" s="436">
        <v>20220918</v>
      </c>
      <c r="I1446" s="476" t="s">
        <v>1706</v>
      </c>
      <c r="J1446" s="419">
        <v>383362</v>
      </c>
      <c r="K1446" s="603"/>
      <c r="L1446" s="574"/>
    </row>
    <row r="1447" spans="2:12" ht="14">
      <c r="B1447" s="474" t="s">
        <v>576</v>
      </c>
      <c r="C1447" s="413">
        <v>890303208</v>
      </c>
      <c r="D1447" s="414" t="s">
        <v>193</v>
      </c>
      <c r="E1447" s="415" t="s">
        <v>171</v>
      </c>
      <c r="F1447" s="414">
        <v>3340000</v>
      </c>
      <c r="G1447" s="417">
        <v>36020077</v>
      </c>
      <c r="H1447" s="436">
        <v>20220930</v>
      </c>
      <c r="I1447" s="476" t="s">
        <v>1706</v>
      </c>
      <c r="J1447" s="419">
        <v>4291407</v>
      </c>
      <c r="K1447" s="603"/>
      <c r="L1447" s="574"/>
    </row>
    <row r="1448" spans="2:12" ht="14">
      <c r="B1448" s="474" t="s">
        <v>576</v>
      </c>
      <c r="C1448" s="413">
        <v>890303208</v>
      </c>
      <c r="D1448" s="414" t="s">
        <v>193</v>
      </c>
      <c r="E1448" s="415" t="s">
        <v>171</v>
      </c>
      <c r="F1448" s="414">
        <v>3340000</v>
      </c>
      <c r="G1448" s="417">
        <v>36020076</v>
      </c>
      <c r="H1448" s="436">
        <v>20220930</v>
      </c>
      <c r="I1448" s="476" t="s">
        <v>1706</v>
      </c>
      <c r="J1448" s="419">
        <v>3161760</v>
      </c>
      <c r="K1448" s="603"/>
      <c r="L1448" s="574"/>
    </row>
    <row r="1449" spans="2:12" ht="14">
      <c r="B1449" s="474" t="s">
        <v>576</v>
      </c>
      <c r="C1449" s="413">
        <v>890303208</v>
      </c>
      <c r="D1449" s="414" t="s">
        <v>193</v>
      </c>
      <c r="E1449" s="415" t="s">
        <v>171</v>
      </c>
      <c r="F1449" s="414">
        <v>3340000</v>
      </c>
      <c r="G1449" s="417">
        <v>36020075</v>
      </c>
      <c r="H1449" s="436">
        <v>20220929</v>
      </c>
      <c r="I1449" s="476" t="s">
        <v>1706</v>
      </c>
      <c r="J1449" s="419">
        <v>3440301</v>
      </c>
      <c r="K1449" s="603"/>
      <c r="L1449" s="574"/>
    </row>
    <row r="1450" spans="2:12" ht="14">
      <c r="B1450" s="474" t="s">
        <v>576</v>
      </c>
      <c r="C1450" s="413">
        <v>890303208</v>
      </c>
      <c r="D1450" s="414" t="s">
        <v>193</v>
      </c>
      <c r="E1450" s="415" t="s">
        <v>171</v>
      </c>
      <c r="F1450" s="414">
        <v>3340000</v>
      </c>
      <c r="G1450" s="417">
        <v>36021176</v>
      </c>
      <c r="H1450" s="436">
        <v>20221008</v>
      </c>
      <c r="I1450" s="476" t="s">
        <v>1706</v>
      </c>
      <c r="J1450" s="419">
        <v>12954764</v>
      </c>
      <c r="K1450" s="603"/>
      <c r="L1450" s="574"/>
    </row>
    <row r="1451" spans="2:12" ht="14">
      <c r="B1451" s="474" t="s">
        <v>576</v>
      </c>
      <c r="C1451" s="413">
        <v>890303208</v>
      </c>
      <c r="D1451" s="414" t="s">
        <v>193</v>
      </c>
      <c r="E1451" s="415" t="s">
        <v>171</v>
      </c>
      <c r="F1451" s="414">
        <v>3340000</v>
      </c>
      <c r="G1451" s="417">
        <v>36021257</v>
      </c>
      <c r="H1451" s="436">
        <v>20221009</v>
      </c>
      <c r="I1451" s="476" t="s">
        <v>1706</v>
      </c>
      <c r="J1451" s="419">
        <v>3707327</v>
      </c>
      <c r="K1451" s="603"/>
      <c r="L1451" s="574"/>
    </row>
    <row r="1452" spans="2:12" ht="14">
      <c r="B1452" s="474" t="s">
        <v>576</v>
      </c>
      <c r="C1452" s="413">
        <v>890303208</v>
      </c>
      <c r="D1452" s="414" t="s">
        <v>193</v>
      </c>
      <c r="E1452" s="415" t="s">
        <v>171</v>
      </c>
      <c r="F1452" s="414">
        <v>3340000</v>
      </c>
      <c r="G1452" s="417">
        <v>36021256</v>
      </c>
      <c r="H1452" s="436">
        <v>20221009</v>
      </c>
      <c r="I1452" s="476" t="s">
        <v>1706</v>
      </c>
      <c r="J1452" s="419">
        <v>982834</v>
      </c>
      <c r="K1452" s="603"/>
      <c r="L1452" s="574"/>
    </row>
    <row r="1453" spans="2:12" ht="14">
      <c r="B1453" s="474" t="s">
        <v>576</v>
      </c>
      <c r="C1453" s="413">
        <v>890303208</v>
      </c>
      <c r="D1453" s="414" t="s">
        <v>193</v>
      </c>
      <c r="E1453" s="415" t="s">
        <v>171</v>
      </c>
      <c r="F1453" s="414">
        <v>3340000</v>
      </c>
      <c r="G1453" s="417">
        <v>360021260</v>
      </c>
      <c r="H1453" s="436">
        <v>20221009</v>
      </c>
      <c r="I1453" s="476" t="s">
        <v>1706</v>
      </c>
      <c r="J1453" s="419">
        <v>1943047</v>
      </c>
      <c r="K1453" s="603"/>
      <c r="L1453" s="574"/>
    </row>
    <row r="1454" spans="2:12" ht="14">
      <c r="B1454" s="474" t="s">
        <v>576</v>
      </c>
      <c r="C1454" s="413">
        <v>890303208</v>
      </c>
      <c r="D1454" s="414" t="s">
        <v>193</v>
      </c>
      <c r="E1454" s="415" t="s">
        <v>171</v>
      </c>
      <c r="F1454" s="414">
        <v>3340000</v>
      </c>
      <c r="G1454" s="417">
        <v>36021259</v>
      </c>
      <c r="H1454" s="436">
        <v>20221009</v>
      </c>
      <c r="I1454" s="476" t="s">
        <v>1706</v>
      </c>
      <c r="J1454" s="419">
        <v>1210284</v>
      </c>
      <c r="K1454" s="603"/>
      <c r="L1454" s="574"/>
    </row>
    <row r="1455" spans="2:12" ht="14">
      <c r="B1455" s="474" t="s">
        <v>576</v>
      </c>
      <c r="C1455" s="413">
        <v>890303208</v>
      </c>
      <c r="D1455" s="414" t="s">
        <v>193</v>
      </c>
      <c r="E1455" s="415" t="s">
        <v>171</v>
      </c>
      <c r="F1455" s="414">
        <v>3340000</v>
      </c>
      <c r="G1455" s="417">
        <v>36021175</v>
      </c>
      <c r="H1455" s="436">
        <v>20221008</v>
      </c>
      <c r="I1455" s="476" t="s">
        <v>1706</v>
      </c>
      <c r="J1455" s="419">
        <v>2723008</v>
      </c>
      <c r="K1455" s="603"/>
      <c r="L1455" s="574"/>
    </row>
    <row r="1456" spans="2:12" ht="14">
      <c r="B1456" s="474" t="s">
        <v>576</v>
      </c>
      <c r="C1456" s="413">
        <v>890303208</v>
      </c>
      <c r="D1456" s="414" t="s">
        <v>193</v>
      </c>
      <c r="E1456" s="415" t="s">
        <v>171</v>
      </c>
      <c r="F1456" s="414">
        <v>3340000</v>
      </c>
      <c r="G1456" s="417">
        <v>36019319</v>
      </c>
      <c r="H1456" s="436">
        <v>20220924</v>
      </c>
      <c r="I1456" s="476" t="s">
        <v>1706</v>
      </c>
      <c r="J1456" s="419">
        <v>4224752</v>
      </c>
      <c r="K1456" s="603"/>
      <c r="L1456" s="574"/>
    </row>
    <row r="1457" spans="2:12" ht="14">
      <c r="B1457" s="474" t="s">
        <v>576</v>
      </c>
      <c r="C1457" s="413">
        <v>890303208</v>
      </c>
      <c r="D1457" s="414" t="s">
        <v>193</v>
      </c>
      <c r="E1457" s="415" t="s">
        <v>171</v>
      </c>
      <c r="F1457" s="414">
        <v>3340000</v>
      </c>
      <c r="G1457" s="417">
        <v>36004592</v>
      </c>
      <c r="H1457" s="436">
        <v>20220821</v>
      </c>
      <c r="I1457" s="476" t="s">
        <v>1706</v>
      </c>
      <c r="J1457" s="419">
        <v>3639480</v>
      </c>
      <c r="K1457" s="603"/>
      <c r="L1457" s="574"/>
    </row>
    <row r="1458" spans="2:12" ht="14">
      <c r="B1458" s="474" t="s">
        <v>576</v>
      </c>
      <c r="C1458" s="413">
        <v>890303208</v>
      </c>
      <c r="D1458" s="414" t="s">
        <v>193</v>
      </c>
      <c r="E1458" s="415" t="s">
        <v>171</v>
      </c>
      <c r="F1458" s="414">
        <v>3340000</v>
      </c>
      <c r="G1458" s="417">
        <v>36024275</v>
      </c>
      <c r="H1458" s="436">
        <v>20221023</v>
      </c>
      <c r="I1458" s="476" t="s">
        <v>1706</v>
      </c>
      <c r="J1458" s="419">
        <v>2888209</v>
      </c>
      <c r="K1458" s="603"/>
      <c r="L1458" s="574"/>
    </row>
    <row r="1459" spans="2:12" ht="14">
      <c r="B1459" s="474" t="s">
        <v>576</v>
      </c>
      <c r="C1459" s="413">
        <v>890303208</v>
      </c>
      <c r="D1459" s="414" t="s">
        <v>193</v>
      </c>
      <c r="E1459" s="415" t="s">
        <v>171</v>
      </c>
      <c r="F1459" s="414">
        <v>3340000</v>
      </c>
      <c r="G1459" s="417">
        <v>36024262</v>
      </c>
      <c r="H1459" s="436">
        <v>20221022</v>
      </c>
      <c r="I1459" s="476" t="s">
        <v>1706</v>
      </c>
      <c r="J1459" s="419">
        <v>1449534</v>
      </c>
      <c r="K1459" s="603"/>
      <c r="L1459" s="574"/>
    </row>
    <row r="1460" spans="2:12" ht="14">
      <c r="B1460" s="474" t="s">
        <v>576</v>
      </c>
      <c r="C1460" s="413">
        <v>890303208</v>
      </c>
      <c r="D1460" s="414" t="s">
        <v>193</v>
      </c>
      <c r="E1460" s="415" t="s">
        <v>171</v>
      </c>
      <c r="F1460" s="414">
        <v>3340000</v>
      </c>
      <c r="G1460" s="417">
        <v>36024265</v>
      </c>
      <c r="H1460" s="436">
        <v>20221022</v>
      </c>
      <c r="I1460" s="476" t="s">
        <v>1706</v>
      </c>
      <c r="J1460" s="419">
        <v>131548</v>
      </c>
      <c r="K1460" s="603"/>
      <c r="L1460" s="574"/>
    </row>
    <row r="1461" spans="2:12" ht="14">
      <c r="B1461" s="474" t="s">
        <v>576</v>
      </c>
      <c r="C1461" s="413">
        <v>890303208</v>
      </c>
      <c r="D1461" s="414" t="s">
        <v>193</v>
      </c>
      <c r="E1461" s="415" t="s">
        <v>171</v>
      </c>
      <c r="F1461" s="414">
        <v>3340000</v>
      </c>
      <c r="G1461" s="417">
        <v>36033420</v>
      </c>
      <c r="H1461" s="436">
        <v>20221110</v>
      </c>
      <c r="I1461" s="476" t="s">
        <v>1706</v>
      </c>
      <c r="J1461" s="419">
        <v>3541879</v>
      </c>
      <c r="K1461" s="603"/>
      <c r="L1461" s="574"/>
    </row>
    <row r="1462" spans="2:12" ht="14">
      <c r="B1462" s="474" t="s">
        <v>576</v>
      </c>
      <c r="C1462" s="413">
        <v>890303208</v>
      </c>
      <c r="D1462" s="414" t="s">
        <v>193</v>
      </c>
      <c r="E1462" s="415" t="s">
        <v>171</v>
      </c>
      <c r="F1462" s="414">
        <v>3340000</v>
      </c>
      <c r="G1462" s="417">
        <v>36033412</v>
      </c>
      <c r="H1462" s="436">
        <v>20221110</v>
      </c>
      <c r="I1462" s="476" t="s">
        <v>1706</v>
      </c>
      <c r="J1462" s="419">
        <v>1442089</v>
      </c>
      <c r="K1462" s="603"/>
      <c r="L1462" s="574"/>
    </row>
    <row r="1463" spans="2:12" ht="14">
      <c r="B1463" s="474" t="s">
        <v>576</v>
      </c>
      <c r="C1463" s="413">
        <v>890303208</v>
      </c>
      <c r="D1463" s="414" t="s">
        <v>193</v>
      </c>
      <c r="E1463" s="415" t="s">
        <v>171</v>
      </c>
      <c r="F1463" s="414">
        <v>3340000</v>
      </c>
      <c r="G1463" s="417">
        <v>36033419</v>
      </c>
      <c r="H1463" s="436">
        <v>20221110</v>
      </c>
      <c r="I1463" s="476" t="s">
        <v>1706</v>
      </c>
      <c r="J1463" s="419">
        <v>3683204</v>
      </c>
      <c r="K1463" s="603"/>
      <c r="L1463" s="574"/>
    </row>
    <row r="1464" spans="2:12" ht="14">
      <c r="B1464" s="474" t="s">
        <v>576</v>
      </c>
      <c r="C1464" s="413">
        <v>890303208</v>
      </c>
      <c r="D1464" s="414" t="s">
        <v>193</v>
      </c>
      <c r="E1464" s="415" t="s">
        <v>171</v>
      </c>
      <c r="F1464" s="414">
        <v>3340000</v>
      </c>
      <c r="G1464" s="417">
        <v>36033416</v>
      </c>
      <c r="H1464" s="436">
        <v>20221110</v>
      </c>
      <c r="I1464" s="476" t="s">
        <v>1706</v>
      </c>
      <c r="J1464" s="419">
        <v>5343468</v>
      </c>
      <c r="K1464" s="603"/>
      <c r="L1464" s="574"/>
    </row>
    <row r="1465" spans="2:12" ht="14">
      <c r="B1465" s="474" t="s">
        <v>576</v>
      </c>
      <c r="C1465" s="413">
        <v>890303208</v>
      </c>
      <c r="D1465" s="414" t="s">
        <v>193</v>
      </c>
      <c r="E1465" s="415" t="s">
        <v>171</v>
      </c>
      <c r="F1465" s="414">
        <v>3340000</v>
      </c>
      <c r="G1465" s="417">
        <v>36033415</v>
      </c>
      <c r="H1465" s="436">
        <v>20221110</v>
      </c>
      <c r="I1465" s="476" t="s">
        <v>1706</v>
      </c>
      <c r="J1465" s="419">
        <v>3771580</v>
      </c>
      <c r="K1465" s="603"/>
      <c r="L1465" s="574"/>
    </row>
    <row r="1466" spans="2:12" ht="14">
      <c r="B1466" s="474" t="s">
        <v>576</v>
      </c>
      <c r="C1466" s="413">
        <v>890303208</v>
      </c>
      <c r="D1466" s="414" t="s">
        <v>193</v>
      </c>
      <c r="E1466" s="415" t="s">
        <v>171</v>
      </c>
      <c r="F1466" s="414">
        <v>3340000</v>
      </c>
      <c r="G1466" s="417">
        <v>36033414</v>
      </c>
      <c r="H1466" s="436">
        <v>20221110</v>
      </c>
      <c r="I1466" s="476" t="s">
        <v>1706</v>
      </c>
      <c r="J1466" s="419">
        <v>5701543</v>
      </c>
      <c r="K1466" s="603"/>
      <c r="L1466" s="574"/>
    </row>
    <row r="1467" spans="2:12" ht="14">
      <c r="B1467" s="474" t="s">
        <v>576</v>
      </c>
      <c r="C1467" s="413">
        <v>890303208</v>
      </c>
      <c r="D1467" s="414" t="s">
        <v>193</v>
      </c>
      <c r="E1467" s="415" t="s">
        <v>171</v>
      </c>
      <c r="F1467" s="414">
        <v>3340000</v>
      </c>
      <c r="G1467" s="417">
        <v>36033417</v>
      </c>
      <c r="H1467" s="436">
        <v>20221110</v>
      </c>
      <c r="I1467" s="476" t="s">
        <v>1706</v>
      </c>
      <c r="J1467" s="419">
        <v>2182397</v>
      </c>
      <c r="K1467" s="603"/>
      <c r="L1467" s="574"/>
    </row>
    <row r="1468" spans="2:12" ht="14">
      <c r="B1468" s="474" t="s">
        <v>576</v>
      </c>
      <c r="C1468" s="413">
        <v>890303208</v>
      </c>
      <c r="D1468" s="414" t="s">
        <v>193</v>
      </c>
      <c r="E1468" s="415" t="s">
        <v>171</v>
      </c>
      <c r="F1468" s="414">
        <v>3340000</v>
      </c>
      <c r="G1468" s="417">
        <v>36032301</v>
      </c>
      <c r="H1468" s="436">
        <v>20221031</v>
      </c>
      <c r="I1468" s="476" t="s">
        <v>1706</v>
      </c>
      <c r="J1468" s="419">
        <v>3328783</v>
      </c>
      <c r="K1468" s="603"/>
      <c r="L1468" s="574"/>
    </row>
    <row r="1469" spans="2:12" ht="14">
      <c r="B1469" s="474" t="s">
        <v>576</v>
      </c>
      <c r="C1469" s="413">
        <v>890303208</v>
      </c>
      <c r="D1469" s="414" t="s">
        <v>193</v>
      </c>
      <c r="E1469" s="415" t="s">
        <v>171</v>
      </c>
      <c r="F1469" s="414">
        <v>3340000</v>
      </c>
      <c r="G1469" s="417">
        <v>36032300</v>
      </c>
      <c r="H1469" s="436">
        <v>20221031</v>
      </c>
      <c r="I1469" s="476" t="s">
        <v>1706</v>
      </c>
      <c r="J1469" s="419">
        <v>1995222</v>
      </c>
      <c r="K1469" s="603"/>
      <c r="L1469" s="574"/>
    </row>
    <row r="1470" spans="2:12" ht="14">
      <c r="B1470" s="474" t="s">
        <v>576</v>
      </c>
      <c r="C1470" s="413">
        <v>890303208</v>
      </c>
      <c r="D1470" s="414" t="s">
        <v>193</v>
      </c>
      <c r="E1470" s="415" t="s">
        <v>171</v>
      </c>
      <c r="F1470" s="414">
        <v>3340000</v>
      </c>
      <c r="G1470" s="417">
        <v>36032302</v>
      </c>
      <c r="H1470" s="436">
        <v>20221031</v>
      </c>
      <c r="I1470" s="476" t="s">
        <v>1706</v>
      </c>
      <c r="J1470" s="419">
        <v>236630</v>
      </c>
      <c r="K1470" s="603"/>
      <c r="L1470" s="574"/>
    </row>
    <row r="1471" spans="2:12" ht="14">
      <c r="B1471" s="474" t="s">
        <v>576</v>
      </c>
      <c r="C1471" s="413">
        <v>890303208</v>
      </c>
      <c r="D1471" s="414" t="s">
        <v>193</v>
      </c>
      <c r="E1471" s="415" t="s">
        <v>171</v>
      </c>
      <c r="F1471" s="414">
        <v>3340000</v>
      </c>
      <c r="G1471" s="417">
        <v>36032303</v>
      </c>
      <c r="H1471" s="436">
        <v>20221031</v>
      </c>
      <c r="I1471" s="476" t="s">
        <v>1706</v>
      </c>
      <c r="J1471" s="419">
        <v>791150</v>
      </c>
      <c r="K1471" s="603"/>
      <c r="L1471" s="574"/>
    </row>
    <row r="1472" spans="2:12" ht="14">
      <c r="B1472" s="474" t="s">
        <v>576</v>
      </c>
      <c r="C1472" s="413">
        <v>890303208</v>
      </c>
      <c r="D1472" s="414" t="s">
        <v>193</v>
      </c>
      <c r="E1472" s="415" t="s">
        <v>171</v>
      </c>
      <c r="F1472" s="414">
        <v>3340000</v>
      </c>
      <c r="G1472" s="417">
        <v>36032298</v>
      </c>
      <c r="H1472" s="436">
        <v>20221031</v>
      </c>
      <c r="I1472" s="476" t="s">
        <v>1706</v>
      </c>
      <c r="J1472" s="419">
        <v>4685452</v>
      </c>
      <c r="K1472" s="603"/>
      <c r="L1472" s="574"/>
    </row>
    <row r="1473" spans="2:12" ht="14">
      <c r="B1473" s="474" t="s">
        <v>576</v>
      </c>
      <c r="C1473" s="413">
        <v>890303208</v>
      </c>
      <c r="D1473" s="414" t="s">
        <v>193</v>
      </c>
      <c r="E1473" s="415" t="s">
        <v>171</v>
      </c>
      <c r="F1473" s="414">
        <v>3340000</v>
      </c>
      <c r="G1473" s="417">
        <v>360322999</v>
      </c>
      <c r="H1473" s="436">
        <v>20221031</v>
      </c>
      <c r="I1473" s="476" t="s">
        <v>1706</v>
      </c>
      <c r="J1473" s="419">
        <v>1212192</v>
      </c>
      <c r="K1473" s="603"/>
      <c r="L1473" s="574"/>
    </row>
    <row r="1474" spans="2:12" ht="14">
      <c r="B1474" s="474" t="s">
        <v>576</v>
      </c>
      <c r="C1474" s="413">
        <v>890303208</v>
      </c>
      <c r="D1474" s="414" t="s">
        <v>193</v>
      </c>
      <c r="E1474" s="415" t="s">
        <v>171</v>
      </c>
      <c r="F1474" s="414">
        <v>3340000</v>
      </c>
      <c r="G1474" s="417">
        <v>36033418</v>
      </c>
      <c r="H1474" s="436">
        <v>20221011</v>
      </c>
      <c r="I1474" s="476" t="s">
        <v>1706</v>
      </c>
      <c r="J1474" s="419">
        <v>56000</v>
      </c>
      <c r="K1474" s="603"/>
      <c r="L1474" s="574"/>
    </row>
    <row r="1475" spans="2:12" ht="14">
      <c r="B1475" s="474" t="s">
        <v>576</v>
      </c>
      <c r="C1475" s="413">
        <v>890303208</v>
      </c>
      <c r="D1475" s="414" t="s">
        <v>193</v>
      </c>
      <c r="E1475" s="415" t="s">
        <v>171</v>
      </c>
      <c r="F1475" s="414">
        <v>3340000</v>
      </c>
      <c r="G1475" s="417">
        <v>36022606</v>
      </c>
      <c r="H1475" s="436">
        <v>20221016</v>
      </c>
      <c r="I1475" s="476" t="s">
        <v>1706</v>
      </c>
      <c r="J1475" s="419">
        <v>577992</v>
      </c>
      <c r="K1475" s="603"/>
      <c r="L1475" s="574"/>
    </row>
    <row r="1476" spans="2:12" ht="14">
      <c r="B1476" s="474" t="s">
        <v>576</v>
      </c>
      <c r="C1476" s="413">
        <v>890303208</v>
      </c>
      <c r="D1476" s="414" t="s">
        <v>193</v>
      </c>
      <c r="E1476" s="415" t="s">
        <v>171</v>
      </c>
      <c r="F1476" s="414">
        <v>3340000</v>
      </c>
      <c r="G1476" s="417">
        <v>36022607</v>
      </c>
      <c r="H1476" s="436">
        <v>20221016</v>
      </c>
      <c r="I1476" s="476" t="s">
        <v>1706</v>
      </c>
      <c r="J1476" s="419">
        <v>2209005</v>
      </c>
      <c r="K1476" s="603"/>
      <c r="L1476" s="574"/>
    </row>
    <row r="1477" spans="2:12" ht="14">
      <c r="B1477" s="474" t="s">
        <v>576</v>
      </c>
      <c r="C1477" s="413">
        <v>890303208</v>
      </c>
      <c r="D1477" s="414" t="s">
        <v>193</v>
      </c>
      <c r="E1477" s="415" t="s">
        <v>171</v>
      </c>
      <c r="F1477" s="414">
        <v>3340000</v>
      </c>
      <c r="G1477" s="417">
        <v>36022605</v>
      </c>
      <c r="H1477" s="436">
        <v>20221016</v>
      </c>
      <c r="I1477" s="476" t="s">
        <v>1706</v>
      </c>
      <c r="J1477" s="419">
        <v>217297</v>
      </c>
      <c r="K1477" s="603"/>
      <c r="L1477" s="574"/>
    </row>
    <row r="1478" spans="2:12" ht="14">
      <c r="B1478" s="474" t="s">
        <v>576</v>
      </c>
      <c r="C1478" s="413">
        <v>890303208</v>
      </c>
      <c r="D1478" s="414" t="s">
        <v>193</v>
      </c>
      <c r="E1478" s="415" t="s">
        <v>171</v>
      </c>
      <c r="F1478" s="414">
        <v>3340000</v>
      </c>
      <c r="G1478" s="417">
        <v>36043089</v>
      </c>
      <c r="H1478" s="436">
        <v>20221123</v>
      </c>
      <c r="I1478" s="476" t="s">
        <v>1706</v>
      </c>
      <c r="J1478" s="419">
        <v>4294781</v>
      </c>
      <c r="K1478" s="603"/>
      <c r="L1478" s="574"/>
    </row>
    <row r="1479" spans="2:12" ht="14">
      <c r="B1479" s="474" t="s">
        <v>576</v>
      </c>
      <c r="C1479" s="413">
        <v>890303208</v>
      </c>
      <c r="D1479" s="414" t="s">
        <v>193</v>
      </c>
      <c r="E1479" s="415" t="s">
        <v>171</v>
      </c>
      <c r="F1479" s="414">
        <v>3340000</v>
      </c>
      <c r="G1479" s="417">
        <v>36043091</v>
      </c>
      <c r="H1479" s="436">
        <v>20221123</v>
      </c>
      <c r="I1479" s="476" t="s">
        <v>1706</v>
      </c>
      <c r="J1479" s="419">
        <v>828606</v>
      </c>
      <c r="K1479" s="603"/>
      <c r="L1479" s="574"/>
    </row>
    <row r="1480" spans="2:12" ht="14">
      <c r="B1480" s="474" t="s">
        <v>576</v>
      </c>
      <c r="C1480" s="413">
        <v>890303208</v>
      </c>
      <c r="D1480" s="414" t="s">
        <v>193</v>
      </c>
      <c r="E1480" s="415" t="s">
        <v>171</v>
      </c>
      <c r="F1480" s="414">
        <v>3340000</v>
      </c>
      <c r="G1480" s="417">
        <v>36032392</v>
      </c>
      <c r="H1480" s="436">
        <v>20221030</v>
      </c>
      <c r="I1480" s="476" t="s">
        <v>1706</v>
      </c>
      <c r="J1480" s="419">
        <v>41229</v>
      </c>
      <c r="K1480" s="603"/>
      <c r="L1480" s="574"/>
    </row>
    <row r="1481" spans="2:12" ht="14">
      <c r="B1481" s="474" t="s">
        <v>576</v>
      </c>
      <c r="C1481" s="413">
        <v>890303208</v>
      </c>
      <c r="D1481" s="414" t="s">
        <v>193</v>
      </c>
      <c r="E1481" s="415" t="s">
        <v>171</v>
      </c>
      <c r="F1481" s="414">
        <v>3340000</v>
      </c>
      <c r="G1481" s="417">
        <v>36043090</v>
      </c>
      <c r="H1481" s="436">
        <v>20221123</v>
      </c>
      <c r="I1481" s="476" t="s">
        <v>1706</v>
      </c>
      <c r="J1481" s="419">
        <v>42700</v>
      </c>
      <c r="K1481" s="603"/>
      <c r="L1481" s="574"/>
    </row>
    <row r="1482" spans="2:12" ht="14">
      <c r="B1482" s="474" t="s">
        <v>576</v>
      </c>
      <c r="C1482" s="413">
        <v>890303208</v>
      </c>
      <c r="D1482" s="414" t="s">
        <v>193</v>
      </c>
      <c r="E1482" s="415" t="s">
        <v>171</v>
      </c>
      <c r="F1482" s="414">
        <v>3340000</v>
      </c>
      <c r="G1482" s="417">
        <v>36036955</v>
      </c>
      <c r="H1482" s="436">
        <v>20221120</v>
      </c>
      <c r="I1482" s="476" t="s">
        <v>1706</v>
      </c>
      <c r="J1482" s="419">
        <v>804000</v>
      </c>
      <c r="K1482" s="603"/>
      <c r="L1482" s="574"/>
    </row>
    <row r="1483" spans="2:12" ht="14">
      <c r="B1483" s="474" t="s">
        <v>576</v>
      </c>
      <c r="C1483" s="413">
        <v>890303208</v>
      </c>
      <c r="D1483" s="414" t="s">
        <v>193</v>
      </c>
      <c r="E1483" s="415" t="s">
        <v>171</v>
      </c>
      <c r="F1483" s="414">
        <v>3340000</v>
      </c>
      <c r="G1483" s="417">
        <v>36036958</v>
      </c>
      <c r="H1483" s="436">
        <v>20221120</v>
      </c>
      <c r="I1483" s="476" t="s">
        <v>1706</v>
      </c>
      <c r="J1483" s="419">
        <v>1087322</v>
      </c>
      <c r="K1483" s="603"/>
      <c r="L1483" s="574"/>
    </row>
    <row r="1484" spans="2:12" ht="14">
      <c r="B1484" s="474" t="s">
        <v>576</v>
      </c>
      <c r="C1484" s="413">
        <v>890303208</v>
      </c>
      <c r="D1484" s="414" t="s">
        <v>193</v>
      </c>
      <c r="E1484" s="415" t="s">
        <v>171</v>
      </c>
      <c r="F1484" s="414">
        <v>3340000</v>
      </c>
      <c r="G1484" s="417">
        <v>36036952</v>
      </c>
      <c r="H1484" s="436">
        <v>20221120</v>
      </c>
      <c r="I1484" s="476" t="s">
        <v>1706</v>
      </c>
      <c r="J1484" s="419">
        <v>1976457</v>
      </c>
      <c r="K1484" s="603"/>
      <c r="L1484" s="574"/>
    </row>
    <row r="1485" spans="2:12" ht="14">
      <c r="B1485" s="474" t="s">
        <v>576</v>
      </c>
      <c r="C1485" s="413">
        <v>890303208</v>
      </c>
      <c r="D1485" s="414" t="s">
        <v>193</v>
      </c>
      <c r="E1485" s="415" t="s">
        <v>171</v>
      </c>
      <c r="F1485" s="414">
        <v>3340000</v>
      </c>
      <c r="G1485" s="417">
        <v>36036956</v>
      </c>
      <c r="H1485" s="436">
        <v>20221120</v>
      </c>
      <c r="I1485" s="476" t="s">
        <v>1706</v>
      </c>
      <c r="J1485" s="419">
        <v>3876188</v>
      </c>
      <c r="K1485" s="603"/>
      <c r="L1485" s="574"/>
    </row>
    <row r="1486" spans="2:12" ht="14">
      <c r="B1486" s="474" t="s">
        <v>576</v>
      </c>
      <c r="C1486" s="413">
        <v>890303208</v>
      </c>
      <c r="D1486" s="414" t="s">
        <v>193</v>
      </c>
      <c r="E1486" s="415" t="s">
        <v>171</v>
      </c>
      <c r="F1486" s="414">
        <v>3340000</v>
      </c>
      <c r="G1486" s="417">
        <v>36036960</v>
      </c>
      <c r="H1486" s="436">
        <v>20221120</v>
      </c>
      <c r="I1486" s="476" t="s">
        <v>1706</v>
      </c>
      <c r="J1486" s="419">
        <v>3421855</v>
      </c>
      <c r="K1486" s="603"/>
      <c r="L1486" s="574"/>
    </row>
    <row r="1487" spans="2:12" ht="14">
      <c r="B1487" s="474" t="s">
        <v>576</v>
      </c>
      <c r="C1487" s="413">
        <v>890303208</v>
      </c>
      <c r="D1487" s="414" t="s">
        <v>193</v>
      </c>
      <c r="E1487" s="415" t="s">
        <v>171</v>
      </c>
      <c r="F1487" s="414">
        <v>3340000</v>
      </c>
      <c r="G1487" s="417">
        <v>36036959</v>
      </c>
      <c r="H1487" s="436">
        <v>20221120</v>
      </c>
      <c r="I1487" s="476" t="s">
        <v>1706</v>
      </c>
      <c r="J1487" s="419">
        <v>637377</v>
      </c>
      <c r="K1487" s="603"/>
      <c r="L1487" s="574"/>
    </row>
    <row r="1488" spans="2:12" ht="14">
      <c r="B1488" s="474" t="s">
        <v>576</v>
      </c>
      <c r="C1488" s="413">
        <v>890303208</v>
      </c>
      <c r="D1488" s="414" t="s">
        <v>193</v>
      </c>
      <c r="E1488" s="415" t="s">
        <v>171</v>
      </c>
      <c r="F1488" s="414">
        <v>3340000</v>
      </c>
      <c r="G1488" s="417">
        <v>36036957</v>
      </c>
      <c r="H1488" s="436">
        <v>20221120</v>
      </c>
      <c r="I1488" s="476" t="s">
        <v>1706</v>
      </c>
      <c r="J1488" s="419">
        <v>4147822</v>
      </c>
      <c r="K1488" s="603"/>
      <c r="L1488" s="574"/>
    </row>
    <row r="1489" spans="2:12" ht="14">
      <c r="B1489" s="474" t="s">
        <v>576</v>
      </c>
      <c r="C1489" s="413">
        <v>890303208</v>
      </c>
      <c r="D1489" s="414" t="s">
        <v>193</v>
      </c>
      <c r="E1489" s="415" t="s">
        <v>171</v>
      </c>
      <c r="F1489" s="414">
        <v>3340000</v>
      </c>
      <c r="G1489" s="417">
        <v>36036954</v>
      </c>
      <c r="H1489" s="436">
        <v>20221120</v>
      </c>
      <c r="I1489" s="476" t="s">
        <v>1706</v>
      </c>
      <c r="J1489" s="419">
        <v>168865</v>
      </c>
      <c r="K1489" s="603"/>
      <c r="L1489" s="574"/>
    </row>
    <row r="1490" spans="2:12" ht="14">
      <c r="B1490" s="474" t="s">
        <v>576</v>
      </c>
      <c r="C1490" s="413">
        <v>890303208</v>
      </c>
      <c r="D1490" s="414" t="s">
        <v>193</v>
      </c>
      <c r="E1490" s="415" t="s">
        <v>171</v>
      </c>
      <c r="F1490" s="414">
        <v>3340000</v>
      </c>
      <c r="G1490" s="417">
        <v>36036953</v>
      </c>
      <c r="H1490" s="436">
        <v>20221120</v>
      </c>
      <c r="I1490" s="476" t="s">
        <v>1706</v>
      </c>
      <c r="J1490" s="419">
        <v>2448525</v>
      </c>
      <c r="K1490" s="603"/>
      <c r="L1490" s="574"/>
    </row>
    <row r="1491" spans="2:12" ht="14">
      <c r="B1491" s="474" t="s">
        <v>576</v>
      </c>
      <c r="C1491" s="413">
        <v>890303208</v>
      </c>
      <c r="D1491" s="414" t="s">
        <v>193</v>
      </c>
      <c r="E1491" s="415" t="s">
        <v>171</v>
      </c>
      <c r="F1491" s="414">
        <v>3340000</v>
      </c>
      <c r="G1491" s="417">
        <v>36036951</v>
      </c>
      <c r="H1491" s="436">
        <v>20221120</v>
      </c>
      <c r="I1491" s="476" t="s">
        <v>1706</v>
      </c>
      <c r="J1491" s="419">
        <v>1100631</v>
      </c>
      <c r="K1491" s="603"/>
      <c r="L1491" s="574"/>
    </row>
    <row r="1492" spans="2:12" ht="14">
      <c r="B1492" s="474" t="s">
        <v>576</v>
      </c>
      <c r="C1492" s="413">
        <v>890303208</v>
      </c>
      <c r="D1492" s="414" t="s">
        <v>193</v>
      </c>
      <c r="E1492" s="415" t="s">
        <v>171</v>
      </c>
      <c r="F1492" s="414">
        <v>3340000</v>
      </c>
      <c r="G1492" s="417">
        <v>36008510</v>
      </c>
      <c r="H1492" s="436">
        <v>20220827</v>
      </c>
      <c r="I1492" s="476" t="s">
        <v>1706</v>
      </c>
      <c r="J1492" s="419">
        <v>814032</v>
      </c>
      <c r="K1492" s="603"/>
      <c r="L1492" s="574"/>
    </row>
    <row r="1493" spans="2:12" ht="14">
      <c r="B1493" s="474" t="s">
        <v>576</v>
      </c>
      <c r="C1493" s="413">
        <v>890303208</v>
      </c>
      <c r="D1493" s="414" t="s">
        <v>193</v>
      </c>
      <c r="E1493" s="415" t="s">
        <v>171</v>
      </c>
      <c r="F1493" s="414">
        <v>3340000</v>
      </c>
      <c r="G1493" s="417">
        <v>36043345</v>
      </c>
      <c r="H1493" s="436">
        <v>20221125</v>
      </c>
      <c r="I1493" s="476" t="s">
        <v>1706</v>
      </c>
      <c r="J1493" s="419">
        <v>322927</v>
      </c>
      <c r="K1493" s="603"/>
      <c r="L1493" s="574"/>
    </row>
    <row r="1494" spans="2:12" ht="14">
      <c r="B1494" s="474" t="s">
        <v>576</v>
      </c>
      <c r="C1494" s="413">
        <v>890303208</v>
      </c>
      <c r="D1494" s="414" t="s">
        <v>193</v>
      </c>
      <c r="E1494" s="415" t="s">
        <v>171</v>
      </c>
      <c r="F1494" s="414">
        <v>3340000</v>
      </c>
      <c r="G1494" s="417">
        <v>35205140</v>
      </c>
      <c r="H1494" s="436">
        <v>20220723</v>
      </c>
      <c r="I1494" s="476" t="s">
        <v>1706</v>
      </c>
      <c r="J1494" s="419">
        <v>2496166</v>
      </c>
      <c r="K1494" s="603"/>
      <c r="L1494" s="574"/>
    </row>
    <row r="1495" spans="2:12" ht="14">
      <c r="B1495" s="474" t="s">
        <v>576</v>
      </c>
      <c r="C1495" s="413">
        <v>890303208</v>
      </c>
      <c r="D1495" s="414" t="s">
        <v>193</v>
      </c>
      <c r="E1495" s="415" t="s">
        <v>171</v>
      </c>
      <c r="F1495" s="414">
        <v>3340000</v>
      </c>
      <c r="G1495" s="417">
        <v>36043348</v>
      </c>
      <c r="H1495" s="436">
        <v>20221126</v>
      </c>
      <c r="I1495" s="476" t="s">
        <v>1706</v>
      </c>
      <c r="J1495" s="419">
        <v>3620084</v>
      </c>
      <c r="K1495" s="603"/>
      <c r="L1495" s="574"/>
    </row>
    <row r="1496" spans="2:12" ht="14">
      <c r="B1496" s="474" t="s">
        <v>576</v>
      </c>
      <c r="C1496" s="413">
        <v>890303208</v>
      </c>
      <c r="D1496" s="414" t="s">
        <v>193</v>
      </c>
      <c r="E1496" s="415" t="s">
        <v>171</v>
      </c>
      <c r="F1496" s="414">
        <v>3340000</v>
      </c>
      <c r="G1496" s="417">
        <v>36043349</v>
      </c>
      <c r="H1496" s="436">
        <v>20221126</v>
      </c>
      <c r="I1496" s="476" t="s">
        <v>1706</v>
      </c>
      <c r="J1496" s="419">
        <v>1860569</v>
      </c>
      <c r="K1496" s="603"/>
      <c r="L1496" s="574"/>
    </row>
    <row r="1497" spans="2:12" ht="14">
      <c r="B1497" s="474" t="s">
        <v>576</v>
      </c>
      <c r="C1497" s="413">
        <v>890303208</v>
      </c>
      <c r="D1497" s="414" t="s">
        <v>193</v>
      </c>
      <c r="E1497" s="415" t="s">
        <v>171</v>
      </c>
      <c r="F1497" s="414">
        <v>3340000</v>
      </c>
      <c r="G1497" s="417">
        <v>36043346</v>
      </c>
      <c r="H1497" s="436">
        <v>20221126</v>
      </c>
      <c r="I1497" s="476" t="s">
        <v>1706</v>
      </c>
      <c r="J1497" s="419">
        <v>254182</v>
      </c>
      <c r="K1497" s="603"/>
      <c r="L1497" s="574"/>
    </row>
    <row r="1498" spans="2:12" ht="14">
      <c r="B1498" s="474" t="s">
        <v>576</v>
      </c>
      <c r="C1498" s="413">
        <v>890303208</v>
      </c>
      <c r="D1498" s="414" t="s">
        <v>193</v>
      </c>
      <c r="E1498" s="415" t="s">
        <v>171</v>
      </c>
      <c r="F1498" s="414">
        <v>3340000</v>
      </c>
      <c r="G1498" s="417">
        <v>36043347</v>
      </c>
      <c r="H1498" s="436">
        <v>20221126</v>
      </c>
      <c r="I1498" s="476" t="s">
        <v>1706</v>
      </c>
      <c r="J1498" s="419">
        <v>1913586</v>
      </c>
      <c r="K1498" s="603"/>
      <c r="L1498" s="574"/>
    </row>
    <row r="1499" spans="2:12" ht="14">
      <c r="B1499" s="474" t="s">
        <v>576</v>
      </c>
      <c r="C1499" s="413">
        <v>890303208</v>
      </c>
      <c r="D1499" s="414" t="s">
        <v>193</v>
      </c>
      <c r="E1499" s="415" t="s">
        <v>171</v>
      </c>
      <c r="F1499" s="414">
        <v>3340000</v>
      </c>
      <c r="G1499" s="417">
        <v>36037833</v>
      </c>
      <c r="H1499" s="436">
        <v>20221121</v>
      </c>
      <c r="I1499" s="476" t="s">
        <v>1706</v>
      </c>
      <c r="J1499" s="419">
        <v>24455370</v>
      </c>
      <c r="K1499" s="603"/>
      <c r="L1499" s="574"/>
    </row>
    <row r="1500" spans="2:12" ht="14">
      <c r="B1500" s="474" t="s">
        <v>576</v>
      </c>
      <c r="C1500" s="413">
        <v>890303208</v>
      </c>
      <c r="D1500" s="414" t="s">
        <v>193</v>
      </c>
      <c r="E1500" s="415" t="s">
        <v>171</v>
      </c>
      <c r="F1500" s="414">
        <v>3340000</v>
      </c>
      <c r="G1500" s="417">
        <v>36057637</v>
      </c>
      <c r="H1500" s="436">
        <v>20221226</v>
      </c>
      <c r="I1500" s="476" t="s">
        <v>1706</v>
      </c>
      <c r="J1500" s="419">
        <v>15664842</v>
      </c>
      <c r="K1500" s="603"/>
      <c r="L1500" s="574"/>
    </row>
    <row r="1501" spans="2:12" ht="14">
      <c r="B1501" s="474" t="s">
        <v>576</v>
      </c>
      <c r="C1501" s="413">
        <v>890303208</v>
      </c>
      <c r="D1501" s="414" t="s">
        <v>193</v>
      </c>
      <c r="E1501" s="415" t="s">
        <v>171</v>
      </c>
      <c r="F1501" s="414">
        <v>3340000</v>
      </c>
      <c r="G1501" s="417">
        <v>36045837</v>
      </c>
      <c r="H1501" s="436">
        <v>20221205</v>
      </c>
      <c r="I1501" s="476" t="s">
        <v>1706</v>
      </c>
      <c r="J1501" s="419">
        <v>1735111</v>
      </c>
      <c r="K1501" s="603"/>
      <c r="L1501" s="574"/>
    </row>
    <row r="1502" spans="2:12" ht="14">
      <c r="B1502" s="474" t="s">
        <v>576</v>
      </c>
      <c r="C1502" s="413">
        <v>890303208</v>
      </c>
      <c r="D1502" s="414" t="s">
        <v>193</v>
      </c>
      <c r="E1502" s="415" t="s">
        <v>171</v>
      </c>
      <c r="F1502" s="414">
        <v>3340000</v>
      </c>
      <c r="G1502" s="417">
        <v>36046704</v>
      </c>
      <c r="H1502" s="436">
        <v>20221209</v>
      </c>
      <c r="I1502" s="476" t="s">
        <v>1706</v>
      </c>
      <c r="J1502" s="419">
        <v>3721305</v>
      </c>
      <c r="K1502" s="603"/>
      <c r="L1502" s="574"/>
    </row>
    <row r="1503" spans="2:12" ht="14">
      <c r="B1503" s="474" t="s">
        <v>576</v>
      </c>
      <c r="C1503" s="413">
        <v>890303208</v>
      </c>
      <c r="D1503" s="414" t="s">
        <v>193</v>
      </c>
      <c r="E1503" s="415" t="s">
        <v>171</v>
      </c>
      <c r="F1503" s="414">
        <v>3340000</v>
      </c>
      <c r="G1503" s="417">
        <v>36046701</v>
      </c>
      <c r="H1503" s="436">
        <v>20221209</v>
      </c>
      <c r="I1503" s="476" t="s">
        <v>1706</v>
      </c>
      <c r="J1503" s="419">
        <v>2175903</v>
      </c>
      <c r="K1503" s="603"/>
      <c r="L1503" s="574"/>
    </row>
    <row r="1504" spans="2:12" ht="14">
      <c r="B1504" s="474" t="s">
        <v>576</v>
      </c>
      <c r="C1504" s="413">
        <v>890303208</v>
      </c>
      <c r="D1504" s="414" t="s">
        <v>193</v>
      </c>
      <c r="E1504" s="415" t="s">
        <v>171</v>
      </c>
      <c r="F1504" s="414">
        <v>3340000</v>
      </c>
      <c r="G1504" s="417">
        <v>36046702</v>
      </c>
      <c r="H1504" s="436">
        <v>20221209</v>
      </c>
      <c r="I1504" s="476" t="s">
        <v>1706</v>
      </c>
      <c r="J1504" s="419">
        <v>209603</v>
      </c>
      <c r="K1504" s="603"/>
      <c r="L1504" s="574"/>
    </row>
    <row r="1505" spans="2:12" ht="14">
      <c r="B1505" s="474" t="s">
        <v>576</v>
      </c>
      <c r="C1505" s="413">
        <v>890303208</v>
      </c>
      <c r="D1505" s="414" t="s">
        <v>193</v>
      </c>
      <c r="E1505" s="415" t="s">
        <v>171</v>
      </c>
      <c r="F1505" s="414">
        <v>3340000</v>
      </c>
      <c r="G1505" s="417">
        <v>36046703</v>
      </c>
      <c r="H1505" s="436">
        <v>20221209</v>
      </c>
      <c r="I1505" s="476" t="s">
        <v>1706</v>
      </c>
      <c r="J1505" s="419">
        <v>640811</v>
      </c>
      <c r="K1505" s="603"/>
      <c r="L1505" s="574"/>
    </row>
    <row r="1506" spans="2:12" ht="14">
      <c r="B1506" s="474" t="s">
        <v>576</v>
      </c>
      <c r="C1506" s="413">
        <v>890303208</v>
      </c>
      <c r="D1506" s="414" t="s">
        <v>193</v>
      </c>
      <c r="E1506" s="415" t="s">
        <v>171</v>
      </c>
      <c r="F1506" s="414">
        <v>3340000</v>
      </c>
      <c r="G1506" s="417">
        <v>36045836</v>
      </c>
      <c r="H1506" s="436">
        <v>20221204</v>
      </c>
      <c r="I1506" s="476" t="s">
        <v>1706</v>
      </c>
      <c r="J1506" s="419">
        <v>664125</v>
      </c>
      <c r="K1506" s="603"/>
      <c r="L1506" s="574"/>
    </row>
    <row r="1507" spans="2:12" ht="14">
      <c r="B1507" s="474" t="s">
        <v>576</v>
      </c>
      <c r="C1507" s="413">
        <v>890303208</v>
      </c>
      <c r="D1507" s="414" t="s">
        <v>193</v>
      </c>
      <c r="E1507" s="415" t="s">
        <v>171</v>
      </c>
      <c r="F1507" s="414">
        <v>3340000</v>
      </c>
      <c r="G1507" s="417">
        <v>36045833</v>
      </c>
      <c r="H1507" s="436">
        <v>20221204</v>
      </c>
      <c r="I1507" s="476" t="s">
        <v>1706</v>
      </c>
      <c r="J1507" s="419">
        <v>2404187</v>
      </c>
      <c r="K1507" s="603"/>
      <c r="L1507" s="574"/>
    </row>
    <row r="1508" spans="2:12" ht="14">
      <c r="B1508" s="474" t="s">
        <v>576</v>
      </c>
      <c r="C1508" s="413">
        <v>890303208</v>
      </c>
      <c r="D1508" s="414" t="s">
        <v>193</v>
      </c>
      <c r="E1508" s="415" t="s">
        <v>171</v>
      </c>
      <c r="F1508" s="414">
        <v>3340000</v>
      </c>
      <c r="G1508" s="417">
        <v>36044874</v>
      </c>
      <c r="H1508" s="436">
        <v>20221202</v>
      </c>
      <c r="I1508" s="476" t="s">
        <v>1706</v>
      </c>
      <c r="J1508" s="419">
        <v>701940</v>
      </c>
      <c r="K1508" s="603"/>
      <c r="L1508" s="574"/>
    </row>
    <row r="1509" spans="2:12" ht="14">
      <c r="B1509" s="474" t="s">
        <v>576</v>
      </c>
      <c r="C1509" s="413">
        <v>890303208</v>
      </c>
      <c r="D1509" s="414" t="s">
        <v>193</v>
      </c>
      <c r="E1509" s="415" t="s">
        <v>171</v>
      </c>
      <c r="F1509" s="414">
        <v>3340000</v>
      </c>
      <c r="G1509" s="417">
        <v>36047780</v>
      </c>
      <c r="H1509" s="436">
        <v>20221216</v>
      </c>
      <c r="I1509" s="476" t="s">
        <v>1706</v>
      </c>
      <c r="J1509" s="419">
        <v>3738033</v>
      </c>
      <c r="K1509" s="603"/>
      <c r="L1509" s="574"/>
    </row>
    <row r="1510" spans="2:12" ht="14">
      <c r="B1510" s="474" t="s">
        <v>576</v>
      </c>
      <c r="C1510" s="413">
        <v>890303208</v>
      </c>
      <c r="D1510" s="414" t="s">
        <v>193</v>
      </c>
      <c r="E1510" s="415" t="s">
        <v>171</v>
      </c>
      <c r="F1510" s="414">
        <v>3340000</v>
      </c>
      <c r="G1510" s="417">
        <v>36057288</v>
      </c>
      <c r="H1510" s="436">
        <v>20221225</v>
      </c>
      <c r="I1510" s="476" t="s">
        <v>1706</v>
      </c>
      <c r="J1510" s="419">
        <v>2389637</v>
      </c>
      <c r="K1510" s="603"/>
      <c r="L1510" s="574"/>
    </row>
    <row r="1511" spans="2:12" ht="14">
      <c r="B1511" s="474" t="s">
        <v>576</v>
      </c>
      <c r="C1511" s="413">
        <v>890303208</v>
      </c>
      <c r="D1511" s="414" t="s">
        <v>193</v>
      </c>
      <c r="E1511" s="415" t="s">
        <v>171</v>
      </c>
      <c r="F1511" s="414">
        <v>3340000</v>
      </c>
      <c r="G1511" s="417">
        <v>36057293</v>
      </c>
      <c r="H1511" s="436">
        <v>20221224</v>
      </c>
      <c r="I1511" s="476" t="s">
        <v>1706</v>
      </c>
      <c r="J1511" s="419">
        <v>3834361</v>
      </c>
      <c r="K1511" s="603"/>
      <c r="L1511" s="574"/>
    </row>
    <row r="1512" spans="2:12" ht="14">
      <c r="B1512" s="474" t="s">
        <v>576</v>
      </c>
      <c r="C1512" s="413">
        <v>890303208</v>
      </c>
      <c r="D1512" s="414" t="s">
        <v>193</v>
      </c>
      <c r="E1512" s="415" t="s">
        <v>171</v>
      </c>
      <c r="F1512" s="414">
        <v>3340000</v>
      </c>
      <c r="G1512" s="417">
        <v>36057292</v>
      </c>
      <c r="H1512" s="436">
        <v>20221224</v>
      </c>
      <c r="I1512" s="476" t="s">
        <v>1706</v>
      </c>
      <c r="J1512" s="419">
        <v>2249356</v>
      </c>
      <c r="K1512" s="603"/>
      <c r="L1512" s="574"/>
    </row>
    <row r="1513" spans="2:12" ht="14">
      <c r="B1513" s="474" t="s">
        <v>576</v>
      </c>
      <c r="C1513" s="413">
        <v>890303208</v>
      </c>
      <c r="D1513" s="414" t="s">
        <v>193</v>
      </c>
      <c r="E1513" s="415" t="s">
        <v>171</v>
      </c>
      <c r="F1513" s="414">
        <v>3340000</v>
      </c>
      <c r="G1513" s="417">
        <v>36057294</v>
      </c>
      <c r="H1513" s="436">
        <v>20221224</v>
      </c>
      <c r="I1513" s="476" t="s">
        <v>1706</v>
      </c>
      <c r="J1513" s="419">
        <v>185689</v>
      </c>
      <c r="K1513" s="603"/>
      <c r="L1513" s="574"/>
    </row>
    <row r="1514" spans="2:12" ht="14">
      <c r="B1514" s="474" t="s">
        <v>576</v>
      </c>
      <c r="C1514" s="413">
        <v>890303208</v>
      </c>
      <c r="D1514" s="414" t="s">
        <v>193</v>
      </c>
      <c r="E1514" s="415" t="s">
        <v>171</v>
      </c>
      <c r="F1514" s="414">
        <v>3340000</v>
      </c>
      <c r="G1514" s="417">
        <v>36057289</v>
      </c>
      <c r="H1514" s="436">
        <v>20221224</v>
      </c>
      <c r="I1514" s="476" t="s">
        <v>1706</v>
      </c>
      <c r="J1514" s="419">
        <v>869254</v>
      </c>
      <c r="K1514" s="603"/>
      <c r="L1514" s="574"/>
    </row>
    <row r="1515" spans="2:12" ht="14">
      <c r="B1515" s="474" t="s">
        <v>576</v>
      </c>
      <c r="C1515" s="413">
        <v>890303208</v>
      </c>
      <c r="D1515" s="414" t="s">
        <v>193</v>
      </c>
      <c r="E1515" s="415" t="s">
        <v>171</v>
      </c>
      <c r="F1515" s="414">
        <v>3340000</v>
      </c>
      <c r="G1515" s="417">
        <v>36057290</v>
      </c>
      <c r="H1515" s="436">
        <v>20221224</v>
      </c>
      <c r="I1515" s="476" t="s">
        <v>1706</v>
      </c>
      <c r="J1515" s="419">
        <v>3835756</v>
      </c>
      <c r="K1515" s="603"/>
      <c r="L1515" s="574"/>
    </row>
    <row r="1516" spans="2:12" ht="14">
      <c r="B1516" s="474" t="s">
        <v>576</v>
      </c>
      <c r="C1516" s="413">
        <v>890303208</v>
      </c>
      <c r="D1516" s="414" t="s">
        <v>193</v>
      </c>
      <c r="E1516" s="415" t="s">
        <v>171</v>
      </c>
      <c r="F1516" s="414">
        <v>3340000</v>
      </c>
      <c r="G1516" s="417">
        <v>36057287</v>
      </c>
      <c r="H1516" s="436">
        <v>20221224</v>
      </c>
      <c r="I1516" s="476" t="s">
        <v>1706</v>
      </c>
      <c r="J1516" s="419">
        <v>358100</v>
      </c>
      <c r="K1516" s="603"/>
      <c r="L1516" s="574"/>
    </row>
    <row r="1517" spans="2:12" ht="14">
      <c r="B1517" s="474" t="s">
        <v>576</v>
      </c>
      <c r="C1517" s="413">
        <v>890303208</v>
      </c>
      <c r="D1517" s="414" t="s">
        <v>193</v>
      </c>
      <c r="E1517" s="415" t="s">
        <v>171</v>
      </c>
      <c r="F1517" s="414">
        <v>3340000</v>
      </c>
      <c r="G1517" s="417">
        <v>36057295</v>
      </c>
      <c r="H1517" s="436">
        <v>20221224</v>
      </c>
      <c r="I1517" s="476" t="s">
        <v>1706</v>
      </c>
      <c r="J1517" s="419">
        <v>124649</v>
      </c>
      <c r="K1517" s="603"/>
      <c r="L1517" s="574"/>
    </row>
    <row r="1518" spans="2:12" ht="14">
      <c r="B1518" s="474" t="s">
        <v>576</v>
      </c>
      <c r="C1518" s="413">
        <v>890303208</v>
      </c>
      <c r="D1518" s="414" t="s">
        <v>193</v>
      </c>
      <c r="E1518" s="415" t="s">
        <v>171</v>
      </c>
      <c r="F1518" s="414">
        <v>3340000</v>
      </c>
      <c r="G1518" s="417">
        <v>36069997</v>
      </c>
      <c r="H1518" s="436">
        <v>20230122</v>
      </c>
      <c r="I1518" s="476" t="s">
        <v>1706</v>
      </c>
      <c r="J1518" s="419">
        <v>16880796</v>
      </c>
      <c r="K1518" s="603"/>
      <c r="L1518" s="574"/>
    </row>
    <row r="1519" spans="2:12" ht="14">
      <c r="B1519" s="474" t="s">
        <v>576</v>
      </c>
      <c r="C1519" s="413">
        <v>890303208</v>
      </c>
      <c r="D1519" s="414" t="s">
        <v>193</v>
      </c>
      <c r="E1519" s="415" t="s">
        <v>171</v>
      </c>
      <c r="F1519" s="414">
        <v>3340000</v>
      </c>
      <c r="G1519" s="417">
        <v>36069998</v>
      </c>
      <c r="H1519" s="436">
        <v>20230123</v>
      </c>
      <c r="I1519" s="476" t="s">
        <v>1706</v>
      </c>
      <c r="J1519" s="419">
        <v>2062206</v>
      </c>
      <c r="K1519" s="603"/>
      <c r="L1519" s="574"/>
    </row>
    <row r="1520" spans="2:12" ht="14">
      <c r="B1520" s="474" t="s">
        <v>576</v>
      </c>
      <c r="C1520" s="413">
        <v>890303208</v>
      </c>
      <c r="D1520" s="414" t="s">
        <v>193</v>
      </c>
      <c r="E1520" s="415" t="s">
        <v>171</v>
      </c>
      <c r="F1520" s="414">
        <v>3340000</v>
      </c>
      <c r="G1520" s="417">
        <v>36062086</v>
      </c>
      <c r="H1520" s="436">
        <v>20230115</v>
      </c>
      <c r="I1520" s="476" t="s">
        <v>1706</v>
      </c>
      <c r="J1520" s="419">
        <v>3599037</v>
      </c>
      <c r="K1520" s="603"/>
      <c r="L1520" s="574"/>
    </row>
    <row r="1521" spans="2:12" ht="14">
      <c r="B1521" s="474" t="s">
        <v>576</v>
      </c>
      <c r="C1521" s="413">
        <v>890303208</v>
      </c>
      <c r="D1521" s="414" t="s">
        <v>193</v>
      </c>
      <c r="E1521" s="415" t="s">
        <v>171</v>
      </c>
      <c r="F1521" s="414">
        <v>3340000</v>
      </c>
      <c r="G1521" s="417">
        <v>36062084</v>
      </c>
      <c r="H1521" s="436">
        <v>20230115</v>
      </c>
      <c r="I1521" s="476" t="s">
        <v>1706</v>
      </c>
      <c r="J1521" s="419">
        <v>2427050</v>
      </c>
      <c r="K1521" s="603"/>
      <c r="L1521" s="574"/>
    </row>
    <row r="1522" spans="2:12" ht="14">
      <c r="B1522" s="474" t="s">
        <v>576</v>
      </c>
      <c r="C1522" s="413">
        <v>890303208</v>
      </c>
      <c r="D1522" s="414" t="s">
        <v>193</v>
      </c>
      <c r="E1522" s="415" t="s">
        <v>171</v>
      </c>
      <c r="F1522" s="414">
        <v>3340000</v>
      </c>
      <c r="G1522" s="417">
        <v>36062087</v>
      </c>
      <c r="H1522" s="436">
        <v>20230115</v>
      </c>
      <c r="I1522" s="476" t="s">
        <v>1706</v>
      </c>
      <c r="J1522" s="419">
        <v>711162</v>
      </c>
      <c r="K1522" s="603"/>
      <c r="L1522" s="574"/>
    </row>
    <row r="1523" spans="2:12" ht="14">
      <c r="B1523" s="474" t="s">
        <v>576</v>
      </c>
      <c r="C1523" s="413">
        <v>890303208</v>
      </c>
      <c r="D1523" s="414" t="s">
        <v>193</v>
      </c>
      <c r="E1523" s="415" t="s">
        <v>171</v>
      </c>
      <c r="F1523" s="414">
        <v>3340000</v>
      </c>
      <c r="G1523" s="417">
        <v>36062085</v>
      </c>
      <c r="H1523" s="436">
        <v>20230115</v>
      </c>
      <c r="I1523" s="476" t="s">
        <v>1706</v>
      </c>
      <c r="J1523" s="419">
        <v>530894</v>
      </c>
      <c r="K1523" s="603"/>
      <c r="L1523" s="574"/>
    </row>
    <row r="1524" spans="2:12" ht="14">
      <c r="B1524" s="474" t="s">
        <v>576</v>
      </c>
      <c r="C1524" s="413">
        <v>890303208</v>
      </c>
      <c r="D1524" s="414" t="s">
        <v>193</v>
      </c>
      <c r="E1524" s="415" t="s">
        <v>171</v>
      </c>
      <c r="F1524" s="414">
        <v>3340000</v>
      </c>
      <c r="G1524" s="417">
        <v>36045835</v>
      </c>
      <c r="H1524" s="436">
        <v>20221204</v>
      </c>
      <c r="I1524" s="476" t="s">
        <v>1706</v>
      </c>
      <c r="J1524" s="419">
        <v>862901</v>
      </c>
      <c r="K1524" s="603"/>
      <c r="L1524" s="574"/>
    </row>
    <row r="1525" spans="2:12" ht="14">
      <c r="B1525" s="474" t="s">
        <v>576</v>
      </c>
      <c r="C1525" s="413">
        <v>890303208</v>
      </c>
      <c r="D1525" s="414" t="s">
        <v>193</v>
      </c>
      <c r="E1525" s="415" t="s">
        <v>171</v>
      </c>
      <c r="F1525" s="414">
        <v>3340000</v>
      </c>
      <c r="G1525" s="417">
        <v>36069931</v>
      </c>
      <c r="H1525" s="436">
        <v>20230122</v>
      </c>
      <c r="I1525" s="476" t="s">
        <v>1706</v>
      </c>
      <c r="J1525" s="419">
        <v>85700</v>
      </c>
      <c r="K1525" s="603"/>
      <c r="L1525" s="574"/>
    </row>
    <row r="1526" spans="2:12" ht="14">
      <c r="B1526" s="474" t="s">
        <v>576</v>
      </c>
      <c r="C1526" s="413">
        <v>890303208</v>
      </c>
      <c r="D1526" s="414" t="s">
        <v>193</v>
      </c>
      <c r="E1526" s="415" t="s">
        <v>171</v>
      </c>
      <c r="F1526" s="414">
        <v>3340000</v>
      </c>
      <c r="G1526" s="417">
        <v>36062081</v>
      </c>
      <c r="H1526" s="436">
        <v>20230115</v>
      </c>
      <c r="I1526" s="476" t="s">
        <v>1706</v>
      </c>
      <c r="J1526" s="419">
        <v>293702</v>
      </c>
      <c r="K1526" s="603"/>
      <c r="L1526" s="574"/>
    </row>
    <row r="1527" spans="2:12" ht="14">
      <c r="B1527" s="474" t="s">
        <v>576</v>
      </c>
      <c r="C1527" s="413">
        <v>890303208</v>
      </c>
      <c r="D1527" s="414" t="s">
        <v>193</v>
      </c>
      <c r="E1527" s="415" t="s">
        <v>171</v>
      </c>
      <c r="F1527" s="414">
        <v>3340000</v>
      </c>
      <c r="G1527" s="417">
        <v>36069767</v>
      </c>
      <c r="H1527" s="436">
        <v>20230120</v>
      </c>
      <c r="I1527" s="476" t="s">
        <v>1706</v>
      </c>
      <c r="J1527" s="419">
        <v>2092998</v>
      </c>
      <c r="K1527" s="603"/>
      <c r="L1527" s="574"/>
    </row>
    <row r="1528" spans="2:12" ht="14">
      <c r="B1528" s="474" t="s">
        <v>576</v>
      </c>
      <c r="C1528" s="413">
        <v>890303208</v>
      </c>
      <c r="D1528" s="414" t="s">
        <v>193</v>
      </c>
      <c r="E1528" s="415" t="s">
        <v>171</v>
      </c>
      <c r="F1528" s="414">
        <v>3340000</v>
      </c>
      <c r="G1528" s="417">
        <v>36069766</v>
      </c>
      <c r="H1528" s="436">
        <v>20230120</v>
      </c>
      <c r="I1528" s="476" t="s">
        <v>1706</v>
      </c>
      <c r="J1528" s="419">
        <v>862683</v>
      </c>
      <c r="K1528" s="603"/>
      <c r="L1528" s="574"/>
    </row>
    <row r="1529" spans="2:12" ht="14">
      <c r="B1529" s="474" t="s">
        <v>576</v>
      </c>
      <c r="C1529" s="413">
        <v>890303208</v>
      </c>
      <c r="D1529" s="414" t="s">
        <v>193</v>
      </c>
      <c r="E1529" s="415" t="s">
        <v>171</v>
      </c>
      <c r="F1529" s="414">
        <v>3340000</v>
      </c>
      <c r="G1529" s="417">
        <v>36069765</v>
      </c>
      <c r="H1529" s="436">
        <v>20230120</v>
      </c>
      <c r="I1529" s="476" t="s">
        <v>1706</v>
      </c>
      <c r="J1529" s="419">
        <v>474930</v>
      </c>
      <c r="K1529" s="603"/>
      <c r="L1529" s="574"/>
    </row>
    <row r="1530" spans="2:12" ht="14">
      <c r="B1530" s="474" t="s">
        <v>576</v>
      </c>
      <c r="C1530" s="413">
        <v>890303208</v>
      </c>
      <c r="D1530" s="414" t="s">
        <v>193</v>
      </c>
      <c r="E1530" s="415" t="s">
        <v>171</v>
      </c>
      <c r="F1530" s="414">
        <v>3340000</v>
      </c>
      <c r="G1530" s="417">
        <v>36063105</v>
      </c>
      <c r="H1530" s="436">
        <v>20230118</v>
      </c>
      <c r="I1530" s="476" t="s">
        <v>1706</v>
      </c>
      <c r="J1530" s="419">
        <v>1634194</v>
      </c>
      <c r="K1530" s="603"/>
      <c r="L1530" s="574"/>
    </row>
    <row r="1531" spans="2:12" ht="14">
      <c r="B1531" s="474" t="s">
        <v>576</v>
      </c>
      <c r="C1531" s="413">
        <v>890303208</v>
      </c>
      <c r="D1531" s="414" t="s">
        <v>193</v>
      </c>
      <c r="E1531" s="415" t="s">
        <v>171</v>
      </c>
      <c r="F1531" s="414">
        <v>3340000</v>
      </c>
      <c r="G1531" s="417">
        <v>36063106</v>
      </c>
      <c r="H1531" s="436">
        <v>20230118</v>
      </c>
      <c r="I1531" s="476" t="s">
        <v>1706</v>
      </c>
      <c r="J1531" s="419">
        <v>3687708</v>
      </c>
      <c r="K1531" s="603"/>
      <c r="L1531" s="574"/>
    </row>
    <row r="1532" spans="2:12" ht="14">
      <c r="B1532" s="474" t="s">
        <v>576</v>
      </c>
      <c r="C1532" s="413">
        <v>890303208</v>
      </c>
      <c r="D1532" s="414" t="s">
        <v>193</v>
      </c>
      <c r="E1532" s="415" t="s">
        <v>171</v>
      </c>
      <c r="F1532" s="414">
        <v>3340000</v>
      </c>
      <c r="G1532" s="417">
        <v>36063104</v>
      </c>
      <c r="H1532" s="436">
        <v>20230118</v>
      </c>
      <c r="I1532" s="476" t="s">
        <v>1706</v>
      </c>
      <c r="J1532" s="419">
        <v>2572365</v>
      </c>
      <c r="K1532" s="603"/>
      <c r="L1532" s="574"/>
    </row>
    <row r="1533" spans="2:12" ht="14">
      <c r="B1533" s="474" t="s">
        <v>576</v>
      </c>
      <c r="C1533" s="413">
        <v>890303208</v>
      </c>
      <c r="D1533" s="414" t="s">
        <v>193</v>
      </c>
      <c r="E1533" s="415" t="s">
        <v>171</v>
      </c>
      <c r="F1533" s="414">
        <v>3340000</v>
      </c>
      <c r="G1533" s="417">
        <v>36070894</v>
      </c>
      <c r="H1533" s="436">
        <v>20230128</v>
      </c>
      <c r="I1533" s="476" t="s">
        <v>1706</v>
      </c>
      <c r="J1533" s="419">
        <v>1895164</v>
      </c>
      <c r="K1533" s="603"/>
      <c r="L1533" s="574"/>
    </row>
    <row r="1534" spans="2:12" ht="14">
      <c r="B1534" s="474" t="s">
        <v>576</v>
      </c>
      <c r="C1534" s="413">
        <v>890303208</v>
      </c>
      <c r="D1534" s="414" t="s">
        <v>193</v>
      </c>
      <c r="E1534" s="415" t="s">
        <v>171</v>
      </c>
      <c r="F1534" s="414">
        <v>3340000</v>
      </c>
      <c r="G1534" s="417">
        <v>36062083</v>
      </c>
      <c r="H1534" s="436">
        <v>20230115</v>
      </c>
      <c r="I1534" s="476" t="s">
        <v>1706</v>
      </c>
      <c r="J1534" s="419">
        <v>2026451</v>
      </c>
      <c r="K1534" s="603"/>
      <c r="L1534" s="574"/>
    </row>
    <row r="1535" spans="2:12" ht="14">
      <c r="B1535" s="474" t="s">
        <v>576</v>
      </c>
      <c r="C1535" s="413">
        <v>890303208</v>
      </c>
      <c r="D1535" s="414" t="s">
        <v>193</v>
      </c>
      <c r="E1535" s="415" t="s">
        <v>171</v>
      </c>
      <c r="F1535" s="414">
        <v>3340000</v>
      </c>
      <c r="G1535" s="417">
        <v>36069764</v>
      </c>
      <c r="H1535" s="436">
        <v>20230120</v>
      </c>
      <c r="I1535" s="476" t="s">
        <v>1706</v>
      </c>
      <c r="J1535" s="419">
        <v>3261773</v>
      </c>
      <c r="K1535" s="603"/>
      <c r="L1535" s="574"/>
    </row>
    <row r="1536" spans="2:12" ht="14">
      <c r="B1536" s="474" t="s">
        <v>576</v>
      </c>
      <c r="C1536" s="413">
        <v>890303208</v>
      </c>
      <c r="D1536" s="414" t="s">
        <v>193</v>
      </c>
      <c r="E1536" s="415" t="s">
        <v>171</v>
      </c>
      <c r="F1536" s="414">
        <v>3340000</v>
      </c>
      <c r="G1536" s="417">
        <v>36071938</v>
      </c>
      <c r="H1536" s="436">
        <v>20230205</v>
      </c>
      <c r="I1536" s="476" t="s">
        <v>1706</v>
      </c>
      <c r="J1536" s="419">
        <v>1798835</v>
      </c>
      <c r="K1536" s="603"/>
      <c r="L1536" s="574"/>
    </row>
    <row r="1537" spans="2:12" ht="14">
      <c r="B1537" s="474" t="s">
        <v>576</v>
      </c>
      <c r="C1537" s="413">
        <v>890303208</v>
      </c>
      <c r="D1537" s="414" t="s">
        <v>193</v>
      </c>
      <c r="E1537" s="415" t="s">
        <v>171</v>
      </c>
      <c r="F1537" s="414">
        <v>3340000</v>
      </c>
      <c r="G1537" s="417">
        <v>36071387</v>
      </c>
      <c r="H1537" s="436">
        <v>20230201</v>
      </c>
      <c r="I1537" s="476" t="s">
        <v>1706</v>
      </c>
      <c r="J1537" s="419">
        <v>292529</v>
      </c>
      <c r="K1537" s="603"/>
      <c r="L1537" s="574"/>
    </row>
    <row r="1538" spans="2:12" ht="14">
      <c r="B1538" s="474" t="s">
        <v>576</v>
      </c>
      <c r="C1538" s="413">
        <v>890303208</v>
      </c>
      <c r="D1538" s="414" t="s">
        <v>193</v>
      </c>
      <c r="E1538" s="415" t="s">
        <v>171</v>
      </c>
      <c r="F1538" s="414">
        <v>3340000</v>
      </c>
      <c r="G1538" s="417">
        <v>36046698</v>
      </c>
      <c r="H1538" s="436">
        <v>20221209</v>
      </c>
      <c r="I1538" s="476" t="s">
        <v>1706</v>
      </c>
      <c r="J1538" s="419">
        <v>4754307</v>
      </c>
      <c r="K1538" s="603"/>
      <c r="L1538" s="574"/>
    </row>
    <row r="1539" spans="2:12" ht="14">
      <c r="B1539" s="474" t="s">
        <v>576</v>
      </c>
      <c r="C1539" s="413">
        <v>890303208</v>
      </c>
      <c r="D1539" s="414" t="s">
        <v>193</v>
      </c>
      <c r="E1539" s="415" t="s">
        <v>171</v>
      </c>
      <c r="F1539" s="414">
        <v>3340000</v>
      </c>
      <c r="G1539" s="417">
        <v>36046699</v>
      </c>
      <c r="H1539" s="436">
        <v>20221209</v>
      </c>
      <c r="I1539" s="476" t="s">
        <v>1706</v>
      </c>
      <c r="J1539" s="419">
        <v>793754</v>
      </c>
      <c r="K1539" s="603"/>
      <c r="L1539" s="574"/>
    </row>
    <row r="1540" spans="2:12" ht="14">
      <c r="B1540" s="474" t="s">
        <v>576</v>
      </c>
      <c r="C1540" s="413">
        <v>890303208</v>
      </c>
      <c r="D1540" s="414" t="s">
        <v>193</v>
      </c>
      <c r="E1540" s="415" t="s">
        <v>171</v>
      </c>
      <c r="F1540" s="414">
        <v>3340000</v>
      </c>
      <c r="G1540" s="417">
        <v>36062088</v>
      </c>
      <c r="H1540" s="436">
        <v>20230115</v>
      </c>
      <c r="I1540" s="476" t="s">
        <v>1706</v>
      </c>
      <c r="J1540" s="419">
        <v>640401</v>
      </c>
      <c r="K1540" s="603"/>
      <c r="L1540" s="574"/>
    </row>
    <row r="1541" spans="2:12" ht="14">
      <c r="B1541" s="474" t="s">
        <v>576</v>
      </c>
      <c r="C1541" s="413">
        <v>890303208</v>
      </c>
      <c r="D1541" s="414" t="s">
        <v>193</v>
      </c>
      <c r="E1541" s="415" t="s">
        <v>171</v>
      </c>
      <c r="F1541" s="414">
        <v>3340000</v>
      </c>
      <c r="G1541" s="417">
        <v>36069768</v>
      </c>
      <c r="H1541" s="436">
        <v>20230120</v>
      </c>
      <c r="I1541" s="476" t="s">
        <v>1706</v>
      </c>
      <c r="J1541" s="419">
        <v>5086182</v>
      </c>
      <c r="K1541" s="603"/>
      <c r="L1541" s="574"/>
    </row>
    <row r="1542" spans="2:12" ht="14">
      <c r="B1542" s="474" t="s">
        <v>576</v>
      </c>
      <c r="C1542" s="413">
        <v>890303208</v>
      </c>
      <c r="D1542" s="414" t="s">
        <v>193</v>
      </c>
      <c r="E1542" s="415" t="s">
        <v>171</v>
      </c>
      <c r="F1542" s="414">
        <v>3340000</v>
      </c>
      <c r="G1542" s="417">
        <v>36072587</v>
      </c>
      <c r="H1542" s="436">
        <v>20230215</v>
      </c>
      <c r="I1542" s="476" t="s">
        <v>1706</v>
      </c>
      <c r="J1542" s="419">
        <v>1401403</v>
      </c>
      <c r="K1542" s="603"/>
      <c r="L1542" s="574"/>
    </row>
    <row r="1543" spans="2:12" ht="14">
      <c r="B1543" s="474" t="s">
        <v>576</v>
      </c>
      <c r="C1543" s="413">
        <v>890303208</v>
      </c>
      <c r="D1543" s="414" t="s">
        <v>193</v>
      </c>
      <c r="E1543" s="415" t="s">
        <v>171</v>
      </c>
      <c r="F1543" s="414">
        <v>3340000</v>
      </c>
      <c r="G1543" s="417">
        <v>36079656</v>
      </c>
      <c r="H1543" s="436">
        <v>20230223</v>
      </c>
      <c r="I1543" s="476" t="s">
        <v>1706</v>
      </c>
      <c r="J1543" s="419">
        <v>4223735</v>
      </c>
      <c r="K1543" s="603"/>
      <c r="L1543" s="574"/>
    </row>
    <row r="1544" spans="2:12" ht="14">
      <c r="B1544" s="474" t="s">
        <v>576</v>
      </c>
      <c r="C1544" s="413">
        <v>890303208</v>
      </c>
      <c r="D1544" s="414" t="s">
        <v>193</v>
      </c>
      <c r="E1544" s="415" t="s">
        <v>171</v>
      </c>
      <c r="F1544" s="414">
        <v>3340000</v>
      </c>
      <c r="G1544" s="417">
        <v>36079657</v>
      </c>
      <c r="H1544" s="436">
        <v>20230223</v>
      </c>
      <c r="I1544" s="476" t="s">
        <v>1706</v>
      </c>
      <c r="J1544" s="419">
        <v>3870695</v>
      </c>
      <c r="K1544" s="603"/>
      <c r="L1544" s="574"/>
    </row>
    <row r="1545" spans="2:12" ht="14">
      <c r="B1545" s="474" t="s">
        <v>576</v>
      </c>
      <c r="C1545" s="413">
        <v>890303208</v>
      </c>
      <c r="D1545" s="414" t="s">
        <v>193</v>
      </c>
      <c r="E1545" s="415" t="s">
        <v>171</v>
      </c>
      <c r="F1545" s="414">
        <v>3340000</v>
      </c>
      <c r="G1545" s="417">
        <v>36079655</v>
      </c>
      <c r="H1545" s="436">
        <v>20230223</v>
      </c>
      <c r="I1545" s="476" t="s">
        <v>1706</v>
      </c>
      <c r="J1545" s="419">
        <v>4100368</v>
      </c>
      <c r="K1545" s="603"/>
      <c r="L1545" s="574"/>
    </row>
    <row r="1546" spans="2:12" ht="14">
      <c r="B1546" s="474" t="s">
        <v>576</v>
      </c>
      <c r="C1546" s="413">
        <v>890303208</v>
      </c>
      <c r="D1546" s="414" t="s">
        <v>193</v>
      </c>
      <c r="E1546" s="415" t="s">
        <v>171</v>
      </c>
      <c r="F1546" s="414">
        <v>3340000</v>
      </c>
      <c r="G1546" s="417">
        <v>36080543</v>
      </c>
      <c r="H1546" s="436">
        <v>20230301</v>
      </c>
      <c r="I1546" s="476" t="s">
        <v>1706</v>
      </c>
      <c r="J1546" s="419">
        <v>539859</v>
      </c>
      <c r="K1546" s="603"/>
      <c r="L1546" s="574"/>
    </row>
    <row r="1547" spans="2:12" ht="14">
      <c r="B1547" s="474" t="s">
        <v>576</v>
      </c>
      <c r="C1547" s="413">
        <v>890303208</v>
      </c>
      <c r="D1547" s="414" t="s">
        <v>193</v>
      </c>
      <c r="E1547" s="415" t="s">
        <v>171</v>
      </c>
      <c r="F1547" s="414">
        <v>3340000</v>
      </c>
      <c r="G1547" s="417">
        <v>36080842</v>
      </c>
      <c r="H1547" s="436">
        <v>20230303</v>
      </c>
      <c r="I1547" s="476" t="s">
        <v>1706</v>
      </c>
      <c r="J1547" s="419">
        <v>7040401</v>
      </c>
      <c r="K1547" s="603"/>
      <c r="L1547" s="574"/>
    </row>
    <row r="1548" spans="2:12" ht="14">
      <c r="B1548" s="474" t="s">
        <v>576</v>
      </c>
      <c r="C1548" s="413">
        <v>890303208</v>
      </c>
      <c r="D1548" s="414" t="s">
        <v>193</v>
      </c>
      <c r="E1548" s="415" t="s">
        <v>171</v>
      </c>
      <c r="F1548" s="414">
        <v>3340000</v>
      </c>
      <c r="G1548" s="417">
        <v>36080029</v>
      </c>
      <c r="H1548" s="436">
        <v>20230225</v>
      </c>
      <c r="I1548" s="476" t="s">
        <v>1706</v>
      </c>
      <c r="J1548" s="419">
        <v>4883985</v>
      </c>
      <c r="K1548" s="603"/>
      <c r="L1548" s="574"/>
    </row>
    <row r="1549" spans="2:12" ht="14">
      <c r="B1549" s="474" t="s">
        <v>576</v>
      </c>
      <c r="C1549" s="413">
        <v>890303208</v>
      </c>
      <c r="D1549" s="414" t="s">
        <v>193</v>
      </c>
      <c r="E1549" s="415" t="s">
        <v>171</v>
      </c>
      <c r="F1549" s="414">
        <v>3340000</v>
      </c>
      <c r="G1549" s="417">
        <v>36080028</v>
      </c>
      <c r="H1549" s="436">
        <v>20230225</v>
      </c>
      <c r="I1549" s="476" t="s">
        <v>1706</v>
      </c>
      <c r="J1549" s="419">
        <v>3696114</v>
      </c>
      <c r="K1549" s="603"/>
      <c r="L1549" s="574"/>
    </row>
    <row r="1550" spans="2:12" ht="14">
      <c r="B1550" s="474" t="s">
        <v>576</v>
      </c>
      <c r="C1550" s="413">
        <v>890303208</v>
      </c>
      <c r="D1550" s="414" t="s">
        <v>193</v>
      </c>
      <c r="E1550" s="415" t="s">
        <v>171</v>
      </c>
      <c r="F1550" s="414">
        <v>3340000</v>
      </c>
      <c r="G1550" s="417">
        <v>36081533</v>
      </c>
      <c r="H1550" s="436">
        <v>20230308</v>
      </c>
      <c r="I1550" s="476" t="s">
        <v>1706</v>
      </c>
      <c r="J1550" s="419">
        <v>824764</v>
      </c>
      <c r="K1550" s="603"/>
      <c r="L1550" s="574"/>
    </row>
    <row r="1551" spans="2:12" ht="14">
      <c r="B1551" s="474" t="s">
        <v>576</v>
      </c>
      <c r="C1551" s="413">
        <v>890303208</v>
      </c>
      <c r="D1551" s="414" t="s">
        <v>193</v>
      </c>
      <c r="E1551" s="415" t="s">
        <v>171</v>
      </c>
      <c r="F1551" s="414">
        <v>3340000</v>
      </c>
      <c r="G1551" s="417">
        <v>36081531</v>
      </c>
      <c r="H1551" s="436">
        <v>20230308</v>
      </c>
      <c r="I1551" s="476" t="s">
        <v>1706</v>
      </c>
      <c r="J1551" s="419">
        <v>1664887</v>
      </c>
      <c r="K1551" s="603"/>
      <c r="L1551" s="574"/>
    </row>
    <row r="1552" spans="2:12" ht="14">
      <c r="B1552" s="474" t="s">
        <v>576</v>
      </c>
      <c r="C1552" s="413">
        <v>890303208</v>
      </c>
      <c r="D1552" s="414" t="s">
        <v>193</v>
      </c>
      <c r="E1552" s="415" t="s">
        <v>171</v>
      </c>
      <c r="F1552" s="414">
        <v>3340000</v>
      </c>
      <c r="G1552" s="417">
        <v>36081532</v>
      </c>
      <c r="H1552" s="436">
        <v>20230308</v>
      </c>
      <c r="I1552" s="476" t="s">
        <v>1706</v>
      </c>
      <c r="J1552" s="419">
        <v>3652077</v>
      </c>
      <c r="K1552" s="603"/>
      <c r="L1552" s="574"/>
    </row>
    <row r="1553" spans="2:12" ht="14">
      <c r="B1553" s="474" t="s">
        <v>576</v>
      </c>
      <c r="C1553" s="413">
        <v>890303208</v>
      </c>
      <c r="D1553" s="414" t="s">
        <v>193</v>
      </c>
      <c r="E1553" s="415" t="s">
        <v>171</v>
      </c>
      <c r="F1553" s="414">
        <v>3340000</v>
      </c>
      <c r="G1553" s="417">
        <v>36081534</v>
      </c>
      <c r="H1553" s="436">
        <v>20230308</v>
      </c>
      <c r="I1553" s="476" t="s">
        <v>1706</v>
      </c>
      <c r="J1553" s="419">
        <v>5094747</v>
      </c>
      <c r="K1553" s="603"/>
      <c r="L1553" s="574"/>
    </row>
    <row r="1554" spans="2:12" ht="14">
      <c r="B1554" s="474" t="s">
        <v>576</v>
      </c>
      <c r="C1554" s="413">
        <v>890303208</v>
      </c>
      <c r="D1554" s="414" t="s">
        <v>193</v>
      </c>
      <c r="E1554" s="415" t="s">
        <v>171</v>
      </c>
      <c r="F1554" s="414">
        <v>3340000</v>
      </c>
      <c r="G1554" s="417">
        <v>36092108</v>
      </c>
      <c r="H1554" s="436">
        <v>20230329</v>
      </c>
      <c r="I1554" s="476" t="s">
        <v>1706</v>
      </c>
      <c r="J1554" s="419">
        <v>421666</v>
      </c>
      <c r="K1554" s="603"/>
      <c r="L1554" s="574"/>
    </row>
    <row r="1555" spans="2:12" ht="14">
      <c r="B1555" s="474" t="s">
        <v>576</v>
      </c>
      <c r="C1555" s="413">
        <v>890303208</v>
      </c>
      <c r="D1555" s="414" t="s">
        <v>193</v>
      </c>
      <c r="E1555" s="415" t="s">
        <v>171</v>
      </c>
      <c r="F1555" s="414">
        <v>3340000</v>
      </c>
      <c r="G1555" s="417">
        <v>36092117</v>
      </c>
      <c r="H1555" s="436">
        <v>20230329</v>
      </c>
      <c r="I1555" s="476" t="s">
        <v>1706</v>
      </c>
      <c r="J1555" s="419">
        <v>237642</v>
      </c>
      <c r="K1555" s="603"/>
      <c r="L1555" s="574"/>
    </row>
    <row r="1556" spans="2:12" ht="14">
      <c r="B1556" s="474" t="s">
        <v>576</v>
      </c>
      <c r="C1556" s="413">
        <v>890303208</v>
      </c>
      <c r="D1556" s="414" t="s">
        <v>193</v>
      </c>
      <c r="E1556" s="415" t="s">
        <v>171</v>
      </c>
      <c r="F1556" s="414">
        <v>3340000</v>
      </c>
      <c r="G1556" s="417">
        <v>36092116</v>
      </c>
      <c r="H1556" s="436">
        <v>20230330</v>
      </c>
      <c r="I1556" s="476" t="s">
        <v>1706</v>
      </c>
      <c r="J1556" s="419">
        <v>447960</v>
      </c>
      <c r="K1556" s="603"/>
      <c r="L1556" s="574"/>
    </row>
    <row r="1557" spans="2:12" ht="14">
      <c r="B1557" s="474" t="s">
        <v>576</v>
      </c>
      <c r="C1557" s="413">
        <v>890303208</v>
      </c>
      <c r="D1557" s="414" t="s">
        <v>193</v>
      </c>
      <c r="E1557" s="415" t="s">
        <v>171</v>
      </c>
      <c r="F1557" s="414">
        <v>3340000</v>
      </c>
      <c r="G1557" s="417">
        <v>36092113</v>
      </c>
      <c r="H1557" s="436">
        <v>20230329</v>
      </c>
      <c r="I1557" s="476" t="s">
        <v>1706</v>
      </c>
      <c r="J1557" s="419">
        <v>2685058</v>
      </c>
      <c r="K1557" s="603"/>
      <c r="L1557" s="574"/>
    </row>
    <row r="1558" spans="2:12" ht="14">
      <c r="B1558" s="474" t="s">
        <v>576</v>
      </c>
      <c r="C1558" s="413">
        <v>890303208</v>
      </c>
      <c r="D1558" s="414" t="s">
        <v>193</v>
      </c>
      <c r="E1558" s="415" t="s">
        <v>171</v>
      </c>
      <c r="F1558" s="414">
        <v>3340000</v>
      </c>
      <c r="G1558" s="417">
        <v>36092606</v>
      </c>
      <c r="H1558" s="436">
        <v>20230402</v>
      </c>
      <c r="I1558" s="476" t="s">
        <v>1706</v>
      </c>
      <c r="J1558" s="419">
        <v>8680415</v>
      </c>
      <c r="K1558" s="603"/>
      <c r="L1558" s="574"/>
    </row>
    <row r="1559" spans="2:12" ht="14">
      <c r="B1559" s="474" t="s">
        <v>576</v>
      </c>
      <c r="C1559" s="413">
        <v>890303208</v>
      </c>
      <c r="D1559" s="414" t="s">
        <v>193</v>
      </c>
      <c r="E1559" s="415" t="s">
        <v>171</v>
      </c>
      <c r="F1559" s="414">
        <v>3340000</v>
      </c>
      <c r="G1559" s="417">
        <v>36093003</v>
      </c>
      <c r="H1559" s="436">
        <v>20230405</v>
      </c>
      <c r="I1559" s="476" t="s">
        <v>1706</v>
      </c>
      <c r="J1559" s="419">
        <v>1918089</v>
      </c>
      <c r="K1559" s="603"/>
      <c r="L1559" s="574"/>
    </row>
    <row r="1560" spans="2:12" ht="14">
      <c r="B1560" s="474" t="s">
        <v>576</v>
      </c>
      <c r="C1560" s="413">
        <v>890303208</v>
      </c>
      <c r="D1560" s="414" t="s">
        <v>193</v>
      </c>
      <c r="E1560" s="415" t="s">
        <v>171</v>
      </c>
      <c r="F1560" s="414">
        <v>3340000</v>
      </c>
      <c r="G1560" s="417">
        <v>36081966</v>
      </c>
      <c r="H1560" s="436">
        <v>20230310</v>
      </c>
      <c r="I1560" s="476" t="s">
        <v>1706</v>
      </c>
      <c r="J1560" s="419">
        <v>5173132</v>
      </c>
      <c r="K1560" s="603"/>
      <c r="L1560" s="574"/>
    </row>
    <row r="1561" spans="2:12" ht="14">
      <c r="B1561" s="474" t="s">
        <v>576</v>
      </c>
      <c r="C1561" s="413">
        <v>890303208</v>
      </c>
      <c r="D1561" s="414" t="s">
        <v>193</v>
      </c>
      <c r="E1561" s="415" t="s">
        <v>171</v>
      </c>
      <c r="F1561" s="414">
        <v>3340000</v>
      </c>
      <c r="G1561" s="417">
        <v>36092717</v>
      </c>
      <c r="H1561" s="436">
        <v>20230402</v>
      </c>
      <c r="I1561" s="476" t="s">
        <v>1706</v>
      </c>
      <c r="J1561" s="419">
        <v>1338174</v>
      </c>
      <c r="K1561" s="603"/>
      <c r="L1561" s="574"/>
    </row>
    <row r="1562" spans="2:12" ht="14">
      <c r="B1562" s="474" t="s">
        <v>576</v>
      </c>
      <c r="C1562" s="413">
        <v>890303208</v>
      </c>
      <c r="D1562" s="414" t="s">
        <v>193</v>
      </c>
      <c r="E1562" s="415" t="s">
        <v>171</v>
      </c>
      <c r="F1562" s="414">
        <v>3340000</v>
      </c>
      <c r="G1562" s="417">
        <v>36093002</v>
      </c>
      <c r="H1562" s="436">
        <v>20230405</v>
      </c>
      <c r="I1562" s="476" t="s">
        <v>1706</v>
      </c>
      <c r="J1562" s="419">
        <v>4139268</v>
      </c>
      <c r="K1562" s="603"/>
      <c r="L1562" s="574"/>
    </row>
    <row r="1563" spans="2:12" ht="14">
      <c r="B1563" s="474" t="s">
        <v>576</v>
      </c>
      <c r="C1563" s="413">
        <v>890303208</v>
      </c>
      <c r="D1563" s="414" t="s">
        <v>193</v>
      </c>
      <c r="E1563" s="415" t="s">
        <v>171</v>
      </c>
      <c r="F1563" s="414">
        <v>3340000</v>
      </c>
      <c r="G1563" s="417">
        <v>36092998</v>
      </c>
      <c r="H1563" s="436">
        <v>20230406</v>
      </c>
      <c r="I1563" s="476" t="s">
        <v>1706</v>
      </c>
      <c r="J1563" s="419">
        <v>5167102</v>
      </c>
      <c r="K1563" s="603"/>
      <c r="L1563" s="574"/>
    </row>
    <row r="1564" spans="2:12" ht="14">
      <c r="B1564" s="474" t="s">
        <v>576</v>
      </c>
      <c r="C1564" s="413">
        <v>890303208</v>
      </c>
      <c r="D1564" s="414" t="s">
        <v>193</v>
      </c>
      <c r="E1564" s="415" t="s">
        <v>171</v>
      </c>
      <c r="F1564" s="414">
        <v>3340000</v>
      </c>
      <c r="G1564" s="417">
        <v>36092997</v>
      </c>
      <c r="H1564" s="436">
        <v>20230406</v>
      </c>
      <c r="I1564" s="476" t="s">
        <v>1706</v>
      </c>
      <c r="J1564" s="419">
        <v>1225116</v>
      </c>
      <c r="K1564" s="603"/>
      <c r="L1564" s="574"/>
    </row>
    <row r="1565" spans="2:12" ht="14">
      <c r="B1565" s="474" t="s">
        <v>576</v>
      </c>
      <c r="C1565" s="413">
        <v>890303208</v>
      </c>
      <c r="D1565" s="414" t="s">
        <v>193</v>
      </c>
      <c r="E1565" s="415" t="s">
        <v>171</v>
      </c>
      <c r="F1565" s="414">
        <v>3340000</v>
      </c>
      <c r="G1565" s="417">
        <v>36093001</v>
      </c>
      <c r="H1565" s="436">
        <v>20230406</v>
      </c>
      <c r="I1565" s="476" t="s">
        <v>1706</v>
      </c>
      <c r="J1565" s="419">
        <v>551903</v>
      </c>
      <c r="K1565" s="603"/>
      <c r="L1565" s="574"/>
    </row>
    <row r="1566" spans="2:12" ht="14">
      <c r="B1566" s="474" t="s">
        <v>576</v>
      </c>
      <c r="C1566" s="413">
        <v>890303208</v>
      </c>
      <c r="D1566" s="414" t="s">
        <v>193</v>
      </c>
      <c r="E1566" s="415" t="s">
        <v>171</v>
      </c>
      <c r="F1566" s="414">
        <v>3340000</v>
      </c>
      <c r="G1566" s="417">
        <v>36092446</v>
      </c>
      <c r="H1566" s="436">
        <v>20230401</v>
      </c>
      <c r="I1566" s="476" t="s">
        <v>1706</v>
      </c>
      <c r="J1566" s="419">
        <v>1580120</v>
      </c>
      <c r="K1566" s="603"/>
      <c r="L1566" s="574"/>
    </row>
    <row r="1567" spans="2:12" ht="14">
      <c r="B1567" s="474" t="s">
        <v>576</v>
      </c>
      <c r="C1567" s="413">
        <v>890303208</v>
      </c>
      <c r="D1567" s="414" t="s">
        <v>193</v>
      </c>
      <c r="E1567" s="415" t="s">
        <v>171</v>
      </c>
      <c r="F1567" s="414">
        <v>3340000</v>
      </c>
      <c r="G1567" s="417">
        <v>36089738</v>
      </c>
      <c r="H1567" s="436">
        <v>20230323</v>
      </c>
      <c r="I1567" s="476" t="s">
        <v>1706</v>
      </c>
      <c r="J1567" s="419">
        <v>3860750</v>
      </c>
      <c r="K1567" s="603"/>
      <c r="L1567" s="574"/>
    </row>
    <row r="1568" spans="2:12" ht="14">
      <c r="B1568" s="474" t="s">
        <v>576</v>
      </c>
      <c r="C1568" s="413">
        <v>890303208</v>
      </c>
      <c r="D1568" s="414" t="s">
        <v>193</v>
      </c>
      <c r="E1568" s="415" t="s">
        <v>171</v>
      </c>
      <c r="F1568" s="414">
        <v>3340000</v>
      </c>
      <c r="G1568" s="417">
        <v>36089736</v>
      </c>
      <c r="H1568" s="436">
        <v>20230323</v>
      </c>
      <c r="I1568" s="476" t="s">
        <v>1706</v>
      </c>
      <c r="J1568" s="419">
        <v>1482288</v>
      </c>
      <c r="K1568" s="603"/>
      <c r="L1568" s="574"/>
    </row>
    <row r="1569" spans="2:12" ht="14">
      <c r="B1569" s="474" t="s">
        <v>576</v>
      </c>
      <c r="C1569" s="413">
        <v>890303208</v>
      </c>
      <c r="D1569" s="414" t="s">
        <v>193</v>
      </c>
      <c r="E1569" s="415" t="s">
        <v>171</v>
      </c>
      <c r="F1569" s="414">
        <v>3340000</v>
      </c>
      <c r="G1569" s="417">
        <v>36089739</v>
      </c>
      <c r="H1569" s="436">
        <v>20230323</v>
      </c>
      <c r="I1569" s="476" t="s">
        <v>1706</v>
      </c>
      <c r="J1569" s="419">
        <v>1417522</v>
      </c>
      <c r="K1569" s="603"/>
      <c r="L1569" s="574"/>
    </row>
    <row r="1570" spans="2:12" ht="14">
      <c r="B1570" s="474" t="s">
        <v>576</v>
      </c>
      <c r="C1570" s="413">
        <v>890303208</v>
      </c>
      <c r="D1570" s="414" t="s">
        <v>193</v>
      </c>
      <c r="E1570" s="415" t="s">
        <v>171</v>
      </c>
      <c r="F1570" s="414">
        <v>3340000</v>
      </c>
      <c r="G1570" s="417">
        <v>36089735</v>
      </c>
      <c r="H1570" s="436">
        <v>20230323</v>
      </c>
      <c r="I1570" s="476" t="s">
        <v>1706</v>
      </c>
      <c r="J1570" s="419">
        <v>2034610</v>
      </c>
      <c r="K1570" s="603"/>
      <c r="L1570" s="574"/>
    </row>
    <row r="1571" spans="2:12" ht="14">
      <c r="B1571" s="474" t="s">
        <v>576</v>
      </c>
      <c r="C1571" s="413">
        <v>890303208</v>
      </c>
      <c r="D1571" s="414" t="s">
        <v>193</v>
      </c>
      <c r="E1571" s="415" t="s">
        <v>171</v>
      </c>
      <c r="F1571" s="414">
        <v>3340000</v>
      </c>
      <c r="G1571" s="417">
        <v>36089737</v>
      </c>
      <c r="H1571" s="436">
        <v>20230322</v>
      </c>
      <c r="I1571" s="476" t="s">
        <v>1706</v>
      </c>
      <c r="J1571" s="419">
        <v>924653</v>
      </c>
      <c r="K1571" s="603"/>
      <c r="L1571" s="574"/>
    </row>
    <row r="1572" spans="2:12" ht="14">
      <c r="B1572" s="474" t="s">
        <v>576</v>
      </c>
      <c r="C1572" s="413">
        <v>890303208</v>
      </c>
      <c r="D1572" s="414" t="s">
        <v>193</v>
      </c>
      <c r="E1572" s="415" t="s">
        <v>171</v>
      </c>
      <c r="F1572" s="414">
        <v>3340000</v>
      </c>
      <c r="G1572" s="417">
        <v>36092111</v>
      </c>
      <c r="H1572" s="436">
        <v>20230330</v>
      </c>
      <c r="I1572" s="476" t="s">
        <v>1706</v>
      </c>
      <c r="J1572" s="419">
        <v>314536</v>
      </c>
      <c r="K1572" s="603"/>
      <c r="L1572" s="574"/>
    </row>
    <row r="1573" spans="2:12" ht="14">
      <c r="B1573" s="474" t="s">
        <v>576</v>
      </c>
      <c r="C1573" s="413">
        <v>890303208</v>
      </c>
      <c r="D1573" s="414" t="s">
        <v>193</v>
      </c>
      <c r="E1573" s="415" t="s">
        <v>171</v>
      </c>
      <c r="F1573" s="414">
        <v>3340000</v>
      </c>
      <c r="G1573" s="417">
        <v>36093706</v>
      </c>
      <c r="H1573" s="436">
        <v>20230413</v>
      </c>
      <c r="I1573" s="476" t="s">
        <v>1706</v>
      </c>
      <c r="J1573" s="419">
        <v>6936225</v>
      </c>
      <c r="K1573" s="603"/>
      <c r="L1573" s="574"/>
    </row>
    <row r="1574" spans="2:12" ht="14">
      <c r="B1574" s="474" t="s">
        <v>576</v>
      </c>
      <c r="C1574" s="413">
        <v>890303208</v>
      </c>
      <c r="D1574" s="414" t="s">
        <v>193</v>
      </c>
      <c r="E1574" s="415" t="s">
        <v>171</v>
      </c>
      <c r="F1574" s="414">
        <v>3340000</v>
      </c>
      <c r="G1574" s="417">
        <v>36093712</v>
      </c>
      <c r="H1574" s="436">
        <v>20230413</v>
      </c>
      <c r="I1574" s="476" t="s">
        <v>1706</v>
      </c>
      <c r="J1574" s="419">
        <v>1998706</v>
      </c>
      <c r="K1574" s="603"/>
      <c r="L1574" s="574"/>
    </row>
    <row r="1575" spans="2:12" ht="14">
      <c r="B1575" s="474" t="s">
        <v>576</v>
      </c>
      <c r="C1575" s="413">
        <v>890303208</v>
      </c>
      <c r="D1575" s="414" t="s">
        <v>193</v>
      </c>
      <c r="E1575" s="415" t="s">
        <v>171</v>
      </c>
      <c r="F1575" s="414">
        <v>3340000</v>
      </c>
      <c r="G1575" s="417">
        <v>36093710</v>
      </c>
      <c r="H1575" s="436">
        <v>20230412</v>
      </c>
      <c r="I1575" s="476" t="s">
        <v>1706</v>
      </c>
      <c r="J1575" s="419">
        <v>180810</v>
      </c>
      <c r="K1575" s="603"/>
      <c r="L1575" s="574"/>
    </row>
    <row r="1576" spans="2:12" ht="14">
      <c r="B1576" s="474" t="s">
        <v>576</v>
      </c>
      <c r="C1576" s="413">
        <v>890303208</v>
      </c>
      <c r="D1576" s="414" t="s">
        <v>193</v>
      </c>
      <c r="E1576" s="415" t="s">
        <v>171</v>
      </c>
      <c r="F1576" s="414">
        <v>3340000</v>
      </c>
      <c r="G1576" s="417">
        <v>36093705</v>
      </c>
      <c r="H1576" s="436">
        <v>20230412</v>
      </c>
      <c r="I1576" s="476" t="s">
        <v>1706</v>
      </c>
      <c r="J1576" s="419">
        <v>4984800</v>
      </c>
      <c r="K1576" s="603"/>
      <c r="L1576" s="574"/>
    </row>
    <row r="1577" spans="2:12" ht="14">
      <c r="B1577" s="474" t="s">
        <v>576</v>
      </c>
      <c r="C1577" s="413">
        <v>890303208</v>
      </c>
      <c r="D1577" s="414" t="s">
        <v>193</v>
      </c>
      <c r="E1577" s="415" t="s">
        <v>171</v>
      </c>
      <c r="F1577" s="414">
        <v>3340000</v>
      </c>
      <c r="G1577" s="417">
        <v>36093953</v>
      </c>
      <c r="H1577" s="436">
        <v>20230414</v>
      </c>
      <c r="I1577" s="476" t="s">
        <v>1706</v>
      </c>
      <c r="J1577" s="419">
        <v>905252</v>
      </c>
      <c r="K1577" s="603"/>
      <c r="L1577" s="574"/>
    </row>
    <row r="1578" spans="2:12" ht="14">
      <c r="B1578" s="474" t="s">
        <v>576</v>
      </c>
      <c r="C1578" s="413">
        <v>890303208</v>
      </c>
      <c r="D1578" s="414" t="s">
        <v>193</v>
      </c>
      <c r="E1578" s="415" t="s">
        <v>171</v>
      </c>
      <c r="F1578" s="414">
        <v>3340000</v>
      </c>
      <c r="G1578" s="417">
        <v>36093708</v>
      </c>
      <c r="H1578" s="436">
        <v>20230413</v>
      </c>
      <c r="I1578" s="476" t="s">
        <v>1706</v>
      </c>
      <c r="J1578" s="419">
        <v>452653</v>
      </c>
      <c r="K1578" s="603"/>
      <c r="L1578" s="574"/>
    </row>
    <row r="1579" spans="2:12" ht="14">
      <c r="B1579" s="474" t="s">
        <v>576</v>
      </c>
      <c r="C1579" s="413">
        <v>890303208</v>
      </c>
      <c r="D1579" s="414" t="s">
        <v>193</v>
      </c>
      <c r="E1579" s="415" t="s">
        <v>171</v>
      </c>
      <c r="F1579" s="414">
        <v>3340000</v>
      </c>
      <c r="G1579" s="417">
        <v>36093952</v>
      </c>
      <c r="H1579" s="436">
        <v>20230413</v>
      </c>
      <c r="I1579" s="476" t="s">
        <v>1706</v>
      </c>
      <c r="J1579" s="419">
        <v>565660</v>
      </c>
      <c r="K1579" s="603"/>
      <c r="L1579" s="574"/>
    </row>
    <row r="1580" spans="2:12" ht="14">
      <c r="B1580" s="474" t="s">
        <v>576</v>
      </c>
      <c r="C1580" s="413">
        <v>890303208</v>
      </c>
      <c r="D1580" s="414" t="s">
        <v>193</v>
      </c>
      <c r="E1580" s="415" t="s">
        <v>171</v>
      </c>
      <c r="F1580" s="414">
        <v>3340000</v>
      </c>
      <c r="G1580" s="417">
        <v>36093951</v>
      </c>
      <c r="H1580" s="436">
        <v>20230413</v>
      </c>
      <c r="I1580" s="476" t="s">
        <v>1706</v>
      </c>
      <c r="J1580" s="419">
        <v>5715600</v>
      </c>
      <c r="K1580" s="603"/>
      <c r="L1580" s="574"/>
    </row>
    <row r="1581" spans="2:12" ht="14">
      <c r="B1581" s="474" t="s">
        <v>576</v>
      </c>
      <c r="C1581" s="413">
        <v>890303208</v>
      </c>
      <c r="D1581" s="414" t="s">
        <v>193</v>
      </c>
      <c r="E1581" s="415" t="s">
        <v>171</v>
      </c>
      <c r="F1581" s="414">
        <v>3340000</v>
      </c>
      <c r="G1581" s="417">
        <v>36093950</v>
      </c>
      <c r="H1581" s="436">
        <v>20230413</v>
      </c>
      <c r="I1581" s="476" t="s">
        <v>1706</v>
      </c>
      <c r="J1581" s="419">
        <v>2682070</v>
      </c>
      <c r="K1581" s="603"/>
      <c r="L1581" s="574"/>
    </row>
    <row r="1582" spans="2:12" ht="14">
      <c r="B1582" s="474" t="s">
        <v>576</v>
      </c>
      <c r="C1582" s="413">
        <v>890303208</v>
      </c>
      <c r="D1582" s="414" t="s">
        <v>193</v>
      </c>
      <c r="E1582" s="415" t="s">
        <v>171</v>
      </c>
      <c r="F1582" s="414">
        <v>3340000</v>
      </c>
      <c r="G1582" s="417">
        <v>36102663</v>
      </c>
      <c r="H1582" s="436">
        <v>20230421</v>
      </c>
      <c r="I1582" s="476" t="s">
        <v>1706</v>
      </c>
      <c r="J1582" s="419">
        <v>3957202</v>
      </c>
      <c r="K1582" s="603"/>
      <c r="L1582" s="574"/>
    </row>
    <row r="1583" spans="2:12" ht="14">
      <c r="B1583" s="474" t="s">
        <v>576</v>
      </c>
      <c r="C1583" s="413">
        <v>890303208</v>
      </c>
      <c r="D1583" s="414" t="s">
        <v>193</v>
      </c>
      <c r="E1583" s="415" t="s">
        <v>171</v>
      </c>
      <c r="F1583" s="414">
        <v>3340000</v>
      </c>
      <c r="G1583" s="417">
        <v>36103302</v>
      </c>
      <c r="H1583" s="436">
        <v>20230428</v>
      </c>
      <c r="I1583" s="476" t="s">
        <v>1706</v>
      </c>
      <c r="J1583" s="419">
        <v>2271653</v>
      </c>
      <c r="K1583" s="603"/>
      <c r="L1583" s="574"/>
    </row>
    <row r="1584" spans="2:12" ht="14">
      <c r="B1584" s="474" t="s">
        <v>576</v>
      </c>
      <c r="C1584" s="413">
        <v>890303208</v>
      </c>
      <c r="D1584" s="414" t="s">
        <v>193</v>
      </c>
      <c r="E1584" s="415" t="s">
        <v>171</v>
      </c>
      <c r="F1584" s="414">
        <v>3340000</v>
      </c>
      <c r="G1584" s="417">
        <v>361103301</v>
      </c>
      <c r="H1584" s="436">
        <v>20230429</v>
      </c>
      <c r="I1584" s="476" t="s">
        <v>1706</v>
      </c>
      <c r="J1584" s="419">
        <v>527221</v>
      </c>
      <c r="K1584" s="603"/>
      <c r="L1584" s="574"/>
    </row>
    <row r="1585" spans="2:12" ht="14">
      <c r="B1585" s="474" t="s">
        <v>576</v>
      </c>
      <c r="C1585" s="413">
        <v>890303208</v>
      </c>
      <c r="D1585" s="414" t="s">
        <v>193</v>
      </c>
      <c r="E1585" s="415" t="s">
        <v>171</v>
      </c>
      <c r="F1585" s="414">
        <v>3340000</v>
      </c>
      <c r="G1585" s="417">
        <v>36103303</v>
      </c>
      <c r="H1585" s="436">
        <v>20230429</v>
      </c>
      <c r="I1585" s="476" t="s">
        <v>1706</v>
      </c>
      <c r="J1585" s="419">
        <v>6148500</v>
      </c>
      <c r="K1585" s="603"/>
      <c r="L1585" s="574"/>
    </row>
    <row r="1586" spans="2:12" ht="14">
      <c r="B1586" s="474" t="s">
        <v>576</v>
      </c>
      <c r="C1586" s="413">
        <v>890303208</v>
      </c>
      <c r="D1586" s="414" t="s">
        <v>193</v>
      </c>
      <c r="E1586" s="415" t="s">
        <v>171</v>
      </c>
      <c r="F1586" s="414">
        <v>3340000</v>
      </c>
      <c r="G1586" s="417">
        <v>36093707</v>
      </c>
      <c r="H1586" s="436">
        <v>20230413</v>
      </c>
      <c r="I1586" s="476" t="s">
        <v>1706</v>
      </c>
      <c r="J1586" s="419">
        <v>371952</v>
      </c>
      <c r="K1586" s="603"/>
      <c r="L1586" s="574"/>
    </row>
    <row r="1587" spans="2:12" ht="14">
      <c r="B1587" s="474" t="s">
        <v>576</v>
      </c>
      <c r="C1587" s="413">
        <v>890303208</v>
      </c>
      <c r="D1587" s="414" t="s">
        <v>193</v>
      </c>
      <c r="E1587" s="415" t="s">
        <v>171</v>
      </c>
      <c r="F1587" s="414">
        <v>3340000</v>
      </c>
      <c r="G1587" s="417">
        <v>36102795</v>
      </c>
      <c r="H1587" s="436">
        <v>20230423</v>
      </c>
      <c r="I1587" s="476" t="s">
        <v>1706</v>
      </c>
      <c r="J1587" s="419">
        <v>2032503</v>
      </c>
      <c r="K1587" s="603"/>
      <c r="L1587" s="574"/>
    </row>
    <row r="1588" spans="2:12" ht="14">
      <c r="B1588" s="474" t="s">
        <v>576</v>
      </c>
      <c r="C1588" s="413">
        <v>890303208</v>
      </c>
      <c r="D1588" s="414" t="s">
        <v>193</v>
      </c>
      <c r="E1588" s="415" t="s">
        <v>171</v>
      </c>
      <c r="F1588" s="414">
        <v>3340000</v>
      </c>
      <c r="G1588" s="417">
        <v>36102791</v>
      </c>
      <c r="H1588" s="436">
        <v>20230423</v>
      </c>
      <c r="I1588" s="476" t="s">
        <v>1706</v>
      </c>
      <c r="J1588" s="419">
        <v>5887100</v>
      </c>
      <c r="K1588" s="603"/>
      <c r="L1588" s="574"/>
    </row>
    <row r="1589" spans="2:12" ht="14">
      <c r="B1589" s="474" t="s">
        <v>576</v>
      </c>
      <c r="C1589" s="413">
        <v>890303208</v>
      </c>
      <c r="D1589" s="414" t="s">
        <v>193</v>
      </c>
      <c r="E1589" s="415" t="s">
        <v>171</v>
      </c>
      <c r="F1589" s="414">
        <v>3340000</v>
      </c>
      <c r="G1589" s="417">
        <v>36102796</v>
      </c>
      <c r="H1589" s="436">
        <v>20230423</v>
      </c>
      <c r="I1589" s="476" t="s">
        <v>1706</v>
      </c>
      <c r="J1589" s="419">
        <v>3446311</v>
      </c>
      <c r="K1589" s="603"/>
      <c r="L1589" s="574"/>
    </row>
    <row r="1590" spans="2:12" ht="14">
      <c r="B1590" s="474" t="s">
        <v>576</v>
      </c>
      <c r="C1590" s="413">
        <v>890303208</v>
      </c>
      <c r="D1590" s="414" t="s">
        <v>193</v>
      </c>
      <c r="E1590" s="415" t="s">
        <v>171</v>
      </c>
      <c r="F1590" s="414">
        <v>3340000</v>
      </c>
      <c r="G1590" s="417">
        <v>36102794</v>
      </c>
      <c r="H1590" s="436">
        <v>20230423</v>
      </c>
      <c r="I1590" s="476" t="s">
        <v>1706</v>
      </c>
      <c r="J1590" s="419">
        <v>3372261</v>
      </c>
      <c r="K1590" s="603"/>
      <c r="L1590" s="574"/>
    </row>
    <row r="1591" spans="2:12" ht="14">
      <c r="B1591" s="474" t="s">
        <v>576</v>
      </c>
      <c r="C1591" s="413">
        <v>890303208</v>
      </c>
      <c r="D1591" s="414" t="s">
        <v>193</v>
      </c>
      <c r="E1591" s="415" t="s">
        <v>171</v>
      </c>
      <c r="F1591" s="414">
        <v>3340000</v>
      </c>
      <c r="G1591" s="417">
        <v>36102662</v>
      </c>
      <c r="H1591" s="436">
        <v>20230422</v>
      </c>
      <c r="I1591" s="476" t="s">
        <v>1706</v>
      </c>
      <c r="J1591" s="419">
        <v>12514222</v>
      </c>
      <c r="K1591" s="603"/>
      <c r="L1591" s="574"/>
    </row>
    <row r="1592" spans="2:12" ht="14">
      <c r="B1592" s="474" t="s">
        <v>576</v>
      </c>
      <c r="C1592" s="413">
        <v>890303208</v>
      </c>
      <c r="D1592" s="414" t="s">
        <v>193</v>
      </c>
      <c r="E1592" s="415" t="s">
        <v>171</v>
      </c>
      <c r="F1592" s="414">
        <v>3340000</v>
      </c>
      <c r="G1592" s="417">
        <v>36105604</v>
      </c>
      <c r="H1592" s="436">
        <v>20230510</v>
      </c>
      <c r="I1592" s="476" t="s">
        <v>1706</v>
      </c>
      <c r="J1592" s="419">
        <v>564928</v>
      </c>
      <c r="K1592" s="603"/>
      <c r="L1592" s="574"/>
    </row>
    <row r="1593" spans="2:12" ht="14">
      <c r="B1593" s="474" t="s">
        <v>576</v>
      </c>
      <c r="C1593" s="413">
        <v>890303208</v>
      </c>
      <c r="D1593" s="414" t="s">
        <v>193</v>
      </c>
      <c r="E1593" s="415" t="s">
        <v>171</v>
      </c>
      <c r="F1593" s="414">
        <v>3340000</v>
      </c>
      <c r="G1593" s="417">
        <v>36105603</v>
      </c>
      <c r="H1593" s="436">
        <v>20230510</v>
      </c>
      <c r="I1593" s="476" t="s">
        <v>1706</v>
      </c>
      <c r="J1593" s="419">
        <v>879012</v>
      </c>
      <c r="K1593" s="603"/>
      <c r="L1593" s="574"/>
    </row>
    <row r="1594" spans="2:12" ht="14">
      <c r="B1594" s="474" t="s">
        <v>576</v>
      </c>
      <c r="C1594" s="413">
        <v>890303208</v>
      </c>
      <c r="D1594" s="414" t="s">
        <v>193</v>
      </c>
      <c r="E1594" s="415" t="s">
        <v>171</v>
      </c>
      <c r="F1594" s="414">
        <v>3340000</v>
      </c>
      <c r="G1594" s="417">
        <v>36105602</v>
      </c>
      <c r="H1594" s="436">
        <v>20230510</v>
      </c>
      <c r="I1594" s="476" t="s">
        <v>1706</v>
      </c>
      <c r="J1594" s="419">
        <v>579688</v>
      </c>
      <c r="K1594" s="603"/>
      <c r="L1594" s="574"/>
    </row>
    <row r="1595" spans="2:12" ht="14">
      <c r="B1595" s="474" t="s">
        <v>576</v>
      </c>
      <c r="C1595" s="413">
        <v>890303208</v>
      </c>
      <c r="D1595" s="414" t="s">
        <v>193</v>
      </c>
      <c r="E1595" s="415" t="s">
        <v>171</v>
      </c>
      <c r="F1595" s="414">
        <v>3340000</v>
      </c>
      <c r="G1595" s="417">
        <v>36115525</v>
      </c>
      <c r="H1595" s="436">
        <v>20230526</v>
      </c>
      <c r="I1595" s="476" t="s">
        <v>1706</v>
      </c>
      <c r="J1595" s="419">
        <v>4325602</v>
      </c>
      <c r="K1595" s="603"/>
      <c r="L1595" s="574"/>
    </row>
    <row r="1596" spans="2:12" ht="14">
      <c r="B1596" s="474" t="s">
        <v>576</v>
      </c>
      <c r="C1596" s="413">
        <v>890303208</v>
      </c>
      <c r="D1596" s="414" t="s">
        <v>193</v>
      </c>
      <c r="E1596" s="415" t="s">
        <v>171</v>
      </c>
      <c r="F1596" s="414">
        <v>3340000</v>
      </c>
      <c r="G1596" s="417">
        <v>36115628</v>
      </c>
      <c r="H1596" s="436">
        <v>20230527</v>
      </c>
      <c r="I1596" s="476" t="s">
        <v>1706</v>
      </c>
      <c r="J1596" s="419">
        <v>13071112</v>
      </c>
      <c r="K1596" s="603"/>
      <c r="L1596" s="574"/>
    </row>
    <row r="1597" spans="2:12" ht="14">
      <c r="B1597" s="474" t="s">
        <v>576</v>
      </c>
      <c r="C1597" s="413">
        <v>890303208</v>
      </c>
      <c r="D1597" s="414" t="s">
        <v>193</v>
      </c>
      <c r="E1597" s="415" t="s">
        <v>171</v>
      </c>
      <c r="F1597" s="414">
        <v>3340000</v>
      </c>
      <c r="G1597" s="417">
        <v>52482</v>
      </c>
      <c r="H1597" s="436">
        <v>20230420</v>
      </c>
      <c r="I1597" s="476" t="s">
        <v>1706</v>
      </c>
      <c r="J1597" s="419">
        <v>38319</v>
      </c>
      <c r="K1597" s="603"/>
      <c r="L1597" s="574"/>
    </row>
    <row r="1598" spans="2:12" ht="14" thickBot="1">
      <c r="B1598" s="447" t="s">
        <v>26</v>
      </c>
      <c r="C1598" s="448"/>
      <c r="D1598" s="449"/>
      <c r="E1598" s="450"/>
      <c r="F1598" s="451"/>
      <c r="G1598" s="417"/>
      <c r="H1598" s="453"/>
      <c r="I1598" s="526"/>
      <c r="J1598" s="454">
        <f>SUM(J1340:J1597)</f>
        <v>682787458</v>
      </c>
      <c r="K1598" s="599">
        <f>SUM(K1594:K1597)</f>
        <v>0</v>
      </c>
      <c r="L1598" s="568"/>
    </row>
    <row r="1599" spans="2:12" s="511" customFormat="1" ht="16" thickBot="1">
      <c r="B1599" s="530" t="s">
        <v>1670</v>
      </c>
      <c r="C1599" s="531"/>
      <c r="D1599" s="532"/>
      <c r="E1599" s="533"/>
      <c r="F1599" s="534"/>
      <c r="G1599" s="533"/>
      <c r="H1599" s="534"/>
      <c r="I1599" s="535"/>
      <c r="J1599" s="504">
        <f>+J1336+J1339+J1598</f>
        <v>828649121</v>
      </c>
      <c r="K1599" s="597">
        <f>+K1336+K1339+K1598</f>
        <v>0</v>
      </c>
      <c r="L1599" s="570"/>
    </row>
    <row r="1600" spans="2:12" s="511" customFormat="1" ht="15">
      <c r="C1600" s="529"/>
      <c r="D1600" s="537"/>
      <c r="E1600" s="538"/>
      <c r="F1600" s="539"/>
      <c r="G1600" s="538"/>
      <c r="H1600" s="539"/>
      <c r="K1600" s="598"/>
      <c r="L1600" s="571"/>
    </row>
    <row r="1601" spans="1:12" s="511" customFormat="1" ht="15">
      <c r="C1601" s="529"/>
      <c r="D1601" s="537"/>
      <c r="E1601" s="538"/>
      <c r="F1601" s="539"/>
      <c r="G1601" s="538"/>
      <c r="H1601" s="539"/>
      <c r="K1601" s="598"/>
      <c r="L1601" s="571"/>
    </row>
    <row r="1602" spans="1:12" s="511" customFormat="1" ht="15">
      <c r="B1602" s="499" t="s">
        <v>1671</v>
      </c>
      <c r="C1602" s="540"/>
      <c r="D1602" s="541"/>
      <c r="E1602" s="542"/>
      <c r="F1602" s="543"/>
      <c r="G1602" s="544"/>
      <c r="H1602" s="539"/>
      <c r="I1602" s="546"/>
      <c r="J1602" s="547"/>
      <c r="K1602" s="598"/>
      <c r="L1602" s="571"/>
    </row>
    <row r="1603" spans="1:12" s="511" customFormat="1" ht="32">
      <c r="A1603" s="511" t="s">
        <v>2890</v>
      </c>
      <c r="B1603" s="498" t="s">
        <v>27</v>
      </c>
      <c r="C1603" s="498" t="s">
        <v>1648</v>
      </c>
      <c r="D1603" s="498" t="s">
        <v>1649</v>
      </c>
      <c r="E1603" s="498" t="s">
        <v>1650</v>
      </c>
      <c r="F1603" s="498" t="s">
        <v>1654</v>
      </c>
      <c r="G1603" s="498" t="s">
        <v>1651</v>
      </c>
      <c r="H1603" s="528" t="s">
        <v>1659</v>
      </c>
      <c r="I1603" s="498" t="s">
        <v>1663</v>
      </c>
      <c r="J1603" s="498" t="s">
        <v>1653</v>
      </c>
      <c r="K1603" s="594" t="s">
        <v>1664</v>
      </c>
      <c r="L1603" s="498" t="s">
        <v>2950</v>
      </c>
    </row>
    <row r="1604" spans="1:12">
      <c r="B1604" s="440" t="s">
        <v>662</v>
      </c>
      <c r="C1604" s="441">
        <v>901219895</v>
      </c>
      <c r="D1604" s="414" t="s">
        <v>663</v>
      </c>
      <c r="E1604" s="437" t="s">
        <v>202</v>
      </c>
      <c r="F1604" s="416">
        <v>4179150</v>
      </c>
      <c r="G1604" s="445">
        <v>2</v>
      </c>
      <c r="H1604" s="416">
        <v>20240131</v>
      </c>
      <c r="I1604" s="418" t="s">
        <v>1706</v>
      </c>
      <c r="J1604" s="419">
        <v>37800000</v>
      </c>
      <c r="K1604" s="595"/>
      <c r="L1604" s="568"/>
    </row>
    <row r="1605" spans="1:12" ht="14">
      <c r="B1605" s="440" t="s">
        <v>662</v>
      </c>
      <c r="C1605" s="441">
        <v>901219895</v>
      </c>
      <c r="D1605" s="414" t="s">
        <v>663</v>
      </c>
      <c r="E1605" s="437" t="s">
        <v>202</v>
      </c>
      <c r="F1605" s="416">
        <v>4179150</v>
      </c>
      <c r="G1605" s="444"/>
      <c r="H1605" s="435"/>
      <c r="I1605" s="418" t="s">
        <v>1706</v>
      </c>
      <c r="J1605" s="419">
        <v>229381875</v>
      </c>
      <c r="K1605" s="595"/>
      <c r="L1605" s="606" t="s">
        <v>2945</v>
      </c>
    </row>
    <row r="1606" spans="1:12">
      <c r="B1606" s="456" t="s">
        <v>26</v>
      </c>
      <c r="C1606" s="458"/>
      <c r="D1606" s="449"/>
      <c r="E1606" s="450"/>
      <c r="F1606" s="451"/>
      <c r="G1606" s="459"/>
      <c r="H1606" s="453"/>
      <c r="I1606" s="526"/>
      <c r="J1606" s="454">
        <f>SUM(J1604:J1605)</f>
        <v>267181875</v>
      </c>
      <c r="K1606" s="454">
        <f>SUM(K1604:K1605)</f>
        <v>0</v>
      </c>
      <c r="L1606" s="568" t="s">
        <v>158</v>
      </c>
    </row>
    <row r="1607" spans="1:12" ht="14">
      <c r="B1607" s="607" t="s">
        <v>1233</v>
      </c>
      <c r="C1607" s="441">
        <v>900039513</v>
      </c>
      <c r="D1607" s="414" t="s">
        <v>831</v>
      </c>
      <c r="E1607" s="415"/>
      <c r="F1607" s="416">
        <v>6880808</v>
      </c>
      <c r="G1607" s="444"/>
      <c r="H1607" s="435">
        <v>45531</v>
      </c>
      <c r="I1607" s="418" t="s">
        <v>1706</v>
      </c>
      <c r="J1607" s="419">
        <v>73718310</v>
      </c>
      <c r="K1607" s="595"/>
      <c r="L1607" s="606" t="s">
        <v>2933</v>
      </c>
    </row>
    <row r="1608" spans="1:12" ht="14">
      <c r="B1608" s="439" t="s">
        <v>883</v>
      </c>
      <c r="C1608" s="441">
        <v>1112039321</v>
      </c>
      <c r="D1608" s="439" t="s">
        <v>884</v>
      </c>
      <c r="E1608" s="437" t="s">
        <v>171</v>
      </c>
      <c r="F1608" s="416">
        <v>3204961031</v>
      </c>
      <c r="G1608" s="445">
        <v>1085</v>
      </c>
      <c r="H1608" s="416">
        <v>20221128</v>
      </c>
      <c r="I1608" s="418" t="s">
        <v>1706</v>
      </c>
      <c r="J1608" s="419">
        <v>5454545</v>
      </c>
      <c r="K1608" s="595"/>
      <c r="L1608" s="568"/>
    </row>
    <row r="1609" spans="1:12" ht="14">
      <c r="B1609" s="439" t="s">
        <v>883</v>
      </c>
      <c r="C1609" s="441">
        <v>1112039321</v>
      </c>
      <c r="D1609" s="439" t="s">
        <v>884</v>
      </c>
      <c r="E1609" s="437" t="s">
        <v>171</v>
      </c>
      <c r="F1609" s="416">
        <v>3204961031</v>
      </c>
      <c r="G1609" s="445">
        <v>1384</v>
      </c>
      <c r="H1609" s="416">
        <v>20240912</v>
      </c>
      <c r="I1609" s="418" t="s">
        <v>1706</v>
      </c>
      <c r="J1609" s="419">
        <v>208992375</v>
      </c>
      <c r="K1609" s="595"/>
      <c r="L1609" s="606" t="s">
        <v>2938</v>
      </c>
    </row>
    <row r="1610" spans="1:12">
      <c r="B1610" s="456" t="s">
        <v>26</v>
      </c>
      <c r="C1610" s="458"/>
      <c r="D1610" s="449"/>
      <c r="E1610" s="450"/>
      <c r="F1610" s="451"/>
      <c r="G1610" s="459"/>
      <c r="H1610" s="453"/>
      <c r="I1610" s="526"/>
      <c r="J1610" s="454">
        <f>SUM(J1608:J1609)</f>
        <v>214446920</v>
      </c>
      <c r="K1610" s="454">
        <f>SUM(K1608:K1609)</f>
        <v>0</v>
      </c>
      <c r="L1610" s="568" t="s">
        <v>158</v>
      </c>
    </row>
    <row r="1611" spans="1:12" ht="14">
      <c r="B1611" s="439" t="s">
        <v>944</v>
      </c>
      <c r="C1611" s="441">
        <v>1094929685</v>
      </c>
      <c r="D1611" s="439" t="s">
        <v>940</v>
      </c>
      <c r="E1611" s="437" t="s">
        <v>171</v>
      </c>
      <c r="F1611" s="416">
        <v>3165296533</v>
      </c>
      <c r="G1611" s="445">
        <v>590</v>
      </c>
      <c r="H1611" s="416">
        <v>20211231</v>
      </c>
      <c r="I1611" s="418" t="s">
        <v>1706</v>
      </c>
      <c r="J1611" s="419">
        <v>23614726</v>
      </c>
      <c r="K1611" s="595"/>
      <c r="L1611" s="568"/>
    </row>
    <row r="1612" spans="1:12" ht="14">
      <c r="B1612" s="439" t="s">
        <v>944</v>
      </c>
      <c r="C1612" s="441">
        <v>1094929685</v>
      </c>
      <c r="D1612" s="439" t="s">
        <v>940</v>
      </c>
      <c r="E1612" s="437" t="s">
        <v>171</v>
      </c>
      <c r="F1612" s="416">
        <v>3165296533</v>
      </c>
      <c r="G1612" s="445">
        <v>608</v>
      </c>
      <c r="H1612" s="416">
        <v>20220127</v>
      </c>
      <c r="I1612" s="418" t="s">
        <v>1706</v>
      </c>
      <c r="J1612" s="419">
        <v>346422082</v>
      </c>
      <c r="K1612" s="595"/>
      <c r="L1612" s="568"/>
    </row>
    <row r="1613" spans="1:12" ht="14">
      <c r="B1613" s="439" t="s">
        <v>944</v>
      </c>
      <c r="C1613" s="441">
        <v>1094929685</v>
      </c>
      <c r="D1613" s="439" t="s">
        <v>940</v>
      </c>
      <c r="E1613" s="437" t="s">
        <v>171</v>
      </c>
      <c r="F1613" s="416">
        <v>3165296533</v>
      </c>
      <c r="G1613" s="445">
        <v>922</v>
      </c>
      <c r="H1613" s="416">
        <v>20220826</v>
      </c>
      <c r="I1613" s="418" t="s">
        <v>1706</v>
      </c>
      <c r="J1613" s="419">
        <v>31275000</v>
      </c>
      <c r="K1613" s="595"/>
      <c r="L1613" s="568"/>
    </row>
    <row r="1614" spans="1:12" ht="14">
      <c r="B1614" s="439" t="s">
        <v>944</v>
      </c>
      <c r="C1614" s="441">
        <v>1094929685</v>
      </c>
      <c r="D1614" s="439" t="s">
        <v>940</v>
      </c>
      <c r="E1614" s="437" t="s">
        <v>171</v>
      </c>
      <c r="F1614" s="416">
        <v>3165296533</v>
      </c>
      <c r="G1614" s="445">
        <v>975</v>
      </c>
      <c r="H1614" s="416">
        <v>20220926</v>
      </c>
      <c r="I1614" s="418" t="s">
        <v>1706</v>
      </c>
      <c r="J1614" s="419">
        <v>31275000</v>
      </c>
      <c r="K1614" s="595"/>
      <c r="L1614" s="568"/>
    </row>
    <row r="1615" spans="1:12" ht="14">
      <c r="B1615" s="439" t="s">
        <v>944</v>
      </c>
      <c r="C1615" s="441">
        <v>1094929685</v>
      </c>
      <c r="D1615" s="439" t="s">
        <v>940</v>
      </c>
      <c r="E1615" s="437" t="s">
        <v>171</v>
      </c>
      <c r="F1615" s="416">
        <v>3165296533</v>
      </c>
      <c r="G1615" s="445">
        <v>1033</v>
      </c>
      <c r="H1615" s="416">
        <v>20221025</v>
      </c>
      <c r="I1615" s="418" t="s">
        <v>1706</v>
      </c>
      <c r="J1615" s="419">
        <v>31275000</v>
      </c>
      <c r="K1615" s="595"/>
      <c r="L1615" s="568"/>
    </row>
    <row r="1616" spans="1:12" ht="14">
      <c r="B1616" s="439" t="s">
        <v>944</v>
      </c>
      <c r="C1616" s="441">
        <v>1094929685</v>
      </c>
      <c r="D1616" s="439" t="s">
        <v>940</v>
      </c>
      <c r="E1616" s="437" t="s">
        <v>171</v>
      </c>
      <c r="F1616" s="416">
        <v>3165296533</v>
      </c>
      <c r="G1616" s="445">
        <v>1077</v>
      </c>
      <c r="H1616" s="416">
        <v>20221125</v>
      </c>
      <c r="I1616" s="418" t="s">
        <v>1706</v>
      </c>
      <c r="J1616" s="419">
        <v>31275000</v>
      </c>
      <c r="K1616" s="595"/>
      <c r="L1616" s="568"/>
    </row>
    <row r="1617" spans="2:12" ht="14">
      <c r="B1617" s="439" t="s">
        <v>944</v>
      </c>
      <c r="C1617" s="441">
        <v>1094929685</v>
      </c>
      <c r="D1617" s="439" t="s">
        <v>940</v>
      </c>
      <c r="E1617" s="437" t="s">
        <v>171</v>
      </c>
      <c r="F1617" s="416">
        <v>3165296533</v>
      </c>
      <c r="G1617" s="445">
        <v>1082</v>
      </c>
      <c r="H1617" s="416">
        <v>20221125</v>
      </c>
      <c r="I1617" s="418" t="s">
        <v>1706</v>
      </c>
      <c r="J1617" s="419">
        <v>31275000</v>
      </c>
      <c r="K1617" s="595"/>
      <c r="L1617" s="568"/>
    </row>
    <row r="1618" spans="2:12" ht="14">
      <c r="B1618" s="439" t="s">
        <v>944</v>
      </c>
      <c r="C1618" s="441">
        <v>1094929685</v>
      </c>
      <c r="D1618" s="439" t="s">
        <v>940</v>
      </c>
      <c r="E1618" s="437" t="s">
        <v>171</v>
      </c>
      <c r="F1618" s="416">
        <v>3165296533</v>
      </c>
      <c r="G1618" s="445" t="s">
        <v>2931</v>
      </c>
      <c r="H1618" s="416">
        <v>20221125</v>
      </c>
      <c r="I1618" s="418" t="s">
        <v>1706</v>
      </c>
      <c r="J1618" s="419">
        <v>78340567</v>
      </c>
      <c r="K1618" s="595"/>
      <c r="L1618" s="568"/>
    </row>
    <row r="1619" spans="2:12">
      <c r="B1619" s="456" t="s">
        <v>26</v>
      </c>
      <c r="C1619" s="458"/>
      <c r="D1619" s="449"/>
      <c r="E1619" s="450"/>
      <c r="F1619" s="451"/>
      <c r="G1619" s="459"/>
      <c r="H1619" s="453"/>
      <c r="I1619" s="526"/>
      <c r="J1619" s="454">
        <f>SUM(J1611:J1618)</f>
        <v>604752375</v>
      </c>
      <c r="K1619" s="454">
        <f>SUM(K1611:K1618)</f>
        <v>0</v>
      </c>
      <c r="L1619" s="568" t="s">
        <v>158</v>
      </c>
    </row>
    <row r="1620" spans="2:12">
      <c r="B1620" s="440" t="s">
        <v>916</v>
      </c>
      <c r="C1620" s="441">
        <v>1152190847</v>
      </c>
      <c r="D1620" s="414" t="s">
        <v>836</v>
      </c>
      <c r="E1620" s="437" t="s">
        <v>171</v>
      </c>
      <c r="F1620" s="416">
        <v>3113247406</v>
      </c>
      <c r="G1620" s="445">
        <v>507</v>
      </c>
      <c r="H1620" s="416">
        <v>20211124</v>
      </c>
      <c r="I1620" s="418" t="s">
        <v>1706</v>
      </c>
      <c r="J1620" s="419">
        <v>4245283</v>
      </c>
      <c r="K1620" s="595"/>
      <c r="L1620" s="568"/>
    </row>
    <row r="1621" spans="2:12" ht="28">
      <c r="B1621" s="440" t="s">
        <v>916</v>
      </c>
      <c r="C1621" s="441">
        <v>1152190847</v>
      </c>
      <c r="D1621" s="414" t="s">
        <v>836</v>
      </c>
      <c r="E1621" s="437" t="s">
        <v>171</v>
      </c>
      <c r="F1621" s="416">
        <v>3113247406</v>
      </c>
      <c r="G1621" s="445">
        <v>590</v>
      </c>
      <c r="H1621" s="416">
        <v>20211231</v>
      </c>
      <c r="I1621" s="418" t="s">
        <v>1706</v>
      </c>
      <c r="J1621" s="419">
        <v>33153504</v>
      </c>
      <c r="K1621" s="595"/>
      <c r="L1621" s="606" t="s">
        <v>2918</v>
      </c>
    </row>
    <row r="1622" spans="2:12">
      <c r="B1622" s="440" t="s">
        <v>916</v>
      </c>
      <c r="C1622" s="441">
        <v>1152190847</v>
      </c>
      <c r="D1622" s="414" t="s">
        <v>836</v>
      </c>
      <c r="E1622" s="437" t="s">
        <v>171</v>
      </c>
      <c r="F1622" s="416">
        <v>3113247406</v>
      </c>
      <c r="G1622" s="445">
        <v>245</v>
      </c>
      <c r="H1622" s="416">
        <v>20210430</v>
      </c>
      <c r="I1622" s="418" t="s">
        <v>1706</v>
      </c>
      <c r="J1622" s="419">
        <v>10000000</v>
      </c>
      <c r="K1622" s="595"/>
      <c r="L1622" s="568"/>
    </row>
    <row r="1623" spans="2:12">
      <c r="B1623" s="456" t="s">
        <v>26</v>
      </c>
      <c r="C1623" s="458"/>
      <c r="D1623" s="449"/>
      <c r="E1623" s="450"/>
      <c r="F1623" s="451"/>
      <c r="G1623" s="459"/>
      <c r="H1623" s="453"/>
      <c r="I1623" s="526"/>
      <c r="J1623" s="457">
        <f>SUM(J1620:J1622)</f>
        <v>47398787</v>
      </c>
      <c r="K1623" s="457">
        <f>SUM(K1620:K1622)</f>
        <v>0</v>
      </c>
      <c r="L1623" s="568"/>
    </row>
    <row r="1624" spans="2:12">
      <c r="B1624" s="440" t="s">
        <v>441</v>
      </c>
      <c r="C1624" s="441">
        <v>900406150</v>
      </c>
      <c r="D1624" s="414" t="s">
        <v>442</v>
      </c>
      <c r="E1624" s="437" t="s">
        <v>171</v>
      </c>
      <c r="F1624" s="416" t="s">
        <v>443</v>
      </c>
      <c r="G1624" s="444">
        <v>2957373800</v>
      </c>
      <c r="H1624" s="608">
        <v>46939</v>
      </c>
      <c r="I1624" s="418" t="s">
        <v>1706</v>
      </c>
      <c r="J1624" s="419">
        <v>2123337500</v>
      </c>
      <c r="K1624" s="595">
        <v>995165736</v>
      </c>
      <c r="L1624" s="568" t="s">
        <v>2910</v>
      </c>
    </row>
    <row r="1625" spans="2:12">
      <c r="B1625" s="456" t="s">
        <v>26</v>
      </c>
      <c r="C1625" s="458"/>
      <c r="D1625" s="449"/>
      <c r="E1625" s="450"/>
      <c r="F1625" s="451"/>
      <c r="G1625" s="459"/>
      <c r="H1625" s="453"/>
      <c r="I1625" s="526"/>
      <c r="J1625" s="457">
        <f>+J1624</f>
        <v>2123337500</v>
      </c>
      <c r="K1625" s="457">
        <f>SUM(K1622:K1624)</f>
        <v>995165736</v>
      </c>
      <c r="L1625" s="568"/>
    </row>
    <row r="1626" spans="2:12" ht="14">
      <c r="B1626" s="440" t="s">
        <v>181</v>
      </c>
      <c r="C1626" s="441">
        <v>860007738</v>
      </c>
      <c r="D1626" s="414" t="s">
        <v>438</v>
      </c>
      <c r="E1626" s="437" t="s">
        <v>171</v>
      </c>
      <c r="F1626" s="416" t="s">
        <v>439</v>
      </c>
      <c r="G1626" s="444" t="s">
        <v>440</v>
      </c>
      <c r="H1626" s="608">
        <v>45704</v>
      </c>
      <c r="I1626" s="418" t="s">
        <v>1706</v>
      </c>
      <c r="J1626" s="419">
        <v>397397481</v>
      </c>
      <c r="K1626" s="595"/>
      <c r="L1626" s="568" t="s">
        <v>2910</v>
      </c>
    </row>
    <row r="1627" spans="2:12">
      <c r="B1627" s="456" t="s">
        <v>26</v>
      </c>
      <c r="C1627" s="458"/>
      <c r="D1627" s="449"/>
      <c r="E1627" s="450"/>
      <c r="F1627" s="451"/>
      <c r="G1627" s="459"/>
      <c r="H1627" s="453"/>
      <c r="I1627" s="526"/>
      <c r="J1627" s="454">
        <f>+J1626</f>
        <v>397397481</v>
      </c>
      <c r="K1627" s="454">
        <f>SUM(K1626:K1626)</f>
        <v>0</v>
      </c>
      <c r="L1627" s="568"/>
    </row>
    <row r="1628" spans="2:12" ht="14">
      <c r="B1628" s="440" t="s">
        <v>853</v>
      </c>
      <c r="C1628" s="441">
        <v>1004201238</v>
      </c>
      <c r="D1628" s="414" t="s">
        <v>854</v>
      </c>
      <c r="E1628" s="437" t="s">
        <v>171</v>
      </c>
      <c r="F1628" s="416">
        <v>3136778312</v>
      </c>
      <c r="G1628" s="445">
        <v>42</v>
      </c>
      <c r="H1628" s="416">
        <v>20201216</v>
      </c>
      <c r="I1628" s="418" t="s">
        <v>1706</v>
      </c>
      <c r="J1628" s="419">
        <v>9000000</v>
      </c>
      <c r="K1628" s="595"/>
      <c r="L1628" s="606" t="s">
        <v>2951</v>
      </c>
    </row>
    <row r="1629" spans="2:12" ht="14">
      <c r="B1629" s="440" t="s">
        <v>853</v>
      </c>
      <c r="C1629" s="441">
        <v>1004201238</v>
      </c>
      <c r="D1629" s="414" t="s">
        <v>854</v>
      </c>
      <c r="E1629" s="437" t="s">
        <v>171</v>
      </c>
      <c r="F1629" s="416">
        <v>3136778312</v>
      </c>
      <c r="G1629" s="445">
        <v>84</v>
      </c>
      <c r="H1629" s="416">
        <v>20210106</v>
      </c>
      <c r="I1629" s="418" t="s">
        <v>1706</v>
      </c>
      <c r="J1629" s="419">
        <v>170316560</v>
      </c>
      <c r="K1629" s="595"/>
      <c r="L1629" s="606" t="s">
        <v>2951</v>
      </c>
    </row>
    <row r="1630" spans="2:12">
      <c r="B1630" s="456" t="s">
        <v>26</v>
      </c>
      <c r="C1630" s="458"/>
      <c r="D1630" s="449"/>
      <c r="E1630" s="450"/>
      <c r="F1630" s="451"/>
      <c r="G1630" s="459"/>
      <c r="H1630" s="453"/>
      <c r="I1630" s="526"/>
      <c r="J1630" s="454">
        <f>SUM(J1628:J1629)</f>
        <v>179316560</v>
      </c>
      <c r="K1630" s="454">
        <f>SUM(K1628:K1629)</f>
        <v>0</v>
      </c>
      <c r="L1630" s="568"/>
    </row>
    <row r="1631" spans="2:12">
      <c r="B1631" s="440" t="s">
        <v>1238</v>
      </c>
      <c r="C1631" s="441">
        <v>860042945</v>
      </c>
      <c r="D1631" s="414" t="s">
        <v>1237</v>
      </c>
      <c r="E1631" s="437" t="s">
        <v>201</v>
      </c>
      <c r="F1631" s="416">
        <v>6017944519</v>
      </c>
      <c r="G1631" s="444">
        <v>10612413205</v>
      </c>
      <c r="H1631" s="608"/>
      <c r="I1631" s="418" t="s">
        <v>1706</v>
      </c>
      <c r="J1631" s="419">
        <v>3576577333</v>
      </c>
      <c r="K1631" s="595">
        <v>327687958</v>
      </c>
      <c r="L1631" s="568" t="s">
        <v>2910</v>
      </c>
    </row>
    <row r="1632" spans="2:12">
      <c r="B1632" s="456" t="s">
        <v>26</v>
      </c>
      <c r="C1632" s="458"/>
      <c r="D1632" s="449"/>
      <c r="E1632" s="450"/>
      <c r="F1632" s="451"/>
      <c r="G1632" s="459"/>
      <c r="H1632" s="453"/>
      <c r="I1632" s="526"/>
      <c r="J1632" s="454">
        <f>+J1631</f>
        <v>3576577333</v>
      </c>
      <c r="K1632" s="454">
        <f>+K1631</f>
        <v>327687958</v>
      </c>
      <c r="L1632" s="568"/>
    </row>
    <row r="1633" spans="2:12" ht="14">
      <c r="B1633" s="440" t="s">
        <v>937</v>
      </c>
      <c r="C1633" s="441">
        <v>890327886</v>
      </c>
      <c r="D1633" s="414" t="s">
        <v>938</v>
      </c>
      <c r="E1633" s="437" t="s">
        <v>171</v>
      </c>
      <c r="F1633" s="416">
        <v>8862551</v>
      </c>
      <c r="G1633" s="445">
        <v>144392</v>
      </c>
      <c r="H1633" s="416">
        <v>20240323</v>
      </c>
      <c r="I1633" s="418" t="s">
        <v>1706</v>
      </c>
      <c r="J1633" s="419">
        <v>270000068</v>
      </c>
      <c r="K1633" s="595">
        <v>0</v>
      </c>
      <c r="L1633" s="606" t="s">
        <v>2952</v>
      </c>
    </row>
    <row r="1634" spans="2:12">
      <c r="B1634" s="456" t="s">
        <v>26</v>
      </c>
      <c r="C1634" s="458"/>
      <c r="D1634" s="449"/>
      <c r="E1634" s="450"/>
      <c r="F1634" s="451"/>
      <c r="G1634" s="459"/>
      <c r="H1634" s="453"/>
      <c r="I1634" s="526"/>
      <c r="J1634" s="454">
        <f>+J1633</f>
        <v>270000068</v>
      </c>
      <c r="K1634" s="454">
        <f>+K1633</f>
        <v>0</v>
      </c>
      <c r="L1634" s="568"/>
    </row>
    <row r="1635" spans="2:12">
      <c r="B1635" s="440" t="s">
        <v>459</v>
      </c>
      <c r="C1635" s="441">
        <v>860007410</v>
      </c>
      <c r="D1635" s="414" t="s">
        <v>186</v>
      </c>
      <c r="E1635" s="437" t="s">
        <v>185</v>
      </c>
      <c r="F1635" s="416">
        <v>5185510</v>
      </c>
      <c r="G1635" s="444"/>
      <c r="H1635" s="435">
        <v>46387</v>
      </c>
      <c r="I1635" s="418" t="s">
        <v>1706</v>
      </c>
      <c r="J1635" s="419">
        <v>812903226</v>
      </c>
      <c r="K1635" s="595"/>
      <c r="L1635" s="568" t="s">
        <v>2910</v>
      </c>
    </row>
    <row r="1636" spans="2:12">
      <c r="B1636" s="440" t="s">
        <v>196</v>
      </c>
      <c r="C1636" s="441">
        <v>16666218</v>
      </c>
      <c r="D1636" s="414" t="s">
        <v>197</v>
      </c>
      <c r="E1636" s="437" t="s">
        <v>171</v>
      </c>
      <c r="F1636" s="416">
        <v>3359414</v>
      </c>
      <c r="G1636" s="444">
        <v>20230518</v>
      </c>
      <c r="H1636" s="435"/>
      <c r="I1636" s="418" t="s">
        <v>1706</v>
      </c>
      <c r="J1636" s="419">
        <v>262011050</v>
      </c>
      <c r="K1636" s="595">
        <v>0</v>
      </c>
      <c r="L1636" s="419" t="s">
        <v>2910</v>
      </c>
    </row>
    <row r="1637" spans="2:12" ht="14">
      <c r="B1637" s="440" t="s">
        <v>540</v>
      </c>
      <c r="C1637" s="441">
        <v>444444825</v>
      </c>
      <c r="D1637" s="414" t="s">
        <v>541</v>
      </c>
      <c r="E1637" s="437" t="s">
        <v>1197</v>
      </c>
      <c r="F1637" s="416">
        <v>5073902890</v>
      </c>
      <c r="G1637" s="445">
        <v>19</v>
      </c>
      <c r="H1637" s="416">
        <v>20210511</v>
      </c>
      <c r="I1637" s="418" t="s">
        <v>1706</v>
      </c>
      <c r="J1637" s="419">
        <v>175881300</v>
      </c>
      <c r="K1637" s="595"/>
      <c r="L1637" s="606" t="s">
        <v>2917</v>
      </c>
    </row>
    <row r="1638" spans="2:12" ht="14">
      <c r="B1638" s="440" t="s">
        <v>540</v>
      </c>
      <c r="C1638" s="441">
        <v>444444825</v>
      </c>
      <c r="D1638" s="414" t="s">
        <v>541</v>
      </c>
      <c r="E1638" s="437" t="s">
        <v>1197</v>
      </c>
      <c r="F1638" s="416">
        <v>5073902890</v>
      </c>
      <c r="G1638" s="445">
        <v>23996</v>
      </c>
      <c r="H1638" s="416">
        <v>20240331</v>
      </c>
      <c r="I1638" s="418" t="s">
        <v>1706</v>
      </c>
      <c r="J1638" s="419">
        <v>33641622</v>
      </c>
      <c r="K1638" s="595"/>
      <c r="L1638" s="606" t="s">
        <v>2917</v>
      </c>
    </row>
    <row r="1639" spans="2:12" ht="14">
      <c r="B1639" s="439" t="s">
        <v>914</v>
      </c>
      <c r="C1639" s="441">
        <v>1151966897</v>
      </c>
      <c r="D1639" s="439" t="s">
        <v>915</v>
      </c>
      <c r="E1639" s="437" t="s">
        <v>171</v>
      </c>
      <c r="F1639" s="416">
        <v>4344770</v>
      </c>
      <c r="G1639" s="445">
        <v>929</v>
      </c>
      <c r="H1639" s="416">
        <v>20220829</v>
      </c>
      <c r="I1639" s="418" t="s">
        <v>1706</v>
      </c>
      <c r="J1639" s="419">
        <v>527832098</v>
      </c>
      <c r="K1639" s="595"/>
      <c r="L1639" s="606" t="s">
        <v>2922</v>
      </c>
    </row>
    <row r="1640" spans="2:12">
      <c r="B1640" s="456" t="s">
        <v>26</v>
      </c>
      <c r="C1640" s="458"/>
      <c r="D1640" s="449"/>
      <c r="E1640" s="450"/>
      <c r="F1640" s="451"/>
      <c r="G1640" s="459"/>
      <c r="H1640" s="453"/>
      <c r="I1640" s="526"/>
      <c r="J1640" s="457">
        <f>SUM(J1639)</f>
        <v>527832098</v>
      </c>
      <c r="K1640" s="457">
        <f>SUM(K1639)</f>
        <v>0</v>
      </c>
      <c r="L1640" s="568"/>
    </row>
    <row r="1641" spans="2:12">
      <c r="B1641" s="440" t="s">
        <v>661</v>
      </c>
      <c r="C1641" s="441">
        <v>71703112</v>
      </c>
      <c r="D1641" s="414" t="s">
        <v>1198</v>
      </c>
      <c r="E1641" s="437" t="s">
        <v>171</v>
      </c>
      <c r="F1641" s="416">
        <v>3033811</v>
      </c>
      <c r="G1641" s="445">
        <v>1218</v>
      </c>
      <c r="H1641" s="416">
        <v>20240131</v>
      </c>
      <c r="I1641" s="418" t="s">
        <v>1706</v>
      </c>
      <c r="J1641" s="419">
        <v>18000000</v>
      </c>
      <c r="K1641" s="595"/>
      <c r="L1641" s="568"/>
    </row>
    <row r="1642" spans="2:12" ht="42">
      <c r="B1642" s="440" t="s">
        <v>661</v>
      </c>
      <c r="C1642" s="441">
        <v>71703112</v>
      </c>
      <c r="D1642" s="414" t="s">
        <v>1198</v>
      </c>
      <c r="E1642" s="437" t="s">
        <v>171</v>
      </c>
      <c r="F1642" s="416">
        <v>3033811</v>
      </c>
      <c r="G1642" s="445" t="s">
        <v>2923</v>
      </c>
      <c r="H1642" s="416">
        <v>20240131</v>
      </c>
      <c r="I1642" s="418" t="s">
        <v>1706</v>
      </c>
      <c r="J1642" s="433">
        <v>30000000</v>
      </c>
      <c r="K1642" s="596"/>
      <c r="L1642" s="606" t="s">
        <v>2953</v>
      </c>
    </row>
    <row r="1643" spans="2:12">
      <c r="B1643" s="456" t="s">
        <v>26</v>
      </c>
      <c r="C1643" s="458"/>
      <c r="D1643" s="449"/>
      <c r="E1643" s="450"/>
      <c r="F1643" s="451"/>
      <c r="G1643" s="459"/>
      <c r="H1643" s="453"/>
      <c r="I1643" s="526"/>
      <c r="J1643" s="454">
        <f>SUM(J1641:J1642)</f>
        <v>48000000</v>
      </c>
      <c r="K1643" s="454">
        <f>SUM(K1641:K1642)</f>
        <v>0</v>
      </c>
      <c r="L1643" s="568"/>
    </row>
    <row r="1644" spans="2:12" ht="14">
      <c r="B1644" s="440" t="s">
        <v>454</v>
      </c>
      <c r="C1644" s="441">
        <v>900227432</v>
      </c>
      <c r="D1644" s="414" t="s">
        <v>455</v>
      </c>
      <c r="E1644" s="437" t="s">
        <v>202</v>
      </c>
      <c r="F1644" s="416">
        <v>2596154</v>
      </c>
      <c r="G1644" s="444"/>
      <c r="H1644" s="435">
        <v>45443</v>
      </c>
      <c r="I1644" s="418" t="s">
        <v>1706</v>
      </c>
      <c r="J1644" s="419">
        <v>1109983129.6800001</v>
      </c>
      <c r="K1644" s="595"/>
      <c r="L1644" s="606" t="s">
        <v>2954</v>
      </c>
    </row>
    <row r="1645" spans="2:12">
      <c r="B1645" s="456" t="s">
        <v>26</v>
      </c>
      <c r="C1645" s="458"/>
      <c r="D1645" s="449"/>
      <c r="E1645" s="450"/>
      <c r="F1645" s="451"/>
      <c r="G1645" s="459"/>
      <c r="H1645" s="453"/>
      <c r="I1645" s="526"/>
      <c r="J1645" s="454">
        <f>+J1644</f>
        <v>1109983129.6800001</v>
      </c>
      <c r="K1645" s="454">
        <f>+K1644</f>
        <v>0</v>
      </c>
      <c r="L1645" s="568"/>
    </row>
    <row r="1646" spans="2:12" ht="25" customHeight="1">
      <c r="B1646" s="440" t="s">
        <v>457</v>
      </c>
      <c r="C1646" s="441">
        <v>901312585</v>
      </c>
      <c r="D1646" s="414" t="s">
        <v>458</v>
      </c>
      <c r="E1646" s="437" t="s">
        <v>202</v>
      </c>
      <c r="F1646" s="416">
        <v>3104973222</v>
      </c>
      <c r="G1646" s="444"/>
      <c r="H1646" s="435">
        <v>45688</v>
      </c>
      <c r="I1646" s="418" t="s">
        <v>1706</v>
      </c>
      <c r="J1646" s="419">
        <v>2403028090.9400001</v>
      </c>
      <c r="K1646" s="595">
        <v>0</v>
      </c>
      <c r="L1646" s="606" t="s">
        <v>2954</v>
      </c>
    </row>
    <row r="1647" spans="2:12">
      <c r="B1647" s="456" t="s">
        <v>26</v>
      </c>
      <c r="C1647" s="458"/>
      <c r="D1647" s="449"/>
      <c r="E1647" s="450"/>
      <c r="F1647" s="451"/>
      <c r="G1647" s="459"/>
      <c r="H1647" s="453"/>
      <c r="I1647" s="526"/>
      <c r="J1647" s="454">
        <f>+J1646</f>
        <v>2403028090.9400001</v>
      </c>
      <c r="K1647" s="454">
        <f>+K1646</f>
        <v>0</v>
      </c>
      <c r="L1647" s="568"/>
    </row>
    <row r="1648" spans="2:12" ht="28">
      <c r="B1648" s="440" t="s">
        <v>2924</v>
      </c>
      <c r="C1648" s="609" t="s">
        <v>2925</v>
      </c>
      <c r="D1648" s="414" t="s">
        <v>2926</v>
      </c>
      <c r="E1648" s="437" t="s">
        <v>171</v>
      </c>
      <c r="F1648" s="610" t="s">
        <v>2930</v>
      </c>
      <c r="G1648" s="444" t="s">
        <v>2929</v>
      </c>
      <c r="H1648" s="435" t="s">
        <v>2928</v>
      </c>
      <c r="I1648" s="418"/>
      <c r="J1648" s="433">
        <v>50834</v>
      </c>
      <c r="K1648" s="596">
        <v>0</v>
      </c>
      <c r="L1648" s="568" t="s">
        <v>2910</v>
      </c>
    </row>
    <row r="1649" spans="2:12">
      <c r="B1649" s="456" t="s">
        <v>26</v>
      </c>
      <c r="C1649" s="458"/>
      <c r="D1649" s="449"/>
      <c r="E1649" s="450"/>
      <c r="F1649" s="451"/>
      <c r="G1649" s="459"/>
      <c r="H1649" s="453"/>
      <c r="I1649" s="526"/>
      <c r="J1649" s="454">
        <f>+J1648</f>
        <v>50834</v>
      </c>
      <c r="K1649" s="454">
        <f>+K1648</f>
        <v>0</v>
      </c>
      <c r="L1649" s="568"/>
    </row>
    <row r="1650" spans="2:12">
      <c r="B1650" s="440" t="s">
        <v>446</v>
      </c>
      <c r="C1650" s="441">
        <v>900296172</v>
      </c>
      <c r="D1650" s="414" t="s">
        <v>200</v>
      </c>
      <c r="E1650" s="437" t="s">
        <v>171</v>
      </c>
      <c r="F1650" s="416">
        <v>6688229</v>
      </c>
      <c r="G1650" s="444"/>
      <c r="H1650" s="435">
        <v>45531</v>
      </c>
      <c r="I1650" s="418" t="s">
        <v>1706</v>
      </c>
      <c r="J1650" s="611"/>
      <c r="K1650" s="612">
        <v>314829000</v>
      </c>
      <c r="L1650" s="568"/>
    </row>
    <row r="1651" spans="2:12">
      <c r="B1651" s="440" t="s">
        <v>446</v>
      </c>
      <c r="C1651" s="441">
        <v>900296172</v>
      </c>
      <c r="D1651" s="414" t="s">
        <v>456</v>
      </c>
      <c r="E1651" s="437" t="s">
        <v>171</v>
      </c>
      <c r="F1651" s="416">
        <v>3120808</v>
      </c>
      <c r="G1651" s="444"/>
      <c r="H1651" s="435">
        <v>45134</v>
      </c>
      <c r="I1651" s="418" t="s">
        <v>1706</v>
      </c>
      <c r="J1651" s="433">
        <v>1201146193</v>
      </c>
      <c r="K1651" s="596"/>
      <c r="L1651" s="568"/>
    </row>
    <row r="1652" spans="2:12">
      <c r="B1652" s="440" t="s">
        <v>446</v>
      </c>
      <c r="C1652" s="441">
        <v>900296172</v>
      </c>
      <c r="D1652" s="414" t="s">
        <v>456</v>
      </c>
      <c r="E1652" s="437" t="s">
        <v>171</v>
      </c>
      <c r="F1652" s="416">
        <v>3120808</v>
      </c>
      <c r="G1652" s="445">
        <v>1484</v>
      </c>
      <c r="H1652" s="416">
        <v>20221018</v>
      </c>
      <c r="I1652" s="418" t="s">
        <v>1706</v>
      </c>
      <c r="J1652" s="419">
        <v>1857722</v>
      </c>
      <c r="K1652" s="595"/>
      <c r="L1652" s="568" t="s">
        <v>2944</v>
      </c>
    </row>
    <row r="1653" spans="2:12">
      <c r="B1653" s="456" t="s">
        <v>26</v>
      </c>
      <c r="C1653" s="458"/>
      <c r="D1653" s="449"/>
      <c r="E1653" s="450"/>
      <c r="F1653" s="451"/>
      <c r="G1653" s="459"/>
      <c r="H1653" s="453"/>
      <c r="I1653" s="526"/>
      <c r="J1653" s="454">
        <f>SUM(J1650:J1652)</f>
        <v>1203003915</v>
      </c>
      <c r="K1653" s="454">
        <f>SUM(K1650:K1652)</f>
        <v>314829000</v>
      </c>
      <c r="L1653" s="568"/>
    </row>
    <row r="1654" spans="2:12">
      <c r="B1654" s="440" t="s">
        <v>462</v>
      </c>
      <c r="C1654" s="441">
        <v>900458143</v>
      </c>
      <c r="D1654" s="414" t="s">
        <v>463</v>
      </c>
      <c r="E1654" s="437" t="s">
        <v>171</v>
      </c>
      <c r="F1654" s="416">
        <v>3155377453</v>
      </c>
      <c r="G1654" s="444">
        <v>88</v>
      </c>
      <c r="H1654" s="416">
        <v>20230124</v>
      </c>
      <c r="I1654" s="418" t="s">
        <v>1644</v>
      </c>
      <c r="J1654" s="419">
        <v>3057230</v>
      </c>
      <c r="K1654" s="595"/>
      <c r="L1654" s="568"/>
    </row>
    <row r="1655" spans="2:12">
      <c r="B1655" s="440" t="s">
        <v>462</v>
      </c>
      <c r="C1655" s="441">
        <v>900458143</v>
      </c>
      <c r="D1655" s="414" t="s">
        <v>463</v>
      </c>
      <c r="E1655" s="437" t="s">
        <v>171</v>
      </c>
      <c r="F1655" s="416">
        <v>3155377453</v>
      </c>
      <c r="G1655" s="444">
        <v>114</v>
      </c>
      <c r="H1655" s="416">
        <v>20240603</v>
      </c>
      <c r="I1655" s="418" t="s">
        <v>1644</v>
      </c>
      <c r="J1655" s="419">
        <v>20749285</v>
      </c>
      <c r="K1655" s="595"/>
      <c r="L1655" s="568"/>
    </row>
    <row r="1656" spans="2:12">
      <c r="B1656" s="456" t="s">
        <v>26</v>
      </c>
      <c r="C1656" s="458"/>
      <c r="D1656" s="449"/>
      <c r="E1656" s="450"/>
      <c r="F1656" s="451"/>
      <c r="G1656" s="459"/>
      <c r="H1656" s="453"/>
      <c r="I1656" s="526"/>
      <c r="J1656" s="454">
        <f>SUM(J1654:J1655)</f>
        <v>23806515</v>
      </c>
      <c r="K1656" s="454">
        <f>SUM(K1654:K1655)</f>
        <v>0</v>
      </c>
      <c r="L1656" s="568"/>
    </row>
    <row r="1657" spans="2:12">
      <c r="B1657" s="440" t="s">
        <v>220</v>
      </c>
      <c r="C1657" s="441">
        <v>1144096349</v>
      </c>
      <c r="D1657" s="414" t="s">
        <v>221</v>
      </c>
      <c r="E1657" s="437" t="s">
        <v>171</v>
      </c>
      <c r="F1657" s="416">
        <v>3156901671</v>
      </c>
      <c r="G1657" s="445">
        <v>507</v>
      </c>
      <c r="H1657" s="416">
        <v>20211124</v>
      </c>
      <c r="I1657" s="418" t="s">
        <v>1706</v>
      </c>
      <c r="J1657" s="419">
        <v>4245283</v>
      </c>
      <c r="K1657" s="595"/>
      <c r="L1657" s="568"/>
    </row>
    <row r="1658" spans="2:12">
      <c r="B1658" s="440" t="s">
        <v>220</v>
      </c>
      <c r="C1658" s="441">
        <v>1144096349</v>
      </c>
      <c r="D1658" s="414" t="s">
        <v>221</v>
      </c>
      <c r="E1658" s="437" t="s">
        <v>171</v>
      </c>
      <c r="F1658" s="416">
        <v>3156901671</v>
      </c>
      <c r="G1658" s="445">
        <v>590</v>
      </c>
      <c r="H1658" s="416">
        <v>20211231</v>
      </c>
      <c r="I1658" s="418" t="s">
        <v>1706</v>
      </c>
      <c r="J1658" s="419">
        <v>46917451</v>
      </c>
      <c r="K1658" s="595"/>
      <c r="L1658" s="568"/>
    </row>
    <row r="1659" spans="2:12">
      <c r="B1659" s="440" t="s">
        <v>220</v>
      </c>
      <c r="C1659" s="441">
        <v>1144096349</v>
      </c>
      <c r="D1659" s="414" t="s">
        <v>221</v>
      </c>
      <c r="E1659" s="437" t="s">
        <v>171</v>
      </c>
      <c r="F1659" s="416">
        <v>3156901671</v>
      </c>
      <c r="G1659" s="445">
        <v>1085</v>
      </c>
      <c r="H1659" s="416">
        <v>20221128</v>
      </c>
      <c r="I1659" s="418" t="s">
        <v>1706</v>
      </c>
      <c r="J1659" s="419">
        <v>5454545</v>
      </c>
      <c r="K1659" s="595"/>
      <c r="L1659" s="568"/>
    </row>
    <row r="1660" spans="2:12">
      <c r="B1660" s="440" t="s">
        <v>220</v>
      </c>
      <c r="C1660" s="441">
        <v>1144096349</v>
      </c>
      <c r="D1660" s="414" t="s">
        <v>221</v>
      </c>
      <c r="E1660" s="437" t="s">
        <v>171</v>
      </c>
      <c r="F1660" s="416">
        <v>3156901671</v>
      </c>
      <c r="G1660" s="445">
        <v>245</v>
      </c>
      <c r="H1660" s="416">
        <v>20210430</v>
      </c>
      <c r="I1660" s="418" t="s">
        <v>1706</v>
      </c>
      <c r="J1660" s="419">
        <v>5000000</v>
      </c>
      <c r="K1660" s="595"/>
      <c r="L1660" s="568"/>
    </row>
    <row r="1661" spans="2:12">
      <c r="B1661" s="456" t="s">
        <v>26</v>
      </c>
      <c r="C1661" s="458"/>
      <c r="D1661" s="449"/>
      <c r="E1661" s="450"/>
      <c r="F1661" s="451"/>
      <c r="G1661" s="459"/>
      <c r="H1661" s="453"/>
      <c r="I1661" s="526"/>
      <c r="J1661" s="454">
        <f>SUM(J1657:J1660)</f>
        <v>61617279</v>
      </c>
      <c r="K1661" s="454">
        <f>SUM(K1657:K1660)</f>
        <v>0</v>
      </c>
      <c r="L1661" s="568"/>
    </row>
    <row r="1662" spans="2:12" ht="14">
      <c r="B1662" s="439" t="s">
        <v>1042</v>
      </c>
      <c r="C1662" s="441">
        <v>890331426</v>
      </c>
      <c r="D1662" s="439" t="s">
        <v>1043</v>
      </c>
      <c r="E1662" s="437" t="s">
        <v>171</v>
      </c>
      <c r="F1662" s="416" t="s">
        <v>158</v>
      </c>
      <c r="G1662" s="444"/>
      <c r="H1662" s="435">
        <v>45657</v>
      </c>
      <c r="I1662" s="418" t="s">
        <v>1706</v>
      </c>
      <c r="J1662" s="419">
        <v>2634199</v>
      </c>
      <c r="K1662" s="595"/>
      <c r="L1662" s="568"/>
    </row>
    <row r="1663" spans="2:12">
      <c r="B1663" s="456" t="s">
        <v>26</v>
      </c>
      <c r="C1663" s="458"/>
      <c r="D1663" s="449"/>
      <c r="E1663" s="450"/>
      <c r="F1663" s="451"/>
      <c r="G1663" s="459"/>
      <c r="H1663" s="453"/>
      <c r="I1663" s="526"/>
      <c r="J1663" s="454">
        <f>+J1662</f>
        <v>2634199</v>
      </c>
      <c r="K1663" s="454">
        <f>+K1662</f>
        <v>0</v>
      </c>
      <c r="L1663" s="568"/>
    </row>
    <row r="1664" spans="2:12">
      <c r="B1664" s="440" t="s">
        <v>508</v>
      </c>
      <c r="C1664" s="441">
        <v>800115610</v>
      </c>
      <c r="D1664" s="414" t="s">
        <v>1086</v>
      </c>
      <c r="E1664" s="437" t="s">
        <v>509</v>
      </c>
      <c r="F1664" s="416">
        <v>6113073</v>
      </c>
      <c r="G1664" s="444">
        <v>776</v>
      </c>
      <c r="H1664" s="435"/>
      <c r="I1664" s="418" t="s">
        <v>1706</v>
      </c>
      <c r="J1664" s="419">
        <v>610589667</v>
      </c>
      <c r="K1664" s="595"/>
      <c r="L1664" s="568" t="s">
        <v>2898</v>
      </c>
    </row>
    <row r="1665" spans="2:12">
      <c r="B1665" s="456" t="s">
        <v>26</v>
      </c>
      <c r="C1665" s="458"/>
      <c r="D1665" s="449"/>
      <c r="E1665" s="450"/>
      <c r="F1665" s="451"/>
      <c r="G1665" s="459"/>
      <c r="H1665" s="453"/>
      <c r="I1665" s="526"/>
      <c r="J1665" s="454">
        <f>SUM(J1664:J1664)</f>
        <v>610589667</v>
      </c>
      <c r="K1665" s="454">
        <f>SUM(K1664:K1664)</f>
        <v>0</v>
      </c>
      <c r="L1665" s="568"/>
    </row>
    <row r="1666" spans="2:12">
      <c r="B1666" s="440" t="s">
        <v>629</v>
      </c>
      <c r="C1666" s="441">
        <v>805012733</v>
      </c>
      <c r="D1666" s="414" t="s">
        <v>630</v>
      </c>
      <c r="E1666" s="437" t="s">
        <v>171</v>
      </c>
      <c r="F1666" s="416">
        <v>3711080</v>
      </c>
      <c r="G1666" s="445">
        <v>2108</v>
      </c>
      <c r="H1666" s="416">
        <v>20230427</v>
      </c>
      <c r="I1666" s="418" t="s">
        <v>1706</v>
      </c>
      <c r="J1666" s="419">
        <v>1061005</v>
      </c>
      <c r="K1666" s="595"/>
      <c r="L1666" s="568"/>
    </row>
    <row r="1667" spans="2:12">
      <c r="B1667" s="440" t="s">
        <v>629</v>
      </c>
      <c r="C1667" s="441">
        <v>805012733</v>
      </c>
      <c r="D1667" s="414" t="s">
        <v>630</v>
      </c>
      <c r="E1667" s="437" t="s">
        <v>171</v>
      </c>
      <c r="F1667" s="416">
        <v>3711080</v>
      </c>
      <c r="G1667" s="445">
        <v>2028</v>
      </c>
      <c r="H1667" s="416">
        <v>20230412</v>
      </c>
      <c r="I1667" s="418" t="s">
        <v>1706</v>
      </c>
      <c r="J1667" s="419">
        <v>5305023</v>
      </c>
      <c r="K1667" s="595"/>
      <c r="L1667" s="568"/>
    </row>
    <row r="1668" spans="2:12">
      <c r="B1668" s="440" t="s">
        <v>629</v>
      </c>
      <c r="C1668" s="441">
        <v>805012733</v>
      </c>
      <c r="D1668" s="414" t="s">
        <v>630</v>
      </c>
      <c r="E1668" s="437" t="s">
        <v>171</v>
      </c>
      <c r="F1668" s="416">
        <v>3711080</v>
      </c>
      <c r="G1668" s="445">
        <v>2192</v>
      </c>
      <c r="H1668" s="416">
        <v>20230517</v>
      </c>
      <c r="I1668" s="418" t="s">
        <v>1706</v>
      </c>
      <c r="J1668" s="419">
        <v>6366028</v>
      </c>
      <c r="K1668" s="595"/>
      <c r="L1668" s="568"/>
    </row>
    <row r="1669" spans="2:12">
      <c r="B1669" s="440" t="s">
        <v>629</v>
      </c>
      <c r="C1669" s="441">
        <v>805012733</v>
      </c>
      <c r="D1669" s="414" t="s">
        <v>630</v>
      </c>
      <c r="E1669" s="437" t="s">
        <v>171</v>
      </c>
      <c r="F1669" s="416">
        <v>3711080</v>
      </c>
      <c r="G1669" s="445">
        <v>2297</v>
      </c>
      <c r="H1669" s="416">
        <v>20230608</v>
      </c>
      <c r="I1669" s="418" t="s">
        <v>1706</v>
      </c>
      <c r="J1669" s="419">
        <v>7671880</v>
      </c>
      <c r="K1669" s="595"/>
      <c r="L1669" s="568"/>
    </row>
    <row r="1670" spans="2:12">
      <c r="B1670" s="440" t="s">
        <v>629</v>
      </c>
      <c r="C1670" s="441">
        <v>805012733</v>
      </c>
      <c r="D1670" s="414" t="s">
        <v>630</v>
      </c>
      <c r="E1670" s="437" t="s">
        <v>171</v>
      </c>
      <c r="F1670" s="416">
        <v>3711080</v>
      </c>
      <c r="G1670" s="445">
        <v>2295</v>
      </c>
      <c r="H1670" s="416">
        <v>20230608</v>
      </c>
      <c r="I1670" s="418" t="s">
        <v>1706</v>
      </c>
      <c r="J1670" s="419">
        <v>1354821</v>
      </c>
      <c r="K1670" s="595"/>
      <c r="L1670" s="568"/>
    </row>
    <row r="1671" spans="2:12">
      <c r="B1671" s="440" t="s">
        <v>629</v>
      </c>
      <c r="C1671" s="441">
        <v>805012733</v>
      </c>
      <c r="D1671" s="414" t="s">
        <v>630</v>
      </c>
      <c r="E1671" s="437" t="s">
        <v>171</v>
      </c>
      <c r="F1671" s="416">
        <v>3711080</v>
      </c>
      <c r="G1671" s="445">
        <v>3153</v>
      </c>
      <c r="H1671" s="416">
        <v>20240717</v>
      </c>
      <c r="I1671" s="418" t="s">
        <v>1706</v>
      </c>
      <c r="J1671" s="433">
        <v>64346</v>
      </c>
      <c r="K1671" s="596"/>
      <c r="L1671" s="568"/>
    </row>
    <row r="1672" spans="2:12">
      <c r="B1672" s="456" t="s">
        <v>26</v>
      </c>
      <c r="C1672" s="458"/>
      <c r="D1672" s="449"/>
      <c r="E1672" s="450"/>
      <c r="F1672" s="451"/>
      <c r="G1672" s="459"/>
      <c r="H1672" s="453"/>
      <c r="I1672" s="526"/>
      <c r="J1672" s="454">
        <f>SUM(J1666:J1671)</f>
        <v>21823103</v>
      </c>
      <c r="K1672" s="454">
        <f>SUM(K1666:K1671)</f>
        <v>0</v>
      </c>
      <c r="L1672" s="568"/>
    </row>
    <row r="1673" spans="2:12">
      <c r="B1673" s="440" t="s">
        <v>504</v>
      </c>
      <c r="C1673" s="441">
        <v>444444925</v>
      </c>
      <c r="D1673" s="414" t="s">
        <v>505</v>
      </c>
      <c r="E1673" s="437" t="s">
        <v>183</v>
      </c>
      <c r="F1673" s="416">
        <v>17866129262</v>
      </c>
      <c r="G1673" s="444">
        <v>44860</v>
      </c>
      <c r="H1673" s="435">
        <v>30</v>
      </c>
      <c r="I1673" s="418" t="s">
        <v>1706</v>
      </c>
      <c r="J1673" s="419">
        <v>48471720</v>
      </c>
      <c r="K1673" s="595"/>
      <c r="L1673" s="568"/>
    </row>
    <row r="1674" spans="2:12">
      <c r="B1674" s="440" t="s">
        <v>504</v>
      </c>
      <c r="C1674" s="441">
        <v>444444925</v>
      </c>
      <c r="D1674" s="414" t="s">
        <v>505</v>
      </c>
      <c r="E1674" s="437" t="s">
        <v>183</v>
      </c>
      <c r="F1674" s="416">
        <v>17866129262</v>
      </c>
      <c r="G1674" s="444"/>
      <c r="H1674" s="435"/>
      <c r="I1674" s="418" t="s">
        <v>1706</v>
      </c>
      <c r="J1674" s="419">
        <v>596880</v>
      </c>
      <c r="K1674" s="595"/>
      <c r="L1674" s="568"/>
    </row>
    <row r="1675" spans="2:12" ht="14">
      <c r="B1675" s="440" t="s">
        <v>504</v>
      </c>
      <c r="C1675" s="441">
        <v>444444925</v>
      </c>
      <c r="D1675" s="414" t="s">
        <v>505</v>
      </c>
      <c r="E1675" s="437" t="s">
        <v>1206</v>
      </c>
      <c r="F1675" s="416">
        <v>17866129262</v>
      </c>
      <c r="G1675" s="445" t="s">
        <v>1267</v>
      </c>
      <c r="H1675" s="416">
        <v>20240420</v>
      </c>
      <c r="I1675" s="418" t="s">
        <v>1706</v>
      </c>
      <c r="J1675" s="419">
        <v>28800000</v>
      </c>
      <c r="K1675" s="595"/>
      <c r="L1675" s="568"/>
    </row>
    <row r="1676" spans="2:12">
      <c r="B1676" s="440" t="s">
        <v>504</v>
      </c>
      <c r="C1676" s="441">
        <v>444444925</v>
      </c>
      <c r="D1676" s="414" t="s">
        <v>505</v>
      </c>
      <c r="E1676" s="437" t="s">
        <v>1206</v>
      </c>
      <c r="F1676" s="416">
        <v>17866129262</v>
      </c>
      <c r="G1676" s="444"/>
      <c r="H1676" s="435"/>
      <c r="I1676" s="418" t="s">
        <v>1706</v>
      </c>
      <c r="J1676" s="419">
        <v>887149363.45000005</v>
      </c>
      <c r="K1676" s="595"/>
      <c r="L1676" s="568"/>
    </row>
    <row r="1677" spans="2:12">
      <c r="B1677" s="456" t="s">
        <v>26</v>
      </c>
      <c r="C1677" s="458"/>
      <c r="D1677" s="449"/>
      <c r="E1677" s="450"/>
      <c r="F1677" s="451"/>
      <c r="G1677" s="459"/>
      <c r="H1677" s="453"/>
      <c r="I1677" s="526"/>
      <c r="J1677" s="457">
        <f>SUM(J1673:J1676)</f>
        <v>965017963.45000005</v>
      </c>
      <c r="K1677" s="457">
        <f>SUM(K1673:K1676)</f>
        <v>0</v>
      </c>
      <c r="L1677" s="568"/>
    </row>
    <row r="1678" spans="2:12">
      <c r="B1678" s="440" t="s">
        <v>204</v>
      </c>
      <c r="C1678" s="441">
        <v>1130604866</v>
      </c>
      <c r="D1678" s="414" t="s">
        <v>764</v>
      </c>
      <c r="E1678" s="437" t="s">
        <v>171</v>
      </c>
      <c r="F1678" s="416">
        <v>4048719</v>
      </c>
      <c r="G1678" s="445">
        <v>827</v>
      </c>
      <c r="H1678" s="435">
        <v>44729</v>
      </c>
      <c r="I1678" s="418" t="s">
        <v>1706</v>
      </c>
      <c r="J1678" s="433">
        <v>1500000</v>
      </c>
      <c r="K1678" s="596"/>
      <c r="L1678" s="568"/>
    </row>
    <row r="1679" spans="2:12">
      <c r="B1679" s="440" t="s">
        <v>204</v>
      </c>
      <c r="C1679" s="441">
        <v>1130604866</v>
      </c>
      <c r="D1679" s="414" t="s">
        <v>764</v>
      </c>
      <c r="E1679" s="437" t="s">
        <v>171</v>
      </c>
      <c r="F1679" s="416">
        <v>4048719</v>
      </c>
      <c r="G1679" s="445">
        <v>1621</v>
      </c>
      <c r="H1679" s="416">
        <v>20240822</v>
      </c>
      <c r="I1679" s="418" t="s">
        <v>1706</v>
      </c>
      <c r="J1679" s="433">
        <v>352500</v>
      </c>
      <c r="K1679" s="596"/>
      <c r="L1679" s="569"/>
    </row>
    <row r="1680" spans="2:12">
      <c r="B1680" s="456" t="s">
        <v>26</v>
      </c>
      <c r="C1680" s="458"/>
      <c r="D1680" s="449"/>
      <c r="E1680" s="450"/>
      <c r="F1680" s="451"/>
      <c r="G1680" s="459"/>
      <c r="H1680" s="453"/>
      <c r="I1680" s="526"/>
      <c r="J1680" s="457">
        <f>SUM(J1678:J1679)</f>
        <v>1852500</v>
      </c>
      <c r="K1680" s="457">
        <f>SUM(K1678:K1679)</f>
        <v>0</v>
      </c>
      <c r="L1680" s="568"/>
    </row>
    <row r="1681" spans="2:12" ht="14">
      <c r="B1681" s="440" t="s">
        <v>1268</v>
      </c>
      <c r="C1681" s="441">
        <v>31944671</v>
      </c>
      <c r="D1681" s="414" t="s">
        <v>628</v>
      </c>
      <c r="E1681" s="437" t="s">
        <v>171</v>
      </c>
      <c r="F1681" s="416">
        <v>3197291359</v>
      </c>
      <c r="G1681" s="444" t="s">
        <v>1269</v>
      </c>
      <c r="H1681" s="438">
        <v>45473</v>
      </c>
      <c r="I1681" s="418" t="s">
        <v>1706</v>
      </c>
      <c r="J1681" s="419">
        <v>2486120</v>
      </c>
      <c r="K1681" s="595"/>
      <c r="L1681" s="568"/>
    </row>
    <row r="1682" spans="2:12" ht="14">
      <c r="B1682" s="440" t="s">
        <v>1268</v>
      </c>
      <c r="C1682" s="441">
        <v>31944671</v>
      </c>
      <c r="D1682" s="414" t="s">
        <v>628</v>
      </c>
      <c r="E1682" s="437" t="s">
        <v>171</v>
      </c>
      <c r="F1682" s="416">
        <v>3197291359</v>
      </c>
      <c r="G1682" s="444" t="s">
        <v>1270</v>
      </c>
      <c r="H1682" s="438">
        <v>45498</v>
      </c>
      <c r="I1682" s="418" t="s">
        <v>1706</v>
      </c>
      <c r="J1682" s="419">
        <v>2486120</v>
      </c>
      <c r="K1682" s="595"/>
      <c r="L1682" s="568"/>
    </row>
    <row r="1683" spans="2:12">
      <c r="B1683" s="456" t="s">
        <v>26</v>
      </c>
      <c r="C1683" s="458"/>
      <c r="D1683" s="449"/>
      <c r="E1683" s="450"/>
      <c r="F1683" s="451"/>
      <c r="G1683" s="459"/>
      <c r="H1683" s="453"/>
      <c r="I1683" s="526"/>
      <c r="J1683" s="454">
        <f>SUM(J1681:J1682)</f>
        <v>4972240</v>
      </c>
      <c r="K1683" s="454">
        <f>SUM(K1681:K1682)</f>
        <v>0</v>
      </c>
      <c r="L1683" s="568"/>
    </row>
    <row r="1684" spans="2:12">
      <c r="B1684" s="440" t="s">
        <v>619</v>
      </c>
      <c r="C1684" s="441">
        <v>41916530</v>
      </c>
      <c r="D1684" s="414" t="s">
        <v>620</v>
      </c>
      <c r="E1684" s="437" t="s">
        <v>1192</v>
      </c>
      <c r="F1684" s="416">
        <v>3122591599</v>
      </c>
      <c r="G1684" s="445">
        <v>20240523</v>
      </c>
      <c r="H1684" s="416">
        <v>20240629</v>
      </c>
      <c r="I1684" s="418" t="s">
        <v>1706</v>
      </c>
      <c r="J1684" s="419">
        <v>5340000</v>
      </c>
      <c r="K1684" s="595"/>
      <c r="L1684" s="568"/>
    </row>
    <row r="1685" spans="2:12">
      <c r="B1685" s="440" t="s">
        <v>619</v>
      </c>
      <c r="C1685" s="441">
        <v>41916530</v>
      </c>
      <c r="D1685" s="414" t="s">
        <v>620</v>
      </c>
      <c r="E1685" s="437" t="s">
        <v>1192</v>
      </c>
      <c r="F1685" s="416">
        <v>3122591599</v>
      </c>
      <c r="G1685" s="445">
        <v>20240726</v>
      </c>
      <c r="H1685" s="416">
        <v>20240914</v>
      </c>
      <c r="I1685" s="418" t="s">
        <v>1706</v>
      </c>
      <c r="J1685" s="433">
        <v>17800000</v>
      </c>
      <c r="K1685" s="596"/>
      <c r="L1685" s="568"/>
    </row>
    <row r="1686" spans="2:12">
      <c r="B1686" s="440" t="s">
        <v>619</v>
      </c>
      <c r="C1686" s="441">
        <v>41916530</v>
      </c>
      <c r="D1686" s="414" t="s">
        <v>620</v>
      </c>
      <c r="E1686" s="437" t="s">
        <v>1192</v>
      </c>
      <c r="F1686" s="416">
        <v>3122591599</v>
      </c>
      <c r="G1686" s="445">
        <v>20240628</v>
      </c>
      <c r="H1686" s="416">
        <v>20240727</v>
      </c>
      <c r="I1686" s="418" t="s">
        <v>1706</v>
      </c>
      <c r="J1686" s="419">
        <v>17800000</v>
      </c>
      <c r="K1686" s="595"/>
      <c r="L1686" s="568"/>
    </row>
    <row r="1687" spans="2:12">
      <c r="B1687" s="456" t="s">
        <v>26</v>
      </c>
      <c r="C1687" s="458"/>
      <c r="D1687" s="449"/>
      <c r="E1687" s="450"/>
      <c r="F1687" s="451"/>
      <c r="G1687" s="459"/>
      <c r="H1687" s="453"/>
      <c r="I1687" s="526"/>
      <c r="J1687" s="454">
        <f>SUM(J1684:J1686)</f>
        <v>40940000</v>
      </c>
      <c r="K1687" s="454">
        <f>SUM(K1684:K1686)</f>
        <v>0</v>
      </c>
      <c r="L1687" s="568"/>
    </row>
    <row r="1688" spans="2:12" ht="14">
      <c r="B1688" s="439" t="s">
        <v>680</v>
      </c>
      <c r="C1688" s="441">
        <v>10482796</v>
      </c>
      <c r="D1688" s="439" t="s">
        <v>681</v>
      </c>
      <c r="E1688" s="437" t="s">
        <v>171</v>
      </c>
      <c r="F1688" s="416" t="s">
        <v>158</v>
      </c>
      <c r="G1688" s="444"/>
      <c r="H1688" s="435">
        <v>45127</v>
      </c>
      <c r="I1688" s="418" t="s">
        <v>1706</v>
      </c>
      <c r="J1688" s="419">
        <v>50000000</v>
      </c>
      <c r="K1688" s="595"/>
      <c r="L1688" s="568"/>
    </row>
    <row r="1689" spans="2:12">
      <c r="B1689" s="456" t="s">
        <v>26</v>
      </c>
      <c r="C1689" s="458"/>
      <c r="D1689" s="449"/>
      <c r="E1689" s="450"/>
      <c r="F1689" s="451"/>
      <c r="G1689" s="459"/>
      <c r="H1689" s="453"/>
      <c r="I1689" s="526"/>
      <c r="J1689" s="454">
        <f>SUM(J1688)</f>
        <v>50000000</v>
      </c>
      <c r="K1689" s="454">
        <f>SUM(K1688)</f>
        <v>0</v>
      </c>
      <c r="L1689" s="568"/>
    </row>
    <row r="1690" spans="2:12">
      <c r="B1690" s="440" t="s">
        <v>1271</v>
      </c>
      <c r="C1690" s="441">
        <v>805016724</v>
      </c>
      <c r="D1690" s="414" t="s">
        <v>1272</v>
      </c>
      <c r="E1690" s="437" t="s">
        <v>171</v>
      </c>
      <c r="F1690" s="416">
        <v>6028831611</v>
      </c>
      <c r="G1690" s="445">
        <v>77</v>
      </c>
      <c r="H1690" s="416">
        <v>20240814</v>
      </c>
      <c r="I1690" s="418" t="s">
        <v>1644</v>
      </c>
      <c r="J1690" s="419">
        <v>12486125</v>
      </c>
      <c r="K1690" s="595"/>
      <c r="L1690" s="568"/>
    </row>
    <row r="1691" spans="2:12">
      <c r="B1691" s="456" t="s">
        <v>26</v>
      </c>
      <c r="C1691" s="458"/>
      <c r="D1691" s="449"/>
      <c r="E1691" s="450"/>
      <c r="F1691" s="451"/>
      <c r="G1691" s="459"/>
      <c r="H1691" s="453"/>
      <c r="I1691" s="526"/>
      <c r="J1691" s="457">
        <f>SUM(J1690)</f>
        <v>12486125</v>
      </c>
      <c r="K1691" s="457">
        <f>SUM(K1690)</f>
        <v>0</v>
      </c>
      <c r="L1691" s="568"/>
    </row>
    <row r="1692" spans="2:12">
      <c r="B1692" s="440" t="s">
        <v>932</v>
      </c>
      <c r="C1692" s="441">
        <v>1144089318</v>
      </c>
      <c r="D1692" s="414" t="s">
        <v>933</v>
      </c>
      <c r="E1692" s="437" t="s">
        <v>171</v>
      </c>
      <c r="F1692" s="416">
        <v>3333745</v>
      </c>
      <c r="G1692" s="445">
        <v>1345</v>
      </c>
      <c r="H1692" s="416">
        <v>20230731</v>
      </c>
      <c r="I1692" s="418" t="s">
        <v>1706</v>
      </c>
      <c r="J1692" s="419">
        <v>3900000</v>
      </c>
      <c r="K1692" s="595"/>
      <c r="L1692" s="568"/>
    </row>
    <row r="1693" spans="2:12">
      <c r="B1693" s="456" t="s">
        <v>26</v>
      </c>
      <c r="C1693" s="458"/>
      <c r="D1693" s="449"/>
      <c r="E1693" s="450"/>
      <c r="F1693" s="451"/>
      <c r="G1693" s="459"/>
      <c r="H1693" s="453"/>
      <c r="I1693" s="526"/>
      <c r="J1693" s="454">
        <f>SUM(J1692)</f>
        <v>3900000</v>
      </c>
      <c r="K1693" s="454">
        <f>SUM(K1692)</f>
        <v>0</v>
      </c>
      <c r="L1693" s="568"/>
    </row>
    <row r="1694" spans="2:12">
      <c r="B1694" s="440" t="s">
        <v>561</v>
      </c>
      <c r="C1694" s="441">
        <v>900718690</v>
      </c>
      <c r="D1694" s="414" t="s">
        <v>562</v>
      </c>
      <c r="E1694" s="437" t="s">
        <v>171</v>
      </c>
      <c r="F1694" s="416">
        <v>3754029</v>
      </c>
      <c r="G1694" s="445">
        <v>310</v>
      </c>
      <c r="H1694" s="416">
        <v>20220405</v>
      </c>
      <c r="I1694" s="418" t="s">
        <v>1706</v>
      </c>
      <c r="J1694" s="419">
        <v>12739053</v>
      </c>
      <c r="K1694" s="595"/>
      <c r="L1694" s="568"/>
    </row>
    <row r="1695" spans="2:12">
      <c r="B1695" s="456" t="s">
        <v>26</v>
      </c>
      <c r="C1695" s="458"/>
      <c r="D1695" s="449"/>
      <c r="E1695" s="450"/>
      <c r="F1695" s="451"/>
      <c r="G1695" s="459"/>
      <c r="H1695" s="453"/>
      <c r="I1695" s="526"/>
      <c r="J1695" s="454">
        <f>SUM(J1694)</f>
        <v>12739053</v>
      </c>
      <c r="K1695" s="454">
        <f>SUM(K1694)</f>
        <v>0</v>
      </c>
      <c r="L1695" s="568"/>
    </row>
    <row r="1696" spans="2:12">
      <c r="B1696" s="440" t="s">
        <v>873</v>
      </c>
      <c r="C1696" s="441">
        <v>1065646220</v>
      </c>
      <c r="D1696" s="414" t="s">
        <v>831</v>
      </c>
      <c r="E1696" s="437" t="s">
        <v>171</v>
      </c>
      <c r="F1696" s="416">
        <v>3043812637</v>
      </c>
      <c r="G1696" s="445">
        <v>590</v>
      </c>
      <c r="H1696" s="416">
        <v>20211231</v>
      </c>
      <c r="I1696" s="418" t="s">
        <v>1706</v>
      </c>
      <c r="J1696" s="419">
        <v>24983726</v>
      </c>
      <c r="K1696" s="595"/>
      <c r="L1696" s="568"/>
    </row>
    <row r="1697" spans="2:12">
      <c r="B1697" s="456" t="s">
        <v>26</v>
      </c>
      <c r="C1697" s="458"/>
      <c r="D1697" s="449"/>
      <c r="E1697" s="450"/>
      <c r="F1697" s="451"/>
      <c r="G1697" s="459"/>
      <c r="H1697" s="453"/>
      <c r="I1697" s="526"/>
      <c r="J1697" s="454">
        <f>SUM(J1696)</f>
        <v>24983726</v>
      </c>
      <c r="K1697" s="454">
        <f>SUM(K1696)</f>
        <v>0</v>
      </c>
      <c r="L1697" s="568"/>
    </row>
    <row r="1698" spans="2:12" ht="14">
      <c r="B1698" s="440" t="s">
        <v>635</v>
      </c>
      <c r="C1698" s="441">
        <v>16933295</v>
      </c>
      <c r="D1698" s="414" t="s">
        <v>636</v>
      </c>
      <c r="E1698" s="437" t="s">
        <v>171</v>
      </c>
      <c r="F1698" s="416">
        <v>3178349918</v>
      </c>
      <c r="G1698" s="444" t="s">
        <v>1273</v>
      </c>
      <c r="H1698" s="438">
        <v>45097</v>
      </c>
      <c r="I1698" s="418" t="s">
        <v>1706</v>
      </c>
      <c r="J1698" s="419">
        <v>1258900</v>
      </c>
      <c r="K1698" s="595"/>
      <c r="L1698" s="568"/>
    </row>
    <row r="1699" spans="2:12" ht="14">
      <c r="B1699" s="440" t="s">
        <v>635</v>
      </c>
      <c r="C1699" s="441">
        <v>16933295</v>
      </c>
      <c r="D1699" s="414" t="s">
        <v>636</v>
      </c>
      <c r="E1699" s="437" t="s">
        <v>171</v>
      </c>
      <c r="F1699" s="416">
        <v>3178349918</v>
      </c>
      <c r="G1699" s="444" t="s">
        <v>1274</v>
      </c>
      <c r="H1699" s="438">
        <v>45098</v>
      </c>
      <c r="I1699" s="418" t="s">
        <v>1706</v>
      </c>
      <c r="J1699" s="419">
        <v>669600</v>
      </c>
      <c r="K1699" s="595"/>
      <c r="L1699" s="568"/>
    </row>
    <row r="1700" spans="2:12">
      <c r="B1700" s="440" t="s">
        <v>635</v>
      </c>
      <c r="C1700" s="441">
        <v>16933295</v>
      </c>
      <c r="D1700" s="414" t="s">
        <v>636</v>
      </c>
      <c r="E1700" s="437" t="s">
        <v>171</v>
      </c>
      <c r="F1700" s="416">
        <v>3178349918</v>
      </c>
      <c r="G1700" s="445">
        <v>20230624</v>
      </c>
      <c r="H1700" s="416">
        <v>20230624</v>
      </c>
      <c r="I1700" s="418" t="s">
        <v>1706</v>
      </c>
      <c r="J1700" s="419">
        <v>3376000</v>
      </c>
      <c r="K1700" s="595"/>
      <c r="L1700" s="568"/>
    </row>
    <row r="1701" spans="2:12">
      <c r="B1701" s="440" t="s">
        <v>635</v>
      </c>
      <c r="C1701" s="441">
        <v>16933295</v>
      </c>
      <c r="D1701" s="414" t="s">
        <v>636</v>
      </c>
      <c r="E1701" s="437" t="s">
        <v>171</v>
      </c>
      <c r="F1701" s="416">
        <v>3178349918</v>
      </c>
      <c r="G1701" s="445">
        <v>20230623</v>
      </c>
      <c r="H1701" s="416">
        <v>20230623</v>
      </c>
      <c r="I1701" s="418" t="s">
        <v>1706</v>
      </c>
      <c r="J1701" s="433">
        <v>558000</v>
      </c>
      <c r="K1701" s="596"/>
      <c r="L1701" s="568"/>
    </row>
    <row r="1702" spans="2:12">
      <c r="B1702" s="440" t="s">
        <v>635</v>
      </c>
      <c r="C1702" s="441">
        <v>16933295</v>
      </c>
      <c r="D1702" s="414" t="s">
        <v>636</v>
      </c>
      <c r="E1702" s="437" t="s">
        <v>171</v>
      </c>
      <c r="F1702" s="416">
        <v>3178349918</v>
      </c>
      <c r="G1702" s="445">
        <v>20230622</v>
      </c>
      <c r="H1702" s="416">
        <v>20230622</v>
      </c>
      <c r="I1702" s="418" t="s">
        <v>1706</v>
      </c>
      <c r="J1702" s="419">
        <v>3348000</v>
      </c>
      <c r="K1702" s="595"/>
      <c r="L1702" s="568"/>
    </row>
    <row r="1703" spans="2:12">
      <c r="B1703" s="456" t="s">
        <v>26</v>
      </c>
      <c r="C1703" s="458"/>
      <c r="D1703" s="449"/>
      <c r="E1703" s="450"/>
      <c r="F1703" s="451"/>
      <c r="G1703" s="459"/>
      <c r="H1703" s="453"/>
      <c r="I1703" s="526"/>
      <c r="J1703" s="454">
        <f>SUM(J1698:J1702)</f>
        <v>9210500</v>
      </c>
      <c r="K1703" s="454">
        <f>SUM(K1698:K1702)</f>
        <v>0</v>
      </c>
      <c r="L1703" s="568"/>
    </row>
    <row r="1704" spans="2:12">
      <c r="B1704" s="440" t="s">
        <v>1471</v>
      </c>
      <c r="C1704" s="441">
        <v>1118294401</v>
      </c>
      <c r="D1704" s="414" t="s">
        <v>1472</v>
      </c>
      <c r="E1704" s="437" t="s">
        <v>171</v>
      </c>
      <c r="F1704" s="416">
        <v>3177173391</v>
      </c>
      <c r="G1704" s="445">
        <v>827</v>
      </c>
      <c r="H1704" s="435">
        <v>44729</v>
      </c>
      <c r="I1704" s="418" t="s">
        <v>1706</v>
      </c>
      <c r="J1704" s="419">
        <v>1800000</v>
      </c>
      <c r="K1704" s="595"/>
      <c r="L1704" s="568"/>
    </row>
    <row r="1705" spans="2:12">
      <c r="B1705" s="456" t="s">
        <v>26</v>
      </c>
      <c r="C1705" s="458"/>
      <c r="D1705" s="449"/>
      <c r="E1705" s="450"/>
      <c r="F1705" s="451"/>
      <c r="G1705" s="459"/>
      <c r="H1705" s="453"/>
      <c r="I1705" s="526"/>
      <c r="J1705" s="454">
        <f>SUM(J1704)</f>
        <v>1800000</v>
      </c>
      <c r="K1705" s="454">
        <f>SUM(K1704)</f>
        <v>0</v>
      </c>
      <c r="L1705" s="568"/>
    </row>
    <row r="1706" spans="2:12">
      <c r="B1706" s="440" t="s">
        <v>1473</v>
      </c>
      <c r="C1706" s="441">
        <v>1020759854</v>
      </c>
      <c r="D1706" s="414" t="s">
        <v>1474</v>
      </c>
      <c r="E1706" s="437" t="s">
        <v>171</v>
      </c>
      <c r="F1706" s="416">
        <v>3212864833</v>
      </c>
      <c r="G1706" s="445">
        <v>827</v>
      </c>
      <c r="H1706" s="435">
        <v>44729</v>
      </c>
      <c r="I1706" s="418" t="s">
        <v>1706</v>
      </c>
      <c r="J1706" s="419">
        <v>1800000</v>
      </c>
      <c r="K1706" s="595"/>
      <c r="L1706" s="568"/>
    </row>
    <row r="1707" spans="2:12">
      <c r="B1707" s="456" t="s">
        <v>26</v>
      </c>
      <c r="C1707" s="458"/>
      <c r="D1707" s="449"/>
      <c r="E1707" s="450"/>
      <c r="F1707" s="451"/>
      <c r="G1707" s="459"/>
      <c r="H1707" s="453"/>
      <c r="I1707" s="526"/>
      <c r="J1707" s="454">
        <f>SUM(J1706)</f>
        <v>1800000</v>
      </c>
      <c r="K1707" s="454">
        <f>SUM(K1706)</f>
        <v>0</v>
      </c>
      <c r="L1707" s="568"/>
    </row>
    <row r="1708" spans="2:12">
      <c r="B1708" s="440" t="s">
        <v>869</v>
      </c>
      <c r="C1708" s="441">
        <v>1017187781</v>
      </c>
      <c r="D1708" s="414" t="s">
        <v>870</v>
      </c>
      <c r="E1708" s="437" t="s">
        <v>171</v>
      </c>
      <c r="F1708" s="416">
        <v>0</v>
      </c>
      <c r="G1708" s="445">
        <v>42</v>
      </c>
      <c r="H1708" s="416">
        <v>20201216</v>
      </c>
      <c r="I1708" s="418" t="s">
        <v>1706</v>
      </c>
      <c r="J1708" s="419">
        <v>7000000</v>
      </c>
      <c r="K1708" s="595"/>
      <c r="L1708" s="568"/>
    </row>
    <row r="1709" spans="2:12">
      <c r="B1709" s="456" t="s">
        <v>26</v>
      </c>
      <c r="C1709" s="458"/>
      <c r="D1709" s="449"/>
      <c r="E1709" s="450"/>
      <c r="F1709" s="451"/>
      <c r="G1709" s="459"/>
      <c r="H1709" s="453"/>
      <c r="I1709" s="526"/>
      <c r="J1709" s="454">
        <f>SUM(J1708)</f>
        <v>7000000</v>
      </c>
      <c r="K1709" s="454">
        <f>SUM(K1708)</f>
        <v>0</v>
      </c>
      <c r="L1709" s="568"/>
    </row>
    <row r="1710" spans="2:12">
      <c r="B1710" s="440" t="s">
        <v>851</v>
      </c>
      <c r="C1710" s="441">
        <v>1003047433</v>
      </c>
      <c r="D1710" s="414" t="s">
        <v>852</v>
      </c>
      <c r="E1710" s="437" t="s">
        <v>171</v>
      </c>
      <c r="F1710" s="416">
        <v>3106653940</v>
      </c>
      <c r="G1710" s="445">
        <v>590</v>
      </c>
      <c r="H1710" s="416">
        <v>20211231</v>
      </c>
      <c r="I1710" s="418" t="s">
        <v>1706</v>
      </c>
      <c r="J1710" s="419">
        <v>24706726</v>
      </c>
      <c r="K1710" s="595"/>
      <c r="L1710" s="568"/>
    </row>
    <row r="1711" spans="2:12">
      <c r="B1711" s="440" t="s">
        <v>851</v>
      </c>
      <c r="C1711" s="441">
        <v>1003047433</v>
      </c>
      <c r="D1711" s="414" t="s">
        <v>852</v>
      </c>
      <c r="E1711" s="437" t="s">
        <v>171</v>
      </c>
      <c r="F1711" s="416">
        <v>3106653940</v>
      </c>
      <c r="G1711" s="445">
        <v>245</v>
      </c>
      <c r="H1711" s="416">
        <v>20210430</v>
      </c>
      <c r="I1711" s="418" t="s">
        <v>1706</v>
      </c>
      <c r="J1711" s="419">
        <v>7130000</v>
      </c>
      <c r="K1711" s="595"/>
      <c r="L1711" s="568"/>
    </row>
    <row r="1712" spans="2:12">
      <c r="B1712" s="456" t="s">
        <v>26</v>
      </c>
      <c r="C1712" s="458"/>
      <c r="D1712" s="449"/>
      <c r="E1712" s="450"/>
      <c r="F1712" s="451"/>
      <c r="G1712" s="459"/>
      <c r="H1712" s="453"/>
      <c r="I1712" s="526"/>
      <c r="J1712" s="454">
        <f>SUM(J1710:J1711)</f>
        <v>31836726</v>
      </c>
      <c r="K1712" s="454">
        <f>SUM(K1710:K1711)</f>
        <v>0</v>
      </c>
      <c r="L1712" s="568"/>
    </row>
    <row r="1713" spans="2:12" ht="14">
      <c r="B1713" s="440" t="s">
        <v>236</v>
      </c>
      <c r="C1713" s="441">
        <v>10776879</v>
      </c>
      <c r="D1713" s="414" t="s">
        <v>1097</v>
      </c>
      <c r="E1713" s="437">
        <v>3114015663</v>
      </c>
      <c r="F1713" s="416" t="s">
        <v>171</v>
      </c>
      <c r="G1713" s="444" t="s">
        <v>1475</v>
      </c>
      <c r="H1713" s="438">
        <v>45527</v>
      </c>
      <c r="I1713" s="418" t="s">
        <v>1706</v>
      </c>
      <c r="J1713" s="419">
        <v>611147</v>
      </c>
      <c r="K1713" s="595"/>
      <c r="L1713" s="568"/>
    </row>
    <row r="1714" spans="2:12">
      <c r="B1714" s="456" t="s">
        <v>26</v>
      </c>
      <c r="C1714" s="458"/>
      <c r="D1714" s="449"/>
      <c r="E1714" s="450"/>
      <c r="F1714" s="451"/>
      <c r="G1714" s="459"/>
      <c r="H1714" s="453"/>
      <c r="I1714" s="526"/>
      <c r="J1714" s="454">
        <f>SUM(J1713)</f>
        <v>611147</v>
      </c>
      <c r="K1714" s="454">
        <f>SUM(K1713)</f>
        <v>0</v>
      </c>
      <c r="L1714" s="568"/>
    </row>
    <row r="1715" spans="2:12">
      <c r="B1715" s="440" t="s">
        <v>666</v>
      </c>
      <c r="C1715" s="441">
        <v>900235531</v>
      </c>
      <c r="D1715" s="414" t="s">
        <v>667</v>
      </c>
      <c r="E1715" s="437" t="s">
        <v>171</v>
      </c>
      <c r="F1715" s="416">
        <v>4877070</v>
      </c>
      <c r="G1715" s="444"/>
      <c r="H1715" s="435"/>
      <c r="I1715" s="418" t="s">
        <v>1706</v>
      </c>
      <c r="J1715" s="419">
        <v>2665054</v>
      </c>
      <c r="K1715" s="595"/>
      <c r="L1715" s="568"/>
    </row>
    <row r="1716" spans="2:12">
      <c r="B1716" s="456" t="s">
        <v>26</v>
      </c>
      <c r="C1716" s="458"/>
      <c r="D1716" s="449"/>
      <c r="E1716" s="450"/>
      <c r="F1716" s="451"/>
      <c r="G1716" s="459"/>
      <c r="H1716" s="453"/>
      <c r="I1716" s="526"/>
      <c r="J1716" s="454">
        <f>SUM(J1715)</f>
        <v>2665054</v>
      </c>
      <c r="K1716" s="454">
        <f>SUM(K1715)</f>
        <v>0</v>
      </c>
      <c r="L1716" s="568"/>
    </row>
    <row r="1717" spans="2:12">
      <c r="B1717" s="440" t="s">
        <v>587</v>
      </c>
      <c r="C1717" s="441">
        <v>444444914</v>
      </c>
      <c r="D1717" s="414" t="s">
        <v>588</v>
      </c>
      <c r="E1717" s="437" t="s">
        <v>589</v>
      </c>
      <c r="F1717" s="416">
        <v>226572322</v>
      </c>
      <c r="G1717" s="445">
        <v>351</v>
      </c>
      <c r="H1717" s="416">
        <v>20220728</v>
      </c>
      <c r="I1717" s="418" t="s">
        <v>1706</v>
      </c>
      <c r="J1717" s="419">
        <v>24534300</v>
      </c>
      <c r="K1717" s="595"/>
      <c r="L1717" s="568"/>
    </row>
    <row r="1718" spans="2:12">
      <c r="B1718" s="456" t="s">
        <v>26</v>
      </c>
      <c r="C1718" s="458"/>
      <c r="D1718" s="449"/>
      <c r="E1718" s="450"/>
      <c r="F1718" s="451"/>
      <c r="G1718" s="459"/>
      <c r="H1718" s="453"/>
      <c r="I1718" s="526"/>
      <c r="J1718" s="454">
        <f>SUM(J1717:J1717)</f>
        <v>24534300</v>
      </c>
      <c r="K1718" s="454">
        <f>SUM(K1717:K1717)</f>
        <v>0</v>
      </c>
      <c r="L1718" s="568"/>
    </row>
    <row r="1719" spans="2:12" ht="14">
      <c r="B1719" s="439" t="s">
        <v>1066</v>
      </c>
      <c r="C1719" s="441">
        <v>999911</v>
      </c>
      <c r="D1719" s="439" t="s">
        <v>1067</v>
      </c>
      <c r="E1719" s="437" t="s">
        <v>171</v>
      </c>
      <c r="F1719" s="416">
        <v>6880808</v>
      </c>
      <c r="G1719" s="444"/>
      <c r="H1719" s="435">
        <v>45473</v>
      </c>
      <c r="I1719" s="418" t="s">
        <v>1706</v>
      </c>
      <c r="J1719" s="419">
        <v>2247000</v>
      </c>
      <c r="K1719" s="595"/>
      <c r="L1719" s="568"/>
    </row>
    <row r="1720" spans="2:12">
      <c r="B1720" s="456" t="s">
        <v>26</v>
      </c>
      <c r="C1720" s="458"/>
      <c r="D1720" s="449"/>
      <c r="E1720" s="450"/>
      <c r="F1720" s="451"/>
      <c r="G1720" s="459"/>
      <c r="H1720" s="453"/>
      <c r="I1720" s="526"/>
      <c r="J1720" s="454">
        <f>SUM(J1719)</f>
        <v>2247000</v>
      </c>
      <c r="K1720" s="454">
        <f>SUM(K1719)</f>
        <v>0</v>
      </c>
      <c r="L1720" s="568"/>
    </row>
    <row r="1721" spans="2:12" ht="14">
      <c r="B1721" s="444" t="s">
        <v>565</v>
      </c>
      <c r="C1721" s="441">
        <v>900121783</v>
      </c>
      <c r="D1721" s="414" t="s">
        <v>566</v>
      </c>
      <c r="E1721" s="437" t="s">
        <v>171</v>
      </c>
      <c r="F1721" s="416">
        <v>5580146</v>
      </c>
      <c r="G1721" s="445">
        <v>124</v>
      </c>
      <c r="H1721" s="416">
        <v>20230415</v>
      </c>
      <c r="I1721" s="418" t="s">
        <v>1706</v>
      </c>
      <c r="J1721" s="419">
        <v>1649989</v>
      </c>
      <c r="K1721" s="595"/>
      <c r="L1721" s="568"/>
    </row>
    <row r="1722" spans="2:12" ht="14">
      <c r="B1722" s="444" t="s">
        <v>565</v>
      </c>
      <c r="C1722" s="441">
        <v>900121783</v>
      </c>
      <c r="D1722" s="414" t="s">
        <v>566</v>
      </c>
      <c r="E1722" s="437" t="s">
        <v>171</v>
      </c>
      <c r="F1722" s="416">
        <v>5580146</v>
      </c>
      <c r="G1722" s="445">
        <v>58</v>
      </c>
      <c r="H1722" s="416">
        <v>20220426</v>
      </c>
      <c r="I1722" s="418" t="s">
        <v>1706</v>
      </c>
      <c r="J1722" s="419">
        <v>436994</v>
      </c>
      <c r="K1722" s="595"/>
      <c r="L1722" s="568"/>
    </row>
    <row r="1723" spans="2:12" ht="14">
      <c r="B1723" s="444" t="s">
        <v>565</v>
      </c>
      <c r="C1723" s="441">
        <v>900121783</v>
      </c>
      <c r="D1723" s="414" t="s">
        <v>566</v>
      </c>
      <c r="E1723" s="437" t="s">
        <v>171</v>
      </c>
      <c r="F1723" s="416">
        <v>5580146</v>
      </c>
      <c r="G1723" s="445">
        <v>84</v>
      </c>
      <c r="H1723" s="416">
        <v>20220825</v>
      </c>
      <c r="I1723" s="418" t="s">
        <v>1706</v>
      </c>
      <c r="J1723" s="419">
        <v>2879975</v>
      </c>
      <c r="K1723" s="595"/>
      <c r="L1723" s="568"/>
    </row>
    <row r="1724" spans="2:12" ht="14">
      <c r="B1724" s="444" t="s">
        <v>565</v>
      </c>
      <c r="C1724" s="441">
        <v>900121783</v>
      </c>
      <c r="D1724" s="414" t="s">
        <v>566</v>
      </c>
      <c r="E1724" s="437" t="s">
        <v>171</v>
      </c>
      <c r="F1724" s="416">
        <v>5580146</v>
      </c>
      <c r="G1724" s="445">
        <v>125</v>
      </c>
      <c r="H1724" s="416">
        <v>20230424</v>
      </c>
      <c r="I1724" s="418" t="s">
        <v>1706</v>
      </c>
      <c r="J1724" s="419">
        <v>1489985</v>
      </c>
      <c r="K1724" s="595"/>
      <c r="L1724" s="568"/>
    </row>
    <row r="1725" spans="2:12">
      <c r="B1725" s="456" t="s">
        <v>26</v>
      </c>
      <c r="C1725" s="458"/>
      <c r="D1725" s="449"/>
      <c r="E1725" s="450"/>
      <c r="F1725" s="451"/>
      <c r="G1725" s="459"/>
      <c r="H1725" s="453"/>
      <c r="I1725" s="526"/>
      <c r="J1725" s="454">
        <f>SUM(J1721:J1724)</f>
        <v>6456943</v>
      </c>
      <c r="K1725" s="454">
        <f>SUM(K1721:K1724)</f>
        <v>0</v>
      </c>
      <c r="L1725" s="568"/>
    </row>
    <row r="1726" spans="2:12">
      <c r="B1726" s="440" t="s">
        <v>865</v>
      </c>
      <c r="C1726" s="441">
        <v>1010082083</v>
      </c>
      <c r="D1726" s="414" t="s">
        <v>866</v>
      </c>
      <c r="E1726" s="437" t="s">
        <v>171</v>
      </c>
      <c r="F1726" s="416">
        <v>3223054918</v>
      </c>
      <c r="G1726" s="445">
        <v>590</v>
      </c>
      <c r="H1726" s="416">
        <v>20211231</v>
      </c>
      <c r="I1726" s="418" t="s">
        <v>1706</v>
      </c>
      <c r="J1726" s="419">
        <v>57816000</v>
      </c>
      <c r="K1726" s="595"/>
      <c r="L1726" s="568"/>
    </row>
    <row r="1727" spans="2:12">
      <c r="B1727" s="440" t="s">
        <v>865</v>
      </c>
      <c r="C1727" s="441">
        <v>1010082083</v>
      </c>
      <c r="D1727" s="414" t="s">
        <v>866</v>
      </c>
      <c r="E1727" s="437" t="s">
        <v>171</v>
      </c>
      <c r="F1727" s="416">
        <v>3223054918</v>
      </c>
      <c r="G1727" s="445">
        <v>832</v>
      </c>
      <c r="H1727" s="416">
        <v>20220621</v>
      </c>
      <c r="I1727" s="418" t="s">
        <v>1706</v>
      </c>
      <c r="J1727" s="419">
        <v>11700000</v>
      </c>
      <c r="K1727" s="595"/>
      <c r="L1727" s="568"/>
    </row>
    <row r="1728" spans="2:12">
      <c r="B1728" s="456" t="s">
        <v>26</v>
      </c>
      <c r="C1728" s="458"/>
      <c r="D1728" s="449"/>
      <c r="E1728" s="450"/>
      <c r="F1728" s="451"/>
      <c r="G1728" s="459"/>
      <c r="H1728" s="453"/>
      <c r="I1728" s="526"/>
      <c r="J1728" s="454">
        <f>SUM(J1726:J1727)</f>
        <v>69516000</v>
      </c>
      <c r="K1728" s="454">
        <f>SUM(K1726:K1727)</f>
        <v>0</v>
      </c>
      <c r="L1728" s="568"/>
    </row>
    <row r="1729" spans="2:12">
      <c r="B1729" s="456" t="s">
        <v>26</v>
      </c>
      <c r="C1729" s="458"/>
      <c r="D1729" s="449"/>
      <c r="E1729" s="450"/>
      <c r="F1729" s="451"/>
      <c r="G1729" s="459"/>
      <c r="H1729" s="453"/>
      <c r="I1729" s="526"/>
      <c r="J1729" s="454">
        <f>SUM(J1728:J1728)</f>
        <v>69516000</v>
      </c>
      <c r="K1729" s="454">
        <f>SUM(K1728:K1728)</f>
        <v>0</v>
      </c>
      <c r="L1729" s="568"/>
    </row>
    <row r="1730" spans="2:12">
      <c r="B1730" s="440" t="s">
        <v>711</v>
      </c>
      <c r="C1730" s="441">
        <v>1083003451</v>
      </c>
      <c r="D1730" s="414" t="s">
        <v>831</v>
      </c>
      <c r="E1730" s="415"/>
      <c r="F1730" s="416">
        <v>3007847474</v>
      </c>
      <c r="G1730" s="444"/>
      <c r="H1730" s="435">
        <v>45531</v>
      </c>
      <c r="I1730" s="418" t="s">
        <v>1706</v>
      </c>
      <c r="J1730" s="419">
        <v>2500000</v>
      </c>
      <c r="K1730" s="595"/>
      <c r="L1730" s="568"/>
    </row>
    <row r="1731" spans="2:12">
      <c r="B1731" s="440" t="s">
        <v>711</v>
      </c>
      <c r="C1731" s="441">
        <v>1083003451</v>
      </c>
      <c r="D1731" s="414" t="s">
        <v>831</v>
      </c>
      <c r="E1731" s="437" t="s">
        <v>171</v>
      </c>
      <c r="F1731" s="416">
        <v>3007847474</v>
      </c>
      <c r="G1731" s="445">
        <v>20240202</v>
      </c>
      <c r="H1731" s="416">
        <v>20240315</v>
      </c>
      <c r="I1731" s="418" t="s">
        <v>1706</v>
      </c>
      <c r="J1731" s="419">
        <v>56978510.439999998</v>
      </c>
      <c r="K1731" s="595"/>
      <c r="L1731" s="568"/>
    </row>
    <row r="1732" spans="2:12">
      <c r="B1732" s="440" t="s">
        <v>711</v>
      </c>
      <c r="C1732" s="441">
        <v>1083003451</v>
      </c>
      <c r="D1732" s="414" t="s">
        <v>831</v>
      </c>
      <c r="E1732" s="437" t="s">
        <v>171</v>
      </c>
      <c r="F1732" s="416">
        <v>3007847474</v>
      </c>
      <c r="G1732" s="445">
        <v>20240202</v>
      </c>
      <c r="H1732" s="416">
        <v>20240415</v>
      </c>
      <c r="I1732" s="418" t="s">
        <v>1706</v>
      </c>
      <c r="J1732" s="419">
        <v>15315078.9</v>
      </c>
      <c r="K1732" s="595"/>
      <c r="L1732" s="568"/>
    </row>
    <row r="1733" spans="2:12">
      <c r="B1733" s="440" t="s">
        <v>711</v>
      </c>
      <c r="C1733" s="441">
        <v>1083003451</v>
      </c>
      <c r="D1733" s="414" t="s">
        <v>831</v>
      </c>
      <c r="E1733" s="437" t="s">
        <v>171</v>
      </c>
      <c r="F1733" s="416">
        <v>3007847474</v>
      </c>
      <c r="G1733" s="445">
        <v>24261</v>
      </c>
      <c r="H1733" s="416">
        <v>20240630</v>
      </c>
      <c r="I1733" s="418" t="s">
        <v>1706</v>
      </c>
      <c r="J1733" s="419">
        <v>3717802</v>
      </c>
      <c r="K1733" s="595"/>
      <c r="L1733" s="568"/>
    </row>
    <row r="1734" spans="2:12">
      <c r="B1734" s="456" t="s">
        <v>26</v>
      </c>
      <c r="C1734" s="458"/>
      <c r="D1734" s="449"/>
      <c r="E1734" s="450"/>
      <c r="F1734" s="451"/>
      <c r="G1734" s="459"/>
      <c r="H1734" s="453"/>
      <c r="I1734" s="526"/>
      <c r="J1734" s="454">
        <f>SUM(J1730:J1733)</f>
        <v>78511391.340000004</v>
      </c>
      <c r="K1734" s="454">
        <f>SUM(K1730:K1733)</f>
        <v>0</v>
      </c>
      <c r="L1734" s="568"/>
    </row>
    <row r="1735" spans="2:12">
      <c r="B1735" s="440" t="s">
        <v>240</v>
      </c>
      <c r="C1735" s="441">
        <v>1151963897</v>
      </c>
      <c r="D1735" s="414" t="s">
        <v>241</v>
      </c>
      <c r="E1735" s="437" t="s">
        <v>171</v>
      </c>
      <c r="F1735" s="416">
        <v>3217002440</v>
      </c>
      <c r="G1735" s="445">
        <v>549</v>
      </c>
      <c r="H1735" s="416">
        <v>20211220</v>
      </c>
      <c r="I1735" s="418" t="s">
        <v>1706</v>
      </c>
      <c r="J1735" s="419">
        <v>4771000</v>
      </c>
      <c r="K1735" s="595"/>
      <c r="L1735" s="568"/>
    </row>
    <row r="1736" spans="2:12">
      <c r="B1736" s="440" t="s">
        <v>240</v>
      </c>
      <c r="C1736" s="441">
        <v>1151963897</v>
      </c>
      <c r="D1736" s="414" t="s">
        <v>241</v>
      </c>
      <c r="E1736" s="437" t="s">
        <v>171</v>
      </c>
      <c r="F1736" s="416">
        <v>3217002440</v>
      </c>
      <c r="G1736" s="445">
        <v>592</v>
      </c>
      <c r="H1736" s="416">
        <v>20211231</v>
      </c>
      <c r="I1736" s="418" t="s">
        <v>1706</v>
      </c>
      <c r="J1736" s="419">
        <v>10281000</v>
      </c>
      <c r="K1736" s="595"/>
      <c r="L1736" s="568"/>
    </row>
    <row r="1737" spans="2:12">
      <c r="B1737" s="440" t="s">
        <v>240</v>
      </c>
      <c r="C1737" s="441">
        <v>1151963897</v>
      </c>
      <c r="D1737" s="414" t="s">
        <v>241</v>
      </c>
      <c r="E1737" s="437" t="s">
        <v>171</v>
      </c>
      <c r="F1737" s="416">
        <v>3217002440</v>
      </c>
      <c r="G1737" s="445">
        <v>1087</v>
      </c>
      <c r="H1737" s="416">
        <v>20221128</v>
      </c>
      <c r="I1737" s="418" t="s">
        <v>1706</v>
      </c>
      <c r="J1737" s="419">
        <v>800000</v>
      </c>
      <c r="K1737" s="595"/>
      <c r="L1737" s="568"/>
    </row>
    <row r="1738" spans="2:12">
      <c r="B1738" s="456" t="s">
        <v>26</v>
      </c>
      <c r="C1738" s="458"/>
      <c r="D1738" s="449"/>
      <c r="E1738" s="450"/>
      <c r="F1738" s="451"/>
      <c r="G1738" s="459"/>
      <c r="H1738" s="453"/>
      <c r="I1738" s="526"/>
      <c r="J1738" s="454">
        <f>SUM(J1735:J1737)</f>
        <v>15852000</v>
      </c>
      <c r="K1738" s="454">
        <f>SUM(K1735:K1737)</f>
        <v>0</v>
      </c>
      <c r="L1738" s="568"/>
    </row>
    <row r="1739" spans="2:12">
      <c r="B1739" s="440" t="s">
        <v>1275</v>
      </c>
      <c r="C1739" s="441">
        <v>30725897</v>
      </c>
      <c r="D1739" s="414" t="s">
        <v>1276</v>
      </c>
      <c r="E1739" s="437" t="s">
        <v>1277</v>
      </c>
      <c r="F1739" s="416">
        <v>7210014</v>
      </c>
      <c r="G1739" s="445">
        <v>11</v>
      </c>
      <c r="H1739" s="416">
        <v>20230621</v>
      </c>
      <c r="I1739" s="418" t="s">
        <v>1706</v>
      </c>
      <c r="J1739" s="419">
        <v>463200</v>
      </c>
      <c r="K1739" s="595"/>
      <c r="L1739" s="568"/>
    </row>
    <row r="1740" spans="2:12">
      <c r="B1740" s="456" t="s">
        <v>26</v>
      </c>
      <c r="C1740" s="458"/>
      <c r="D1740" s="449"/>
      <c r="E1740" s="450"/>
      <c r="F1740" s="451"/>
      <c r="G1740" s="459"/>
      <c r="H1740" s="453"/>
      <c r="I1740" s="526"/>
      <c r="J1740" s="454">
        <f>SUM(J1739)</f>
        <v>463200</v>
      </c>
      <c r="K1740" s="599">
        <f>SUM(K1739)</f>
        <v>0</v>
      </c>
      <c r="L1740" s="568"/>
    </row>
    <row r="1741" spans="2:12">
      <c r="B1741" s="440" t="s">
        <v>501</v>
      </c>
      <c r="C1741" s="441">
        <v>444444826</v>
      </c>
      <c r="D1741" s="414" t="s">
        <v>502</v>
      </c>
      <c r="E1741" s="437" t="s">
        <v>503</v>
      </c>
      <c r="F1741" s="416">
        <v>6507351474</v>
      </c>
      <c r="G1741" s="444">
        <v>448</v>
      </c>
      <c r="H1741" s="435">
        <v>30</v>
      </c>
      <c r="I1741" s="418" t="s">
        <v>1706</v>
      </c>
      <c r="J1741" s="419">
        <v>29917364.530000001</v>
      </c>
      <c r="K1741" s="595"/>
      <c r="L1741" s="568"/>
    </row>
    <row r="1742" spans="2:12">
      <c r="B1742" s="440" t="s">
        <v>501</v>
      </c>
      <c r="C1742" s="441">
        <v>444444826</v>
      </c>
      <c r="D1742" s="414" t="s">
        <v>502</v>
      </c>
      <c r="E1742" s="437" t="s">
        <v>503</v>
      </c>
      <c r="F1742" s="416">
        <v>6507351474</v>
      </c>
      <c r="G1742" s="444"/>
      <c r="H1742" s="435"/>
      <c r="I1742" s="418" t="s">
        <v>1706</v>
      </c>
      <c r="J1742" s="419">
        <v>2699188.14</v>
      </c>
      <c r="K1742" s="595"/>
      <c r="L1742" s="568"/>
    </row>
    <row r="1743" spans="2:12">
      <c r="B1743" s="456" t="s">
        <v>26</v>
      </c>
      <c r="C1743" s="458"/>
      <c r="D1743" s="449"/>
      <c r="E1743" s="450"/>
      <c r="F1743" s="451"/>
      <c r="G1743" s="459"/>
      <c r="H1743" s="453"/>
      <c r="I1743" s="526"/>
      <c r="J1743" s="454">
        <f>SUM(J1741:J1742)</f>
        <v>32616552.670000002</v>
      </c>
      <c r="K1743" s="599">
        <f>SUM(K1741:K1742)</f>
        <v>0</v>
      </c>
      <c r="L1743" s="568"/>
    </row>
    <row r="1744" spans="2:12" ht="14">
      <c r="B1744" s="440" t="s">
        <v>1278</v>
      </c>
      <c r="C1744" s="441">
        <v>31921928</v>
      </c>
      <c r="D1744" s="414" t="s">
        <v>1279</v>
      </c>
      <c r="E1744" s="437" t="s">
        <v>171</v>
      </c>
      <c r="F1744" s="416">
        <v>3351089</v>
      </c>
      <c r="G1744" s="444" t="s">
        <v>1269</v>
      </c>
      <c r="H1744" s="438">
        <v>45502</v>
      </c>
      <c r="I1744" s="418" t="s">
        <v>1706</v>
      </c>
      <c r="J1744" s="419">
        <v>6451959</v>
      </c>
      <c r="K1744" s="595"/>
      <c r="L1744" s="568"/>
    </row>
    <row r="1745" spans="2:12" ht="14">
      <c r="B1745" s="440" t="s">
        <v>1278</v>
      </c>
      <c r="C1745" s="441">
        <v>31921928</v>
      </c>
      <c r="D1745" s="414" t="s">
        <v>1279</v>
      </c>
      <c r="E1745" s="437" t="s">
        <v>171</v>
      </c>
      <c r="F1745" s="416">
        <v>3351089</v>
      </c>
      <c r="G1745" s="444" t="s">
        <v>1270</v>
      </c>
      <c r="H1745" s="438">
        <v>45498</v>
      </c>
      <c r="I1745" s="418" t="s">
        <v>1706</v>
      </c>
      <c r="J1745" s="419">
        <v>6491163</v>
      </c>
      <c r="K1745" s="595"/>
      <c r="L1745" s="568"/>
    </row>
    <row r="1746" spans="2:12">
      <c r="B1746" s="456" t="s">
        <v>26</v>
      </c>
      <c r="C1746" s="458"/>
      <c r="D1746" s="449"/>
      <c r="E1746" s="450"/>
      <c r="F1746" s="451"/>
      <c r="G1746" s="459"/>
      <c r="H1746" s="453"/>
      <c r="I1746" s="526"/>
      <c r="J1746" s="454">
        <f>SUM(J1744:J1745)</f>
        <v>12943122</v>
      </c>
      <c r="K1746" s="599">
        <f>SUM(K1744:K1745)</f>
        <v>0</v>
      </c>
      <c r="L1746" s="568"/>
    </row>
    <row r="1747" spans="2:12">
      <c r="B1747" s="440" t="s">
        <v>571</v>
      </c>
      <c r="C1747" s="441">
        <v>1144077769</v>
      </c>
      <c r="D1747" s="414" t="s">
        <v>572</v>
      </c>
      <c r="E1747" s="437" t="s">
        <v>171</v>
      </c>
      <c r="F1747" s="416">
        <v>3207778439</v>
      </c>
      <c r="G1747" s="445">
        <v>20220130</v>
      </c>
      <c r="H1747" s="416">
        <v>20220429</v>
      </c>
      <c r="I1747" s="418" t="s">
        <v>1706</v>
      </c>
      <c r="J1747" s="419">
        <v>1884706</v>
      </c>
      <c r="K1747" s="595"/>
      <c r="L1747" s="568"/>
    </row>
    <row r="1748" spans="2:12">
      <c r="B1748" s="456" t="s">
        <v>26</v>
      </c>
      <c r="C1748" s="458"/>
      <c r="D1748" s="449"/>
      <c r="E1748" s="450"/>
      <c r="F1748" s="451"/>
      <c r="G1748" s="459"/>
      <c r="H1748" s="453"/>
      <c r="I1748" s="526"/>
      <c r="J1748" s="454">
        <f>SUM(J1747)</f>
        <v>1884706</v>
      </c>
      <c r="K1748" s="599">
        <f>SUM(K1747)</f>
        <v>0</v>
      </c>
      <c r="L1748" s="568"/>
    </row>
    <row r="1749" spans="2:12">
      <c r="B1749" s="440" t="s">
        <v>670</v>
      </c>
      <c r="C1749" s="441">
        <v>444444701</v>
      </c>
      <c r="D1749" s="414" t="s">
        <v>671</v>
      </c>
      <c r="E1749" s="437" t="s">
        <v>535</v>
      </c>
      <c r="F1749" s="416">
        <v>57871617</v>
      </c>
      <c r="G1749" s="444"/>
      <c r="H1749" s="435"/>
      <c r="I1749" s="418" t="s">
        <v>1706</v>
      </c>
      <c r="J1749" s="419">
        <v>59132160</v>
      </c>
      <c r="K1749" s="595"/>
      <c r="L1749" s="568"/>
    </row>
    <row r="1750" spans="2:12">
      <c r="B1750" s="456" t="s">
        <v>26</v>
      </c>
      <c r="C1750" s="458"/>
      <c r="D1750" s="449"/>
      <c r="E1750" s="450"/>
      <c r="F1750" s="451"/>
      <c r="G1750" s="459"/>
      <c r="H1750" s="453"/>
      <c r="I1750" s="526"/>
      <c r="J1750" s="454">
        <f>SUM(J1749)</f>
        <v>59132160</v>
      </c>
      <c r="K1750" s="599">
        <f>SUM(K1749)</f>
        <v>0</v>
      </c>
      <c r="L1750" s="568"/>
    </row>
    <row r="1751" spans="2:12">
      <c r="B1751" s="440" t="s">
        <v>631</v>
      </c>
      <c r="C1751" s="441">
        <v>860350234</v>
      </c>
      <c r="D1751" s="414" t="s">
        <v>632</v>
      </c>
      <c r="E1751" s="437" t="s">
        <v>185</v>
      </c>
      <c r="F1751" s="416">
        <v>7449400</v>
      </c>
      <c r="G1751" s="445">
        <v>1133484</v>
      </c>
      <c r="H1751" s="416">
        <v>20240902</v>
      </c>
      <c r="I1751" s="418" t="s">
        <v>1706</v>
      </c>
      <c r="J1751" s="419">
        <v>2292358</v>
      </c>
      <c r="K1751" s="595"/>
      <c r="L1751" s="568"/>
    </row>
    <row r="1752" spans="2:12">
      <c r="B1752" s="456" t="s">
        <v>26</v>
      </c>
      <c r="C1752" s="458"/>
      <c r="D1752" s="449"/>
      <c r="E1752" s="450"/>
      <c r="F1752" s="451"/>
      <c r="G1752" s="459"/>
      <c r="H1752" s="453"/>
      <c r="I1752" s="526"/>
      <c r="J1752" s="454">
        <f>SUM(J1751)</f>
        <v>2292358</v>
      </c>
      <c r="K1752" s="599">
        <f>SUM(K1751)</f>
        <v>0</v>
      </c>
      <c r="L1752" s="568"/>
    </row>
    <row r="1753" spans="2:12">
      <c r="B1753" s="440" t="s">
        <v>672</v>
      </c>
      <c r="C1753" s="441">
        <v>444444964</v>
      </c>
      <c r="D1753" s="414" t="s">
        <v>1207</v>
      </c>
      <c r="E1753" s="437" t="s">
        <v>673</v>
      </c>
      <c r="F1753" s="416" t="s">
        <v>1208</v>
      </c>
      <c r="G1753" s="444"/>
      <c r="H1753" s="435"/>
      <c r="I1753" s="418" t="s">
        <v>1706</v>
      </c>
      <c r="J1753" s="419">
        <v>209656030</v>
      </c>
      <c r="K1753" s="595"/>
      <c r="L1753" s="568"/>
    </row>
    <row r="1754" spans="2:12">
      <c r="B1754" s="456" t="s">
        <v>26</v>
      </c>
      <c r="C1754" s="458"/>
      <c r="D1754" s="449"/>
      <c r="E1754" s="450"/>
      <c r="F1754" s="451"/>
      <c r="G1754" s="459"/>
      <c r="H1754" s="453"/>
      <c r="I1754" s="526"/>
      <c r="J1754" s="454">
        <f>SUM(J1753)</f>
        <v>209656030</v>
      </c>
      <c r="K1754" s="599">
        <f>SUM(K1753)</f>
        <v>0</v>
      </c>
      <c r="L1754" s="568"/>
    </row>
    <row r="1755" spans="2:12" ht="14">
      <c r="B1755" s="440" t="s">
        <v>559</v>
      </c>
      <c r="C1755" s="441">
        <v>6543740</v>
      </c>
      <c r="D1755" s="414" t="s">
        <v>560</v>
      </c>
      <c r="E1755" s="437" t="s">
        <v>171</v>
      </c>
      <c r="F1755" s="416">
        <v>4015441</v>
      </c>
      <c r="G1755" s="444" t="s">
        <v>1280</v>
      </c>
      <c r="H1755" s="438">
        <v>45007</v>
      </c>
      <c r="I1755" s="418" t="s">
        <v>1706</v>
      </c>
      <c r="J1755" s="419">
        <v>1506811</v>
      </c>
      <c r="K1755" s="595"/>
      <c r="L1755" s="568"/>
    </row>
    <row r="1756" spans="2:12" ht="14">
      <c r="B1756" s="440" t="s">
        <v>559</v>
      </c>
      <c r="C1756" s="441">
        <v>6543740</v>
      </c>
      <c r="D1756" s="414" t="s">
        <v>560</v>
      </c>
      <c r="E1756" s="437" t="s">
        <v>171</v>
      </c>
      <c r="F1756" s="416">
        <v>4015441</v>
      </c>
      <c r="G1756" s="444" t="s">
        <v>1281</v>
      </c>
      <c r="H1756" s="438">
        <v>45542</v>
      </c>
      <c r="I1756" s="418" t="s">
        <v>1706</v>
      </c>
      <c r="J1756" s="419">
        <v>535713</v>
      </c>
      <c r="K1756" s="595"/>
      <c r="L1756" s="568"/>
    </row>
    <row r="1757" spans="2:12" ht="14">
      <c r="B1757" s="440" t="s">
        <v>559</v>
      </c>
      <c r="C1757" s="441">
        <v>6543740</v>
      </c>
      <c r="D1757" s="414" t="s">
        <v>560</v>
      </c>
      <c r="E1757" s="437" t="s">
        <v>171</v>
      </c>
      <c r="F1757" s="416">
        <v>4015441</v>
      </c>
      <c r="G1757" s="444" t="s">
        <v>1282</v>
      </c>
      <c r="H1757" s="438">
        <v>45542</v>
      </c>
      <c r="I1757" s="418" t="s">
        <v>1706</v>
      </c>
      <c r="J1757" s="419">
        <v>396803</v>
      </c>
      <c r="K1757" s="595"/>
      <c r="L1757" s="568"/>
    </row>
    <row r="1758" spans="2:12" ht="14">
      <c r="B1758" s="440" t="s">
        <v>559</v>
      </c>
      <c r="C1758" s="441">
        <v>6543740</v>
      </c>
      <c r="D1758" s="414" t="s">
        <v>560</v>
      </c>
      <c r="E1758" s="437" t="s">
        <v>171</v>
      </c>
      <c r="F1758" s="416">
        <v>4015441</v>
      </c>
      <c r="G1758" s="444" t="s">
        <v>1283</v>
      </c>
      <c r="H1758" s="438">
        <v>45542</v>
      </c>
      <c r="I1758" s="418" t="s">
        <v>1706</v>
      </c>
      <c r="J1758" s="419">
        <v>315322</v>
      </c>
      <c r="K1758" s="595"/>
      <c r="L1758" s="568"/>
    </row>
    <row r="1759" spans="2:12" ht="14">
      <c r="B1759" s="440" t="s">
        <v>559</v>
      </c>
      <c r="C1759" s="441">
        <v>6543740</v>
      </c>
      <c r="D1759" s="414" t="s">
        <v>560</v>
      </c>
      <c r="E1759" s="437" t="s">
        <v>171</v>
      </c>
      <c r="F1759" s="416">
        <v>4015441</v>
      </c>
      <c r="G1759" s="444" t="s">
        <v>1284</v>
      </c>
      <c r="H1759" s="438">
        <v>45542</v>
      </c>
      <c r="I1759" s="418" t="s">
        <v>1706</v>
      </c>
      <c r="J1759" s="419">
        <v>562858</v>
      </c>
      <c r="K1759" s="595"/>
      <c r="L1759" s="568"/>
    </row>
    <row r="1760" spans="2:12" ht="14">
      <c r="B1760" s="440" t="s">
        <v>559</v>
      </c>
      <c r="C1760" s="441">
        <v>6543740</v>
      </c>
      <c r="D1760" s="414" t="s">
        <v>560</v>
      </c>
      <c r="E1760" s="437" t="s">
        <v>171</v>
      </c>
      <c r="F1760" s="416">
        <v>4015441</v>
      </c>
      <c r="G1760" s="444" t="s">
        <v>1285</v>
      </c>
      <c r="H1760" s="438">
        <v>45548</v>
      </c>
      <c r="I1760" s="418" t="s">
        <v>1706</v>
      </c>
      <c r="J1760" s="419">
        <v>501452</v>
      </c>
      <c r="K1760" s="595"/>
      <c r="L1760" s="568"/>
    </row>
    <row r="1761" spans="2:12" ht="14">
      <c r="B1761" s="440" t="s">
        <v>559</v>
      </c>
      <c r="C1761" s="441">
        <v>6543740</v>
      </c>
      <c r="D1761" s="414" t="s">
        <v>560</v>
      </c>
      <c r="E1761" s="437" t="s">
        <v>171</v>
      </c>
      <c r="F1761" s="416">
        <v>4015441</v>
      </c>
      <c r="G1761" s="444" t="s">
        <v>1286</v>
      </c>
      <c r="H1761" s="438">
        <v>45551</v>
      </c>
      <c r="I1761" s="418" t="s">
        <v>1706</v>
      </c>
      <c r="J1761" s="419">
        <v>258580</v>
      </c>
      <c r="K1761" s="595"/>
      <c r="L1761" s="568"/>
    </row>
    <row r="1762" spans="2:12" ht="14">
      <c r="B1762" s="440" t="s">
        <v>559</v>
      </c>
      <c r="C1762" s="441">
        <v>6543740</v>
      </c>
      <c r="D1762" s="414" t="s">
        <v>560</v>
      </c>
      <c r="E1762" s="437" t="s">
        <v>171</v>
      </c>
      <c r="F1762" s="416">
        <v>4015441</v>
      </c>
      <c r="G1762" s="444" t="s">
        <v>1287</v>
      </c>
      <c r="H1762" s="438">
        <v>45553</v>
      </c>
      <c r="I1762" s="418" t="s">
        <v>1706</v>
      </c>
      <c r="J1762" s="419">
        <v>753553</v>
      </c>
      <c r="K1762" s="595"/>
      <c r="L1762" s="568"/>
    </row>
    <row r="1763" spans="2:12" ht="14">
      <c r="B1763" s="440" t="s">
        <v>559</v>
      </c>
      <c r="C1763" s="441">
        <v>6543740</v>
      </c>
      <c r="D1763" s="414" t="s">
        <v>560</v>
      </c>
      <c r="E1763" s="437" t="s">
        <v>171</v>
      </c>
      <c r="F1763" s="416">
        <v>4015441</v>
      </c>
      <c r="G1763" s="444" t="s">
        <v>1288</v>
      </c>
      <c r="H1763" s="438">
        <v>44888</v>
      </c>
      <c r="I1763" s="418" t="s">
        <v>1706</v>
      </c>
      <c r="J1763" s="419">
        <v>976595</v>
      </c>
      <c r="K1763" s="595"/>
      <c r="L1763" s="568"/>
    </row>
    <row r="1764" spans="2:12" ht="14">
      <c r="B1764" s="440" t="s">
        <v>559</v>
      </c>
      <c r="C1764" s="441">
        <v>6543740</v>
      </c>
      <c r="D1764" s="414" t="s">
        <v>560</v>
      </c>
      <c r="E1764" s="437" t="s">
        <v>171</v>
      </c>
      <c r="F1764" s="416">
        <v>4015441</v>
      </c>
      <c r="G1764" s="444" t="s">
        <v>1289</v>
      </c>
      <c r="H1764" s="438">
        <v>44932</v>
      </c>
      <c r="I1764" s="418" t="s">
        <v>1706</v>
      </c>
      <c r="J1764" s="419">
        <v>494188</v>
      </c>
      <c r="K1764" s="595"/>
      <c r="L1764" s="568"/>
    </row>
    <row r="1765" spans="2:12" ht="14">
      <c r="B1765" s="440" t="s">
        <v>559</v>
      </c>
      <c r="C1765" s="441">
        <v>6543740</v>
      </c>
      <c r="D1765" s="414" t="s">
        <v>560</v>
      </c>
      <c r="E1765" s="437" t="s">
        <v>171</v>
      </c>
      <c r="F1765" s="416">
        <v>4015441</v>
      </c>
      <c r="G1765" s="444" t="s">
        <v>1290</v>
      </c>
      <c r="H1765" s="438">
        <v>44909</v>
      </c>
      <c r="I1765" s="418" t="s">
        <v>1706</v>
      </c>
      <c r="J1765" s="419">
        <v>970901</v>
      </c>
      <c r="K1765" s="595"/>
      <c r="L1765" s="568"/>
    </row>
    <row r="1766" spans="2:12" ht="14">
      <c r="B1766" s="440" t="s">
        <v>559</v>
      </c>
      <c r="C1766" s="441">
        <v>6543740</v>
      </c>
      <c r="D1766" s="414" t="s">
        <v>560</v>
      </c>
      <c r="E1766" s="437" t="s">
        <v>171</v>
      </c>
      <c r="F1766" s="416">
        <v>4015441</v>
      </c>
      <c r="G1766" s="444" t="s">
        <v>1291</v>
      </c>
      <c r="H1766" s="438">
        <v>44916</v>
      </c>
      <c r="I1766" s="418" t="s">
        <v>1706</v>
      </c>
      <c r="J1766" s="419">
        <v>451676</v>
      </c>
      <c r="K1766" s="595"/>
      <c r="L1766" s="568"/>
    </row>
    <row r="1767" spans="2:12" ht="14">
      <c r="B1767" s="440" t="s">
        <v>559</v>
      </c>
      <c r="C1767" s="441">
        <v>6543740</v>
      </c>
      <c r="D1767" s="414" t="s">
        <v>560</v>
      </c>
      <c r="E1767" s="437" t="s">
        <v>171</v>
      </c>
      <c r="F1767" s="416">
        <v>4015441</v>
      </c>
      <c r="G1767" s="444" t="s">
        <v>1292</v>
      </c>
      <c r="H1767" s="438">
        <v>44919</v>
      </c>
      <c r="I1767" s="418" t="s">
        <v>1706</v>
      </c>
      <c r="J1767" s="419">
        <v>590099</v>
      </c>
      <c r="K1767" s="595"/>
      <c r="L1767" s="568"/>
    </row>
    <row r="1768" spans="2:12" ht="14">
      <c r="B1768" s="440" t="s">
        <v>559</v>
      </c>
      <c r="C1768" s="441">
        <v>6543740</v>
      </c>
      <c r="D1768" s="414" t="s">
        <v>560</v>
      </c>
      <c r="E1768" s="437" t="s">
        <v>171</v>
      </c>
      <c r="F1768" s="416">
        <v>4015441</v>
      </c>
      <c r="G1768" s="444" t="s">
        <v>1293</v>
      </c>
      <c r="H1768" s="438">
        <v>44925</v>
      </c>
      <c r="I1768" s="418" t="s">
        <v>1706</v>
      </c>
      <c r="J1768" s="419">
        <v>931241</v>
      </c>
      <c r="K1768" s="595"/>
      <c r="L1768" s="568"/>
    </row>
    <row r="1769" spans="2:12" ht="14">
      <c r="B1769" s="440" t="s">
        <v>559</v>
      </c>
      <c r="C1769" s="441">
        <v>6543740</v>
      </c>
      <c r="D1769" s="414" t="s">
        <v>560</v>
      </c>
      <c r="E1769" s="437" t="s">
        <v>171</v>
      </c>
      <c r="F1769" s="416">
        <v>4015441</v>
      </c>
      <c r="G1769" s="444" t="s">
        <v>1294</v>
      </c>
      <c r="H1769" s="438">
        <v>44930</v>
      </c>
      <c r="I1769" s="418" t="s">
        <v>1706</v>
      </c>
      <c r="J1769" s="419">
        <v>568355</v>
      </c>
      <c r="K1769" s="595"/>
      <c r="L1769" s="568"/>
    </row>
    <row r="1770" spans="2:12" ht="14">
      <c r="B1770" s="440" t="s">
        <v>559</v>
      </c>
      <c r="C1770" s="441">
        <v>6543740</v>
      </c>
      <c r="D1770" s="414" t="s">
        <v>560</v>
      </c>
      <c r="E1770" s="437" t="s">
        <v>171</v>
      </c>
      <c r="F1770" s="416">
        <v>4015441</v>
      </c>
      <c r="G1770" s="444" t="s">
        <v>1295</v>
      </c>
      <c r="H1770" s="438">
        <v>44939</v>
      </c>
      <c r="I1770" s="418" t="s">
        <v>1706</v>
      </c>
      <c r="J1770" s="433">
        <v>460172</v>
      </c>
      <c r="K1770" s="596"/>
      <c r="L1770" s="568"/>
    </row>
    <row r="1771" spans="2:12" ht="14">
      <c r="B1771" s="440" t="s">
        <v>559</v>
      </c>
      <c r="C1771" s="441">
        <v>6543740</v>
      </c>
      <c r="D1771" s="414" t="s">
        <v>560</v>
      </c>
      <c r="E1771" s="437" t="s">
        <v>171</v>
      </c>
      <c r="F1771" s="416">
        <v>4015441</v>
      </c>
      <c r="G1771" s="444" t="s">
        <v>1296</v>
      </c>
      <c r="H1771" s="438">
        <v>44954</v>
      </c>
      <c r="I1771" s="418" t="s">
        <v>1706</v>
      </c>
      <c r="J1771" s="419">
        <v>533357</v>
      </c>
      <c r="K1771" s="595"/>
      <c r="L1771" s="568"/>
    </row>
    <row r="1772" spans="2:12" ht="14">
      <c r="B1772" s="440" t="s">
        <v>559</v>
      </c>
      <c r="C1772" s="441">
        <v>6543740</v>
      </c>
      <c r="D1772" s="414" t="s">
        <v>560</v>
      </c>
      <c r="E1772" s="437" t="s">
        <v>171</v>
      </c>
      <c r="F1772" s="416">
        <v>4015441</v>
      </c>
      <c r="G1772" s="444" t="s">
        <v>1297</v>
      </c>
      <c r="H1772" s="438">
        <v>44958</v>
      </c>
      <c r="I1772" s="418" t="s">
        <v>1706</v>
      </c>
      <c r="J1772" s="419">
        <v>1094419</v>
      </c>
      <c r="K1772" s="595"/>
      <c r="L1772" s="568"/>
    </row>
    <row r="1773" spans="2:12" ht="14">
      <c r="B1773" s="440" t="s">
        <v>559</v>
      </c>
      <c r="C1773" s="441">
        <v>6543740</v>
      </c>
      <c r="D1773" s="414" t="s">
        <v>560</v>
      </c>
      <c r="E1773" s="437" t="s">
        <v>171</v>
      </c>
      <c r="F1773" s="416">
        <v>4015441</v>
      </c>
      <c r="G1773" s="444" t="s">
        <v>1298</v>
      </c>
      <c r="H1773" s="438">
        <v>44961</v>
      </c>
      <c r="I1773" s="418" t="s">
        <v>1706</v>
      </c>
      <c r="J1773" s="419">
        <v>812092</v>
      </c>
      <c r="K1773" s="595"/>
      <c r="L1773" s="568"/>
    </row>
    <row r="1774" spans="2:12" ht="14">
      <c r="B1774" s="440" t="s">
        <v>559</v>
      </c>
      <c r="C1774" s="441">
        <v>6543740</v>
      </c>
      <c r="D1774" s="414" t="s">
        <v>560</v>
      </c>
      <c r="E1774" s="437" t="s">
        <v>171</v>
      </c>
      <c r="F1774" s="416">
        <v>4015441</v>
      </c>
      <c r="G1774" s="444" t="s">
        <v>1299</v>
      </c>
      <c r="H1774" s="438">
        <v>44965</v>
      </c>
      <c r="I1774" s="418" t="s">
        <v>1706</v>
      </c>
      <c r="J1774" s="419">
        <v>840532</v>
      </c>
      <c r="K1774" s="595"/>
      <c r="L1774" s="568"/>
    </row>
    <row r="1775" spans="2:12" ht="14">
      <c r="B1775" s="440" t="s">
        <v>559</v>
      </c>
      <c r="C1775" s="441">
        <v>6543740</v>
      </c>
      <c r="D1775" s="414" t="s">
        <v>560</v>
      </c>
      <c r="E1775" s="437" t="s">
        <v>171</v>
      </c>
      <c r="F1775" s="416">
        <v>4015441</v>
      </c>
      <c r="G1775" s="444" t="s">
        <v>1300</v>
      </c>
      <c r="H1775" s="438">
        <v>44967</v>
      </c>
      <c r="I1775" s="418" t="s">
        <v>1706</v>
      </c>
      <c r="J1775" s="419">
        <v>2086289</v>
      </c>
      <c r="K1775" s="595"/>
      <c r="L1775" s="568"/>
    </row>
    <row r="1776" spans="2:12" ht="14">
      <c r="B1776" s="440" t="s">
        <v>559</v>
      </c>
      <c r="C1776" s="441">
        <v>6543740</v>
      </c>
      <c r="D1776" s="414" t="s">
        <v>560</v>
      </c>
      <c r="E1776" s="437" t="s">
        <v>171</v>
      </c>
      <c r="F1776" s="416">
        <v>4015441</v>
      </c>
      <c r="G1776" s="444" t="s">
        <v>1301</v>
      </c>
      <c r="H1776" s="438">
        <v>44973</v>
      </c>
      <c r="I1776" s="418" t="s">
        <v>1706</v>
      </c>
      <c r="J1776" s="419">
        <v>678993</v>
      </c>
      <c r="K1776" s="595"/>
      <c r="L1776" s="568"/>
    </row>
    <row r="1777" spans="2:12" ht="14">
      <c r="B1777" s="440" t="s">
        <v>559</v>
      </c>
      <c r="C1777" s="441">
        <v>6543740</v>
      </c>
      <c r="D1777" s="414" t="s">
        <v>560</v>
      </c>
      <c r="E1777" s="437" t="s">
        <v>171</v>
      </c>
      <c r="F1777" s="416">
        <v>4015441</v>
      </c>
      <c r="G1777" s="444" t="s">
        <v>1302</v>
      </c>
      <c r="H1777" s="438">
        <v>44973</v>
      </c>
      <c r="I1777" s="418" t="s">
        <v>1706</v>
      </c>
      <c r="J1777" s="419">
        <v>1141903</v>
      </c>
      <c r="K1777" s="595"/>
      <c r="L1777" s="568"/>
    </row>
    <row r="1778" spans="2:12" ht="14">
      <c r="B1778" s="440" t="s">
        <v>559</v>
      </c>
      <c r="C1778" s="441">
        <v>6543740</v>
      </c>
      <c r="D1778" s="414" t="s">
        <v>560</v>
      </c>
      <c r="E1778" s="437" t="s">
        <v>171</v>
      </c>
      <c r="F1778" s="416">
        <v>4015441</v>
      </c>
      <c r="G1778" s="444" t="s">
        <v>1303</v>
      </c>
      <c r="H1778" s="438">
        <v>44985</v>
      </c>
      <c r="I1778" s="418" t="s">
        <v>1706</v>
      </c>
      <c r="J1778" s="419">
        <v>444720</v>
      </c>
      <c r="K1778" s="595"/>
      <c r="L1778" s="568"/>
    </row>
    <row r="1779" spans="2:12" ht="14">
      <c r="B1779" s="440" t="s">
        <v>559</v>
      </c>
      <c r="C1779" s="441">
        <v>6543740</v>
      </c>
      <c r="D1779" s="414" t="s">
        <v>560</v>
      </c>
      <c r="E1779" s="437" t="s">
        <v>171</v>
      </c>
      <c r="F1779" s="416">
        <v>4015441</v>
      </c>
      <c r="G1779" s="444" t="s">
        <v>1304</v>
      </c>
      <c r="H1779" s="438">
        <v>44985</v>
      </c>
      <c r="I1779" s="418" t="s">
        <v>1706</v>
      </c>
      <c r="J1779" s="419">
        <v>848875</v>
      </c>
      <c r="K1779" s="595"/>
      <c r="L1779" s="568"/>
    </row>
    <row r="1780" spans="2:12" ht="14">
      <c r="B1780" s="440" t="s">
        <v>559</v>
      </c>
      <c r="C1780" s="441">
        <v>6543740</v>
      </c>
      <c r="D1780" s="414" t="s">
        <v>560</v>
      </c>
      <c r="E1780" s="437" t="s">
        <v>171</v>
      </c>
      <c r="F1780" s="416">
        <v>4015441</v>
      </c>
      <c r="G1780" s="444" t="s">
        <v>1305</v>
      </c>
      <c r="H1780" s="438">
        <v>45000</v>
      </c>
      <c r="I1780" s="418" t="s">
        <v>1706</v>
      </c>
      <c r="J1780" s="419">
        <v>510385</v>
      </c>
      <c r="K1780" s="595"/>
      <c r="L1780" s="568"/>
    </row>
    <row r="1781" spans="2:12" ht="14">
      <c r="B1781" s="440" t="s">
        <v>559</v>
      </c>
      <c r="C1781" s="441">
        <v>6543740</v>
      </c>
      <c r="D1781" s="414" t="s">
        <v>560</v>
      </c>
      <c r="E1781" s="437" t="s">
        <v>171</v>
      </c>
      <c r="F1781" s="416">
        <v>4015441</v>
      </c>
      <c r="G1781" s="444" t="s">
        <v>1306</v>
      </c>
      <c r="H1781" s="438">
        <v>45003</v>
      </c>
      <c r="I1781" s="418" t="s">
        <v>1706</v>
      </c>
      <c r="J1781" s="419">
        <v>1130516</v>
      </c>
      <c r="K1781" s="595"/>
      <c r="L1781" s="568"/>
    </row>
    <row r="1782" spans="2:12" ht="14">
      <c r="B1782" s="440" t="s">
        <v>559</v>
      </c>
      <c r="C1782" s="441">
        <v>6543740</v>
      </c>
      <c r="D1782" s="414" t="s">
        <v>560</v>
      </c>
      <c r="E1782" s="437" t="s">
        <v>171</v>
      </c>
      <c r="F1782" s="416">
        <v>4015441</v>
      </c>
      <c r="G1782" s="444" t="s">
        <v>1307</v>
      </c>
      <c r="H1782" s="438">
        <v>45006</v>
      </c>
      <c r="I1782" s="418" t="s">
        <v>1706</v>
      </c>
      <c r="J1782" s="419">
        <v>1171364</v>
      </c>
      <c r="K1782" s="595"/>
      <c r="L1782" s="568"/>
    </row>
    <row r="1783" spans="2:12" ht="14">
      <c r="B1783" s="440" t="s">
        <v>559</v>
      </c>
      <c r="C1783" s="441">
        <v>6543740</v>
      </c>
      <c r="D1783" s="414" t="s">
        <v>560</v>
      </c>
      <c r="E1783" s="437" t="s">
        <v>171</v>
      </c>
      <c r="F1783" s="416">
        <v>4015441</v>
      </c>
      <c r="G1783" s="444" t="s">
        <v>1308</v>
      </c>
      <c r="H1783" s="438">
        <v>45015</v>
      </c>
      <c r="I1783" s="418" t="s">
        <v>1706</v>
      </c>
      <c r="J1783" s="419">
        <v>1129151</v>
      </c>
      <c r="K1783" s="595"/>
      <c r="L1783" s="568"/>
    </row>
    <row r="1784" spans="2:12" ht="14">
      <c r="B1784" s="440" t="s">
        <v>559</v>
      </c>
      <c r="C1784" s="441">
        <v>6543740</v>
      </c>
      <c r="D1784" s="414" t="s">
        <v>560</v>
      </c>
      <c r="E1784" s="437" t="s">
        <v>171</v>
      </c>
      <c r="F1784" s="416">
        <v>4015441</v>
      </c>
      <c r="G1784" s="444" t="s">
        <v>1309</v>
      </c>
      <c r="H1784" s="438">
        <v>45018</v>
      </c>
      <c r="I1784" s="418" t="s">
        <v>1706</v>
      </c>
      <c r="J1784" s="419">
        <v>831647</v>
      </c>
      <c r="K1784" s="595"/>
      <c r="L1784" s="568"/>
    </row>
    <row r="1785" spans="2:12" ht="14">
      <c r="B1785" s="440" t="s">
        <v>559</v>
      </c>
      <c r="C1785" s="441">
        <v>6543740</v>
      </c>
      <c r="D1785" s="414" t="s">
        <v>560</v>
      </c>
      <c r="E1785" s="437" t="s">
        <v>171</v>
      </c>
      <c r="F1785" s="416">
        <v>4015441</v>
      </c>
      <c r="G1785" s="444" t="s">
        <v>1310</v>
      </c>
      <c r="H1785" s="438">
        <v>45023</v>
      </c>
      <c r="I1785" s="418" t="s">
        <v>1706</v>
      </c>
      <c r="J1785" s="433">
        <v>956077</v>
      </c>
      <c r="K1785" s="596"/>
      <c r="L1785" s="568"/>
    </row>
    <row r="1786" spans="2:12" ht="14">
      <c r="B1786" s="440" t="s">
        <v>559</v>
      </c>
      <c r="C1786" s="441">
        <v>6543740</v>
      </c>
      <c r="D1786" s="414" t="s">
        <v>560</v>
      </c>
      <c r="E1786" s="437" t="s">
        <v>171</v>
      </c>
      <c r="F1786" s="416">
        <v>4015441</v>
      </c>
      <c r="G1786" s="444" t="s">
        <v>1311</v>
      </c>
      <c r="H1786" s="438">
        <v>44993</v>
      </c>
      <c r="I1786" s="418" t="s">
        <v>1706</v>
      </c>
      <c r="J1786" s="419">
        <v>1148982</v>
      </c>
      <c r="K1786" s="595"/>
      <c r="L1786" s="568"/>
    </row>
    <row r="1787" spans="2:12" ht="14">
      <c r="B1787" s="440" t="s">
        <v>559</v>
      </c>
      <c r="C1787" s="441">
        <v>6543740</v>
      </c>
      <c r="D1787" s="414" t="s">
        <v>560</v>
      </c>
      <c r="E1787" s="437" t="s">
        <v>171</v>
      </c>
      <c r="F1787" s="416">
        <v>4015441</v>
      </c>
      <c r="G1787" s="444" t="s">
        <v>1312</v>
      </c>
      <c r="H1787" s="438">
        <v>45030</v>
      </c>
      <c r="I1787" s="418" t="s">
        <v>1706</v>
      </c>
      <c r="J1787" s="419">
        <v>771007</v>
      </c>
      <c r="K1787" s="595"/>
      <c r="L1787" s="568"/>
    </row>
    <row r="1788" spans="2:12" ht="14">
      <c r="B1788" s="440" t="s">
        <v>559</v>
      </c>
      <c r="C1788" s="441">
        <v>6543740</v>
      </c>
      <c r="D1788" s="414" t="s">
        <v>560</v>
      </c>
      <c r="E1788" s="437" t="s">
        <v>171</v>
      </c>
      <c r="F1788" s="416">
        <v>4015441</v>
      </c>
      <c r="G1788" s="444" t="s">
        <v>1313</v>
      </c>
      <c r="H1788" s="438">
        <v>45030</v>
      </c>
      <c r="I1788" s="418" t="s">
        <v>1706</v>
      </c>
      <c r="J1788" s="419">
        <v>1013997</v>
      </c>
      <c r="K1788" s="595"/>
      <c r="L1788" s="568"/>
    </row>
    <row r="1789" spans="2:12" ht="14">
      <c r="B1789" s="440" t="s">
        <v>559</v>
      </c>
      <c r="C1789" s="441">
        <v>6543740</v>
      </c>
      <c r="D1789" s="414" t="s">
        <v>560</v>
      </c>
      <c r="E1789" s="437" t="s">
        <v>171</v>
      </c>
      <c r="F1789" s="416">
        <v>4015441</v>
      </c>
      <c r="G1789" s="444" t="s">
        <v>1314</v>
      </c>
      <c r="H1789" s="438">
        <v>45035</v>
      </c>
      <c r="I1789" s="418" t="s">
        <v>1706</v>
      </c>
      <c r="J1789" s="419">
        <v>1127286</v>
      </c>
      <c r="K1789" s="595"/>
      <c r="L1789" s="568"/>
    </row>
    <row r="1790" spans="2:12" ht="14">
      <c r="B1790" s="440" t="s">
        <v>559</v>
      </c>
      <c r="C1790" s="441">
        <v>6543740</v>
      </c>
      <c r="D1790" s="414" t="s">
        <v>560</v>
      </c>
      <c r="E1790" s="437" t="s">
        <v>171</v>
      </c>
      <c r="F1790" s="416">
        <v>4015441</v>
      </c>
      <c r="G1790" s="444" t="s">
        <v>1315</v>
      </c>
      <c r="H1790" s="438">
        <v>45086</v>
      </c>
      <c r="I1790" s="418" t="s">
        <v>1706</v>
      </c>
      <c r="J1790" s="419">
        <v>2749054</v>
      </c>
      <c r="K1790" s="595"/>
      <c r="L1790" s="568"/>
    </row>
    <row r="1791" spans="2:12" ht="14">
      <c r="B1791" s="440" t="s">
        <v>559</v>
      </c>
      <c r="C1791" s="441">
        <v>6543740</v>
      </c>
      <c r="D1791" s="414" t="s">
        <v>560</v>
      </c>
      <c r="E1791" s="437" t="s">
        <v>171</v>
      </c>
      <c r="F1791" s="416">
        <v>4015441</v>
      </c>
      <c r="G1791" s="444" t="s">
        <v>1316</v>
      </c>
      <c r="H1791" s="438">
        <v>45090</v>
      </c>
      <c r="I1791" s="418" t="s">
        <v>1706</v>
      </c>
      <c r="J1791" s="419">
        <v>718015</v>
      </c>
      <c r="K1791" s="595"/>
      <c r="L1791" s="568"/>
    </row>
    <row r="1792" spans="2:12" ht="14">
      <c r="B1792" s="440" t="s">
        <v>559</v>
      </c>
      <c r="C1792" s="441">
        <v>6543740</v>
      </c>
      <c r="D1792" s="414" t="s">
        <v>560</v>
      </c>
      <c r="E1792" s="437" t="s">
        <v>171</v>
      </c>
      <c r="F1792" s="416">
        <v>4015441</v>
      </c>
      <c r="G1792" s="444" t="s">
        <v>1317</v>
      </c>
      <c r="H1792" s="438">
        <v>45124</v>
      </c>
      <c r="I1792" s="418" t="s">
        <v>1706</v>
      </c>
      <c r="J1792" s="419">
        <v>206942</v>
      </c>
      <c r="K1792" s="595"/>
      <c r="L1792" s="568"/>
    </row>
    <row r="1793" spans="2:12" ht="14">
      <c r="B1793" s="440" t="s">
        <v>559</v>
      </c>
      <c r="C1793" s="441">
        <v>6543740</v>
      </c>
      <c r="D1793" s="414" t="s">
        <v>560</v>
      </c>
      <c r="E1793" s="437" t="s">
        <v>171</v>
      </c>
      <c r="F1793" s="416">
        <v>4015441</v>
      </c>
      <c r="G1793" s="444" t="s">
        <v>1318</v>
      </c>
      <c r="H1793" s="438">
        <v>45104</v>
      </c>
      <c r="I1793" s="418" t="s">
        <v>1706</v>
      </c>
      <c r="J1793" s="419">
        <v>359007</v>
      </c>
      <c r="K1793" s="595"/>
      <c r="L1793" s="568"/>
    </row>
    <row r="1794" spans="2:12" ht="14">
      <c r="B1794" s="440" t="s">
        <v>559</v>
      </c>
      <c r="C1794" s="441">
        <v>6543740</v>
      </c>
      <c r="D1794" s="414" t="s">
        <v>560</v>
      </c>
      <c r="E1794" s="437" t="s">
        <v>171</v>
      </c>
      <c r="F1794" s="416">
        <v>4015441</v>
      </c>
      <c r="G1794" s="444" t="s">
        <v>1319</v>
      </c>
      <c r="H1794" s="438">
        <v>45137</v>
      </c>
      <c r="I1794" s="418" t="s">
        <v>1706</v>
      </c>
      <c r="J1794" s="419">
        <v>257696</v>
      </c>
      <c r="K1794" s="595"/>
      <c r="L1794" s="568"/>
    </row>
    <row r="1795" spans="2:12" ht="14">
      <c r="B1795" s="440" t="s">
        <v>559</v>
      </c>
      <c r="C1795" s="441">
        <v>6543740</v>
      </c>
      <c r="D1795" s="414" t="s">
        <v>560</v>
      </c>
      <c r="E1795" s="437" t="s">
        <v>171</v>
      </c>
      <c r="F1795" s="416">
        <v>4015441</v>
      </c>
      <c r="G1795" s="444" t="s">
        <v>1320</v>
      </c>
      <c r="H1795" s="438">
        <v>45141</v>
      </c>
      <c r="I1795" s="418" t="s">
        <v>1706</v>
      </c>
      <c r="J1795" s="419">
        <v>711045</v>
      </c>
      <c r="K1795" s="595"/>
      <c r="L1795" s="568"/>
    </row>
    <row r="1796" spans="2:12" ht="14">
      <c r="B1796" s="440" t="s">
        <v>559</v>
      </c>
      <c r="C1796" s="441">
        <v>6543740</v>
      </c>
      <c r="D1796" s="414" t="s">
        <v>560</v>
      </c>
      <c r="E1796" s="437" t="s">
        <v>171</v>
      </c>
      <c r="F1796" s="416">
        <v>4015441</v>
      </c>
      <c r="G1796" s="444" t="s">
        <v>1321</v>
      </c>
      <c r="H1796" s="438">
        <v>45156</v>
      </c>
      <c r="I1796" s="418" t="s">
        <v>1706</v>
      </c>
      <c r="J1796" s="419">
        <v>305309</v>
      </c>
      <c r="K1796" s="595"/>
      <c r="L1796" s="568"/>
    </row>
    <row r="1797" spans="2:12" ht="14">
      <c r="B1797" s="440" t="s">
        <v>559</v>
      </c>
      <c r="C1797" s="441">
        <v>6543740</v>
      </c>
      <c r="D1797" s="414" t="s">
        <v>560</v>
      </c>
      <c r="E1797" s="437" t="s">
        <v>171</v>
      </c>
      <c r="F1797" s="416">
        <v>4015441</v>
      </c>
      <c r="G1797" s="444" t="s">
        <v>1322</v>
      </c>
      <c r="H1797" s="438">
        <v>45158</v>
      </c>
      <c r="I1797" s="418" t="s">
        <v>1706</v>
      </c>
      <c r="J1797" s="419">
        <v>795373</v>
      </c>
      <c r="K1797" s="595"/>
      <c r="L1797" s="568"/>
    </row>
    <row r="1798" spans="2:12" ht="14">
      <c r="B1798" s="440" t="s">
        <v>559</v>
      </c>
      <c r="C1798" s="441">
        <v>6543740</v>
      </c>
      <c r="D1798" s="414" t="s">
        <v>560</v>
      </c>
      <c r="E1798" s="437" t="s">
        <v>171</v>
      </c>
      <c r="F1798" s="416">
        <v>4015441</v>
      </c>
      <c r="G1798" s="444" t="s">
        <v>1323</v>
      </c>
      <c r="H1798" s="438">
        <v>44891</v>
      </c>
      <c r="I1798" s="418" t="s">
        <v>1706</v>
      </c>
      <c r="J1798" s="419">
        <v>603156</v>
      </c>
      <c r="K1798" s="595"/>
      <c r="L1798" s="568"/>
    </row>
    <row r="1799" spans="2:12" ht="14">
      <c r="B1799" s="440" t="s">
        <v>559</v>
      </c>
      <c r="C1799" s="441">
        <v>6543740</v>
      </c>
      <c r="D1799" s="414" t="s">
        <v>560</v>
      </c>
      <c r="E1799" s="437" t="s">
        <v>171</v>
      </c>
      <c r="F1799" s="416">
        <v>4015441</v>
      </c>
      <c r="G1799" s="444" t="s">
        <v>1324</v>
      </c>
      <c r="H1799" s="438">
        <v>44905</v>
      </c>
      <c r="I1799" s="418" t="s">
        <v>1706</v>
      </c>
      <c r="J1799" s="433">
        <v>460761</v>
      </c>
      <c r="K1799" s="596"/>
      <c r="L1799" s="568"/>
    </row>
    <row r="1800" spans="2:12" ht="14">
      <c r="B1800" s="440" t="s">
        <v>559</v>
      </c>
      <c r="C1800" s="441">
        <v>6543740</v>
      </c>
      <c r="D1800" s="414" t="s">
        <v>560</v>
      </c>
      <c r="E1800" s="437" t="s">
        <v>171</v>
      </c>
      <c r="F1800" s="416">
        <v>4015441</v>
      </c>
      <c r="G1800" s="444" t="s">
        <v>1325</v>
      </c>
      <c r="H1800" s="438">
        <v>44912</v>
      </c>
      <c r="I1800" s="418" t="s">
        <v>1706</v>
      </c>
      <c r="J1800" s="419">
        <v>475663</v>
      </c>
      <c r="K1800" s="595"/>
      <c r="L1800" s="568"/>
    </row>
    <row r="1801" spans="2:12" ht="14">
      <c r="B1801" s="440" t="s">
        <v>559</v>
      </c>
      <c r="C1801" s="441">
        <v>6543740</v>
      </c>
      <c r="D1801" s="414" t="s">
        <v>560</v>
      </c>
      <c r="E1801" s="437" t="s">
        <v>171</v>
      </c>
      <c r="F1801" s="416">
        <v>4015441</v>
      </c>
      <c r="G1801" s="444" t="s">
        <v>1326</v>
      </c>
      <c r="H1801" s="438">
        <v>44926</v>
      </c>
      <c r="I1801" s="418" t="s">
        <v>1706</v>
      </c>
      <c r="J1801" s="419">
        <v>441176</v>
      </c>
      <c r="K1801" s="595"/>
      <c r="L1801" s="568"/>
    </row>
    <row r="1802" spans="2:12" ht="14">
      <c r="B1802" s="440" t="s">
        <v>559</v>
      </c>
      <c r="C1802" s="441">
        <v>6543740</v>
      </c>
      <c r="D1802" s="414" t="s">
        <v>560</v>
      </c>
      <c r="E1802" s="437" t="s">
        <v>171</v>
      </c>
      <c r="F1802" s="416">
        <v>4015441</v>
      </c>
      <c r="G1802" s="444" t="s">
        <v>1327</v>
      </c>
      <c r="H1802" s="438">
        <v>44932</v>
      </c>
      <c r="I1802" s="418" t="s">
        <v>1706</v>
      </c>
      <c r="J1802" s="433">
        <v>444003</v>
      </c>
      <c r="K1802" s="596"/>
      <c r="L1802" s="568"/>
    </row>
    <row r="1803" spans="2:12" ht="14">
      <c r="B1803" s="440" t="s">
        <v>559</v>
      </c>
      <c r="C1803" s="441">
        <v>6543740</v>
      </c>
      <c r="D1803" s="414" t="s">
        <v>560</v>
      </c>
      <c r="E1803" s="437" t="s">
        <v>171</v>
      </c>
      <c r="F1803" s="416">
        <v>4015441</v>
      </c>
      <c r="G1803" s="444" t="s">
        <v>1328</v>
      </c>
      <c r="H1803" s="438">
        <v>44969</v>
      </c>
      <c r="I1803" s="418" t="s">
        <v>1706</v>
      </c>
      <c r="J1803" s="419">
        <v>445368</v>
      </c>
      <c r="K1803" s="595"/>
      <c r="L1803" s="568"/>
    </row>
    <row r="1804" spans="2:12" ht="14">
      <c r="B1804" s="440" t="s">
        <v>559</v>
      </c>
      <c r="C1804" s="441">
        <v>6543740</v>
      </c>
      <c r="D1804" s="414" t="s">
        <v>560</v>
      </c>
      <c r="E1804" s="437" t="s">
        <v>171</v>
      </c>
      <c r="F1804" s="416">
        <v>4015441</v>
      </c>
      <c r="G1804" s="444" t="s">
        <v>1329</v>
      </c>
      <c r="H1804" s="438">
        <v>44975</v>
      </c>
      <c r="I1804" s="418" t="s">
        <v>1706</v>
      </c>
      <c r="J1804" s="433">
        <v>456618</v>
      </c>
      <c r="K1804" s="596"/>
      <c r="L1804" s="568"/>
    </row>
    <row r="1805" spans="2:12" ht="14">
      <c r="B1805" s="440" t="s">
        <v>559</v>
      </c>
      <c r="C1805" s="441">
        <v>6543740</v>
      </c>
      <c r="D1805" s="414" t="s">
        <v>560</v>
      </c>
      <c r="E1805" s="437" t="s">
        <v>171</v>
      </c>
      <c r="F1805" s="416">
        <v>4015441</v>
      </c>
      <c r="G1805" s="444" t="s">
        <v>1330</v>
      </c>
      <c r="H1805" s="438">
        <v>44985</v>
      </c>
      <c r="I1805" s="418" t="s">
        <v>1706</v>
      </c>
      <c r="J1805" s="419">
        <v>479845</v>
      </c>
      <c r="K1805" s="595"/>
      <c r="L1805" s="568"/>
    </row>
    <row r="1806" spans="2:12" ht="14">
      <c r="B1806" s="440" t="s">
        <v>559</v>
      </c>
      <c r="C1806" s="441">
        <v>6543740</v>
      </c>
      <c r="D1806" s="414" t="s">
        <v>560</v>
      </c>
      <c r="E1806" s="437" t="s">
        <v>171</v>
      </c>
      <c r="F1806" s="416">
        <v>4015441</v>
      </c>
      <c r="G1806" s="444" t="s">
        <v>1331</v>
      </c>
      <c r="H1806" s="438">
        <v>45003</v>
      </c>
      <c r="I1806" s="418" t="s">
        <v>1706</v>
      </c>
      <c r="J1806" s="433">
        <v>533652</v>
      </c>
      <c r="K1806" s="596"/>
      <c r="L1806" s="568"/>
    </row>
    <row r="1807" spans="2:12" ht="14">
      <c r="B1807" s="440" t="s">
        <v>559</v>
      </c>
      <c r="C1807" s="441">
        <v>6543740</v>
      </c>
      <c r="D1807" s="414" t="s">
        <v>560</v>
      </c>
      <c r="E1807" s="437" t="s">
        <v>171</v>
      </c>
      <c r="F1807" s="416">
        <v>4015441</v>
      </c>
      <c r="G1807" s="444" t="s">
        <v>1332</v>
      </c>
      <c r="H1807" s="438">
        <v>45010</v>
      </c>
      <c r="I1807" s="418" t="s">
        <v>1706</v>
      </c>
      <c r="J1807" s="419">
        <v>626855</v>
      </c>
      <c r="K1807" s="595"/>
      <c r="L1807" s="568"/>
    </row>
    <row r="1808" spans="2:12" ht="14">
      <c r="B1808" s="440" t="s">
        <v>559</v>
      </c>
      <c r="C1808" s="441">
        <v>6543740</v>
      </c>
      <c r="D1808" s="414" t="s">
        <v>560</v>
      </c>
      <c r="E1808" s="437" t="s">
        <v>171</v>
      </c>
      <c r="F1808" s="416">
        <v>4015441</v>
      </c>
      <c r="G1808" s="444" t="s">
        <v>1333</v>
      </c>
      <c r="H1808" s="438">
        <v>45019</v>
      </c>
      <c r="I1808" s="418" t="s">
        <v>1706</v>
      </c>
      <c r="J1808" s="433">
        <v>596570</v>
      </c>
      <c r="K1808" s="596"/>
      <c r="L1808" s="568"/>
    </row>
    <row r="1809" spans="2:12" ht="14">
      <c r="B1809" s="440" t="s">
        <v>559</v>
      </c>
      <c r="C1809" s="441">
        <v>6543740</v>
      </c>
      <c r="D1809" s="414" t="s">
        <v>560</v>
      </c>
      <c r="E1809" s="437" t="s">
        <v>171</v>
      </c>
      <c r="F1809" s="416">
        <v>4015441</v>
      </c>
      <c r="G1809" s="444" t="s">
        <v>1334</v>
      </c>
      <c r="H1809" s="438">
        <v>45026</v>
      </c>
      <c r="I1809" s="418" t="s">
        <v>1706</v>
      </c>
      <c r="J1809" s="419">
        <v>640235</v>
      </c>
      <c r="K1809" s="595"/>
      <c r="L1809" s="568"/>
    </row>
    <row r="1810" spans="2:12" ht="14">
      <c r="B1810" s="440" t="s">
        <v>559</v>
      </c>
      <c r="C1810" s="441">
        <v>6543740</v>
      </c>
      <c r="D1810" s="414" t="s">
        <v>560</v>
      </c>
      <c r="E1810" s="437" t="s">
        <v>171</v>
      </c>
      <c r="F1810" s="416">
        <v>4015441</v>
      </c>
      <c r="G1810" s="444" t="s">
        <v>1335</v>
      </c>
      <c r="H1810" s="438">
        <v>45031</v>
      </c>
      <c r="I1810" s="418" t="s">
        <v>1706</v>
      </c>
      <c r="J1810" s="433">
        <v>579114</v>
      </c>
      <c r="K1810" s="596"/>
      <c r="L1810" s="568"/>
    </row>
    <row r="1811" spans="2:12" ht="14">
      <c r="B1811" s="440" t="s">
        <v>559</v>
      </c>
      <c r="C1811" s="441">
        <v>6543740</v>
      </c>
      <c r="D1811" s="414" t="s">
        <v>560</v>
      </c>
      <c r="E1811" s="437" t="s">
        <v>171</v>
      </c>
      <c r="F1811" s="416">
        <v>4015441</v>
      </c>
      <c r="G1811" s="444" t="s">
        <v>1336</v>
      </c>
      <c r="H1811" s="438">
        <v>45039</v>
      </c>
      <c r="I1811" s="418" t="s">
        <v>1706</v>
      </c>
      <c r="J1811" s="419">
        <v>1050959</v>
      </c>
      <c r="K1811" s="595"/>
      <c r="L1811" s="568"/>
    </row>
    <row r="1812" spans="2:12" ht="14">
      <c r="B1812" s="440" t="s">
        <v>559</v>
      </c>
      <c r="C1812" s="441">
        <v>6543740</v>
      </c>
      <c r="D1812" s="414" t="s">
        <v>560</v>
      </c>
      <c r="E1812" s="437" t="s">
        <v>171</v>
      </c>
      <c r="F1812" s="416">
        <v>4015441</v>
      </c>
      <c r="G1812" s="444" t="s">
        <v>1337</v>
      </c>
      <c r="H1812" s="438">
        <v>45040</v>
      </c>
      <c r="I1812" s="418" t="s">
        <v>1706</v>
      </c>
      <c r="J1812" s="433">
        <v>477381</v>
      </c>
      <c r="K1812" s="596"/>
      <c r="L1812" s="568"/>
    </row>
    <row r="1813" spans="2:12" ht="14">
      <c r="B1813" s="440" t="s">
        <v>559</v>
      </c>
      <c r="C1813" s="441">
        <v>6543740</v>
      </c>
      <c r="D1813" s="414" t="s">
        <v>560</v>
      </c>
      <c r="E1813" s="437" t="s">
        <v>171</v>
      </c>
      <c r="F1813" s="416">
        <v>4015441</v>
      </c>
      <c r="G1813" s="444" t="s">
        <v>1338</v>
      </c>
      <c r="H1813" s="438">
        <v>45086</v>
      </c>
      <c r="I1813" s="418" t="s">
        <v>1706</v>
      </c>
      <c r="J1813" s="419">
        <v>227362</v>
      </c>
      <c r="K1813" s="595"/>
      <c r="L1813" s="568"/>
    </row>
    <row r="1814" spans="2:12" ht="14">
      <c r="B1814" s="440" t="s">
        <v>559</v>
      </c>
      <c r="C1814" s="441">
        <v>6543740</v>
      </c>
      <c r="D1814" s="414" t="s">
        <v>560</v>
      </c>
      <c r="E1814" s="437" t="s">
        <v>171</v>
      </c>
      <c r="F1814" s="416">
        <v>4015441</v>
      </c>
      <c r="G1814" s="444" t="s">
        <v>1339</v>
      </c>
      <c r="H1814" s="438">
        <v>45093</v>
      </c>
      <c r="I1814" s="418" t="s">
        <v>1706</v>
      </c>
      <c r="J1814" s="419">
        <v>519143</v>
      </c>
      <c r="K1814" s="595"/>
      <c r="L1814" s="568"/>
    </row>
    <row r="1815" spans="2:12" ht="14">
      <c r="B1815" s="440" t="s">
        <v>559</v>
      </c>
      <c r="C1815" s="441">
        <v>6543740</v>
      </c>
      <c r="D1815" s="414" t="s">
        <v>560</v>
      </c>
      <c r="E1815" s="437" t="s">
        <v>171</v>
      </c>
      <c r="F1815" s="416">
        <v>4015441</v>
      </c>
      <c r="G1815" s="444" t="s">
        <v>1340</v>
      </c>
      <c r="H1815" s="438">
        <v>45111</v>
      </c>
      <c r="I1815" s="418" t="s">
        <v>1706</v>
      </c>
      <c r="J1815" s="419">
        <v>442059</v>
      </c>
      <c r="K1815" s="595"/>
      <c r="L1815" s="568"/>
    </row>
    <row r="1816" spans="2:12" ht="14">
      <c r="B1816" s="440" t="s">
        <v>559</v>
      </c>
      <c r="C1816" s="441">
        <v>6543740</v>
      </c>
      <c r="D1816" s="414" t="s">
        <v>560</v>
      </c>
      <c r="E1816" s="437" t="s">
        <v>171</v>
      </c>
      <c r="F1816" s="416">
        <v>4015441</v>
      </c>
      <c r="G1816" s="444" t="s">
        <v>1341</v>
      </c>
      <c r="H1816" s="438">
        <v>45137</v>
      </c>
      <c r="I1816" s="418" t="s">
        <v>1706</v>
      </c>
      <c r="J1816" s="419">
        <v>391895</v>
      </c>
      <c r="K1816" s="595"/>
      <c r="L1816" s="568"/>
    </row>
    <row r="1817" spans="2:12" ht="14">
      <c r="B1817" s="440" t="s">
        <v>559</v>
      </c>
      <c r="C1817" s="441">
        <v>6543740</v>
      </c>
      <c r="D1817" s="414" t="s">
        <v>560</v>
      </c>
      <c r="E1817" s="437" t="s">
        <v>171</v>
      </c>
      <c r="F1817" s="416">
        <v>4015441</v>
      </c>
      <c r="G1817" s="444" t="s">
        <v>1342</v>
      </c>
      <c r="H1817" s="438">
        <v>45143</v>
      </c>
      <c r="I1817" s="418" t="s">
        <v>1706</v>
      </c>
      <c r="J1817" s="433">
        <v>345951</v>
      </c>
      <c r="K1817" s="596"/>
      <c r="L1817" s="568"/>
    </row>
    <row r="1818" spans="2:12" ht="14">
      <c r="B1818" s="440" t="s">
        <v>559</v>
      </c>
      <c r="C1818" s="441">
        <v>6543740</v>
      </c>
      <c r="D1818" s="414" t="s">
        <v>560</v>
      </c>
      <c r="E1818" s="437" t="s">
        <v>171</v>
      </c>
      <c r="F1818" s="416">
        <v>4015441</v>
      </c>
      <c r="G1818" s="444" t="s">
        <v>1343</v>
      </c>
      <c r="H1818" s="438">
        <v>45150</v>
      </c>
      <c r="I1818" s="418" t="s">
        <v>1706</v>
      </c>
      <c r="J1818" s="419">
        <v>391796</v>
      </c>
      <c r="K1818" s="595"/>
      <c r="L1818" s="568"/>
    </row>
    <row r="1819" spans="2:12">
      <c r="B1819" s="456" t="s">
        <v>26</v>
      </c>
      <c r="C1819" s="458"/>
      <c r="D1819" s="449"/>
      <c r="E1819" s="450"/>
      <c r="F1819" s="451"/>
      <c r="G1819" s="459"/>
      <c r="H1819" s="453"/>
      <c r="I1819" s="526"/>
      <c r="J1819" s="457">
        <f>SUM(J1755:J1818)</f>
        <v>45277914</v>
      </c>
      <c r="K1819" s="600">
        <f>SUM(K1755:K1818)</f>
        <v>0</v>
      </c>
      <c r="L1819" s="568"/>
    </row>
    <row r="1820" spans="2:12">
      <c r="B1820" s="440" t="s">
        <v>255</v>
      </c>
      <c r="C1820" s="441">
        <v>1111661484</v>
      </c>
      <c r="D1820" s="414" t="s">
        <v>256</v>
      </c>
      <c r="E1820" s="437" t="s">
        <v>171</v>
      </c>
      <c r="F1820" s="416">
        <v>32154351116</v>
      </c>
      <c r="G1820" s="445">
        <v>1085</v>
      </c>
      <c r="H1820" s="416">
        <v>20221128</v>
      </c>
      <c r="I1820" s="418" t="s">
        <v>1706</v>
      </c>
      <c r="J1820" s="419">
        <v>5080545</v>
      </c>
      <c r="K1820" s="595"/>
      <c r="L1820" s="568"/>
    </row>
    <row r="1821" spans="2:12">
      <c r="B1821" s="456" t="s">
        <v>26</v>
      </c>
      <c r="C1821" s="458"/>
      <c r="D1821" s="449"/>
      <c r="E1821" s="450"/>
      <c r="F1821" s="451"/>
      <c r="G1821" s="459"/>
      <c r="H1821" s="453"/>
      <c r="I1821" s="526"/>
      <c r="J1821" s="454">
        <f>SUM(J1820)</f>
        <v>5080545</v>
      </c>
      <c r="K1821" s="599">
        <f>SUM(K1820)</f>
        <v>0</v>
      </c>
      <c r="L1821" s="568"/>
    </row>
    <row r="1822" spans="2:12">
      <c r="B1822" s="440" t="s">
        <v>257</v>
      </c>
      <c r="C1822" s="441">
        <v>1006016617</v>
      </c>
      <c r="D1822" s="414"/>
      <c r="E1822" s="415"/>
      <c r="F1822" s="416"/>
      <c r="G1822" s="444"/>
      <c r="H1822" s="435"/>
      <c r="I1822" s="418" t="s">
        <v>1706</v>
      </c>
      <c r="J1822" s="419">
        <v>66175</v>
      </c>
      <c r="K1822" s="595"/>
      <c r="L1822" s="568"/>
    </row>
    <row r="1823" spans="2:12">
      <c r="B1823" s="440" t="s">
        <v>257</v>
      </c>
      <c r="C1823" s="441">
        <v>1006016617</v>
      </c>
      <c r="D1823" s="414"/>
      <c r="E1823" s="415"/>
      <c r="F1823" s="416"/>
      <c r="G1823" s="444"/>
      <c r="H1823" s="435"/>
      <c r="I1823" s="418" t="s">
        <v>1706</v>
      </c>
      <c r="J1823" s="419">
        <v>66175</v>
      </c>
      <c r="K1823" s="595"/>
      <c r="L1823" s="568"/>
    </row>
    <row r="1824" spans="2:12">
      <c r="B1824" s="440" t="s">
        <v>257</v>
      </c>
      <c r="C1824" s="441">
        <v>1006016617</v>
      </c>
      <c r="D1824" s="414"/>
      <c r="E1824" s="415"/>
      <c r="F1824" s="416"/>
      <c r="G1824" s="444"/>
      <c r="H1824" s="435"/>
      <c r="I1824" s="418" t="s">
        <v>1706</v>
      </c>
      <c r="J1824" s="419">
        <v>16544</v>
      </c>
      <c r="K1824" s="595"/>
      <c r="L1824" s="568"/>
    </row>
    <row r="1825" spans="2:12" ht="14">
      <c r="B1825" s="440" t="s">
        <v>257</v>
      </c>
      <c r="C1825" s="441">
        <v>1006016617</v>
      </c>
      <c r="D1825" s="414" t="s">
        <v>258</v>
      </c>
      <c r="E1825" s="437" t="s">
        <v>203</v>
      </c>
      <c r="F1825" s="416">
        <v>3176359535</v>
      </c>
      <c r="G1825" s="444" t="s">
        <v>1476</v>
      </c>
      <c r="H1825" s="438">
        <v>45352</v>
      </c>
      <c r="I1825" s="418" t="s">
        <v>1706</v>
      </c>
      <c r="J1825" s="419">
        <v>29250000</v>
      </c>
      <c r="K1825" s="595"/>
      <c r="L1825" s="568"/>
    </row>
    <row r="1826" spans="2:12">
      <c r="B1826" s="456" t="s">
        <v>26</v>
      </c>
      <c r="C1826" s="458"/>
      <c r="D1826" s="449"/>
      <c r="E1826" s="450"/>
      <c r="F1826" s="451"/>
      <c r="G1826" s="459"/>
      <c r="H1826" s="453"/>
      <c r="I1826" s="526"/>
      <c r="J1826" s="454">
        <f>SUM(J1822:J1825)</f>
        <v>29398894</v>
      </c>
      <c r="K1826" s="599">
        <f>SUM(K1822:K1825)</f>
        <v>0</v>
      </c>
      <c r="L1826" s="568"/>
    </row>
    <row r="1827" spans="2:12">
      <c r="B1827" s="440" t="s">
        <v>691</v>
      </c>
      <c r="C1827" s="441">
        <v>1006052770</v>
      </c>
      <c r="D1827" s="414" t="s">
        <v>1477</v>
      </c>
      <c r="E1827" s="437" t="s">
        <v>171</v>
      </c>
      <c r="F1827" s="416">
        <v>3174812518</v>
      </c>
      <c r="G1827" s="445">
        <v>827</v>
      </c>
      <c r="H1827" s="435">
        <v>44729</v>
      </c>
      <c r="I1827" s="418" t="s">
        <v>1706</v>
      </c>
      <c r="J1827" s="419">
        <v>1800000</v>
      </c>
      <c r="K1827" s="595"/>
      <c r="L1827" s="568"/>
    </row>
    <row r="1828" spans="2:12">
      <c r="B1828" s="456" t="s">
        <v>26</v>
      </c>
      <c r="C1828" s="458"/>
      <c r="D1828" s="449"/>
      <c r="E1828" s="450"/>
      <c r="F1828" s="451"/>
      <c r="G1828" s="459"/>
      <c r="H1828" s="453"/>
      <c r="I1828" s="526"/>
      <c r="J1828" s="454">
        <f>SUM(J1827)</f>
        <v>1800000</v>
      </c>
      <c r="K1828" s="599">
        <f>SUM(K1827)</f>
        <v>0</v>
      </c>
      <c r="L1828" s="568"/>
    </row>
    <row r="1829" spans="2:12">
      <c r="B1829" s="440" t="s">
        <v>1478</v>
      </c>
      <c r="C1829" s="441">
        <v>1109662837</v>
      </c>
      <c r="D1829" s="414" t="s">
        <v>1479</v>
      </c>
      <c r="E1829" s="437" t="s">
        <v>171</v>
      </c>
      <c r="F1829" s="416">
        <v>3152192958</v>
      </c>
      <c r="G1829" s="445">
        <v>827</v>
      </c>
      <c r="H1829" s="435">
        <v>44729</v>
      </c>
      <c r="I1829" s="418" t="s">
        <v>1706</v>
      </c>
      <c r="J1829" s="419">
        <v>1800000</v>
      </c>
      <c r="K1829" s="595"/>
      <c r="L1829" s="568"/>
    </row>
    <row r="1830" spans="2:12">
      <c r="B1830" s="456" t="s">
        <v>26</v>
      </c>
      <c r="C1830" s="458"/>
      <c r="D1830" s="449"/>
      <c r="E1830" s="450"/>
      <c r="F1830" s="451"/>
      <c r="G1830" s="459"/>
      <c r="H1830" s="453"/>
      <c r="I1830" s="526"/>
      <c r="J1830" s="454">
        <f>SUM(J1829)</f>
        <v>1800000</v>
      </c>
      <c r="K1830" s="599">
        <f>SUM(K1829)</f>
        <v>0</v>
      </c>
      <c r="L1830" s="568"/>
    </row>
    <row r="1831" spans="2:12">
      <c r="B1831" s="440" t="s">
        <v>675</v>
      </c>
      <c r="C1831" s="441">
        <v>14973753</v>
      </c>
      <c r="D1831" s="414" t="s">
        <v>1092</v>
      </c>
      <c r="E1831" s="437" t="s">
        <v>171</v>
      </c>
      <c r="F1831" s="416">
        <v>4404407</v>
      </c>
      <c r="G1831" s="444">
        <v>20221231</v>
      </c>
      <c r="H1831" s="435"/>
      <c r="I1831" s="418" t="s">
        <v>1706</v>
      </c>
      <c r="J1831" s="419">
        <v>83221395</v>
      </c>
      <c r="K1831" s="595"/>
      <c r="L1831" s="568"/>
    </row>
    <row r="1832" spans="2:12">
      <c r="B1832" s="456" t="s">
        <v>26</v>
      </c>
      <c r="C1832" s="458"/>
      <c r="D1832" s="449"/>
      <c r="E1832" s="450"/>
      <c r="F1832" s="451"/>
      <c r="G1832" s="459"/>
      <c r="H1832" s="453"/>
      <c r="I1832" s="526"/>
      <c r="J1832" s="454">
        <f>SUM(J1831)</f>
        <v>83221395</v>
      </c>
      <c r="K1832" s="599">
        <f>SUM(K1831)</f>
        <v>0</v>
      </c>
      <c r="L1832" s="568"/>
    </row>
    <row r="1833" spans="2:12">
      <c r="B1833" s="440" t="s">
        <v>731</v>
      </c>
      <c r="C1833" s="441">
        <v>1107840949</v>
      </c>
      <c r="D1833" s="414"/>
      <c r="E1833" s="415"/>
      <c r="F1833" s="416"/>
      <c r="G1833" s="444"/>
      <c r="H1833" s="435"/>
      <c r="I1833" s="418" t="s">
        <v>1706</v>
      </c>
      <c r="J1833" s="433">
        <v>26000</v>
      </c>
      <c r="K1833" s="596"/>
      <c r="L1833" s="568"/>
    </row>
    <row r="1834" spans="2:12">
      <c r="B1834" s="440" t="s">
        <v>731</v>
      </c>
      <c r="C1834" s="441">
        <v>1107840949</v>
      </c>
      <c r="D1834" s="414"/>
      <c r="E1834" s="415"/>
      <c r="F1834" s="416"/>
      <c r="G1834" s="444"/>
      <c r="H1834" s="435"/>
      <c r="I1834" s="418" t="s">
        <v>1706</v>
      </c>
      <c r="J1834" s="419">
        <v>26000</v>
      </c>
      <c r="K1834" s="595"/>
      <c r="L1834" s="568"/>
    </row>
    <row r="1835" spans="2:12">
      <c r="B1835" s="456" t="s">
        <v>26</v>
      </c>
      <c r="C1835" s="458"/>
      <c r="D1835" s="449"/>
      <c r="E1835" s="450"/>
      <c r="F1835" s="451"/>
      <c r="G1835" s="459"/>
      <c r="H1835" s="453"/>
      <c r="I1835" s="526"/>
      <c r="J1835" s="454">
        <f>SUM(J1833:J1834)</f>
        <v>52000</v>
      </c>
      <c r="K1835" s="599">
        <f>SUM(K1833:K1834)</f>
        <v>0</v>
      </c>
      <c r="L1835" s="568"/>
    </row>
    <row r="1836" spans="2:12">
      <c r="B1836" s="440" t="s">
        <v>1480</v>
      </c>
      <c r="C1836" s="441">
        <v>1010043215</v>
      </c>
      <c r="D1836" s="414" t="s">
        <v>1481</v>
      </c>
      <c r="E1836" s="437" t="s">
        <v>171</v>
      </c>
      <c r="F1836" s="416">
        <v>3117101907</v>
      </c>
      <c r="G1836" s="445">
        <v>827</v>
      </c>
      <c r="H1836" s="435">
        <v>44729</v>
      </c>
      <c r="I1836" s="418" t="s">
        <v>1706</v>
      </c>
      <c r="J1836" s="419">
        <v>1800000</v>
      </c>
      <c r="K1836" s="595"/>
      <c r="L1836" s="568"/>
    </row>
    <row r="1837" spans="2:12">
      <c r="B1837" s="456" t="s">
        <v>26</v>
      </c>
      <c r="C1837" s="458"/>
      <c r="D1837" s="449"/>
      <c r="E1837" s="450"/>
      <c r="F1837" s="451"/>
      <c r="G1837" s="459"/>
      <c r="H1837" s="453"/>
      <c r="I1837" s="526"/>
      <c r="J1837" s="454">
        <f>SUM(J1836)</f>
        <v>1800000</v>
      </c>
      <c r="K1837" s="599">
        <f>SUM(K1836)</f>
        <v>0</v>
      </c>
      <c r="L1837" s="568"/>
    </row>
    <row r="1838" spans="2:12">
      <c r="B1838" s="440" t="s">
        <v>261</v>
      </c>
      <c r="C1838" s="441">
        <v>1003500555</v>
      </c>
      <c r="D1838" s="414" t="s">
        <v>262</v>
      </c>
      <c r="E1838" s="437" t="s">
        <v>171</v>
      </c>
      <c r="F1838" s="416">
        <v>4853876</v>
      </c>
      <c r="G1838" s="445">
        <v>590</v>
      </c>
      <c r="H1838" s="416">
        <v>20211231</v>
      </c>
      <c r="I1838" s="418" t="s">
        <v>1706</v>
      </c>
      <c r="J1838" s="419">
        <v>30542000</v>
      </c>
      <c r="K1838" s="595"/>
      <c r="L1838" s="568"/>
    </row>
    <row r="1839" spans="2:12">
      <c r="B1839" s="440" t="s">
        <v>261</v>
      </c>
      <c r="C1839" s="441">
        <v>1003500555</v>
      </c>
      <c r="D1839" s="414" t="s">
        <v>262</v>
      </c>
      <c r="E1839" s="437" t="s">
        <v>171</v>
      </c>
      <c r="F1839" s="416">
        <v>4853876</v>
      </c>
      <c r="G1839" s="445">
        <v>1085</v>
      </c>
      <c r="H1839" s="416">
        <v>20221128</v>
      </c>
      <c r="I1839" s="418" t="s">
        <v>1706</v>
      </c>
      <c r="J1839" s="419">
        <v>1479272</v>
      </c>
      <c r="K1839" s="595"/>
      <c r="L1839" s="568"/>
    </row>
    <row r="1840" spans="2:12">
      <c r="B1840" s="456" t="s">
        <v>26</v>
      </c>
      <c r="C1840" s="458"/>
      <c r="D1840" s="449"/>
      <c r="E1840" s="450"/>
      <c r="F1840" s="451"/>
      <c r="G1840" s="459"/>
      <c r="H1840" s="453"/>
      <c r="I1840" s="526"/>
      <c r="J1840" s="454">
        <f>SUM(J1838:J1839)</f>
        <v>32021272</v>
      </c>
      <c r="K1840" s="599">
        <f>SUM(K1838:K1839)</f>
        <v>0</v>
      </c>
      <c r="L1840" s="568"/>
    </row>
    <row r="1841" spans="2:12">
      <c r="B1841" s="440" t="s">
        <v>855</v>
      </c>
      <c r="C1841" s="441">
        <v>1004354641</v>
      </c>
      <c r="D1841" s="414" t="s">
        <v>856</v>
      </c>
      <c r="E1841" s="437" t="s">
        <v>171</v>
      </c>
      <c r="F1841" s="416">
        <v>3022377558</v>
      </c>
      <c r="G1841" s="445">
        <v>1085</v>
      </c>
      <c r="H1841" s="416">
        <v>20221128</v>
      </c>
      <c r="I1841" s="418" t="s">
        <v>1706</v>
      </c>
      <c r="J1841" s="419">
        <v>4082545</v>
      </c>
      <c r="K1841" s="595"/>
      <c r="L1841" s="568"/>
    </row>
    <row r="1842" spans="2:12">
      <c r="B1842" s="456" t="s">
        <v>26</v>
      </c>
      <c r="C1842" s="458"/>
      <c r="D1842" s="449"/>
      <c r="E1842" s="450"/>
      <c r="F1842" s="451"/>
      <c r="G1842" s="459"/>
      <c r="H1842" s="453"/>
      <c r="I1842" s="526"/>
      <c r="J1842" s="454">
        <f>SUM(J1841)</f>
        <v>4082545</v>
      </c>
      <c r="K1842" s="599">
        <f>SUM(K1841)</f>
        <v>0</v>
      </c>
      <c r="L1842" s="568"/>
    </row>
    <row r="1843" spans="2:12">
      <c r="B1843" s="440" t="s">
        <v>1482</v>
      </c>
      <c r="C1843" s="441">
        <v>1143987910</v>
      </c>
      <c r="D1843" s="414" t="s">
        <v>1483</v>
      </c>
      <c r="E1843" s="437" t="s">
        <v>171</v>
      </c>
      <c r="F1843" s="416">
        <v>3215014397</v>
      </c>
      <c r="G1843" s="445">
        <v>827</v>
      </c>
      <c r="H1843" s="435">
        <v>44729</v>
      </c>
      <c r="I1843" s="418" t="s">
        <v>1706</v>
      </c>
      <c r="J1843" s="419">
        <v>1800000</v>
      </c>
      <c r="K1843" s="595"/>
      <c r="L1843" s="568"/>
    </row>
    <row r="1844" spans="2:12">
      <c r="B1844" s="456" t="s">
        <v>26</v>
      </c>
      <c r="C1844" s="458"/>
      <c r="D1844" s="449"/>
      <c r="E1844" s="450"/>
      <c r="F1844" s="451"/>
      <c r="G1844" s="459"/>
      <c r="H1844" s="453"/>
      <c r="I1844" s="526"/>
      <c r="J1844" s="454">
        <f>SUM(J1843)</f>
        <v>1800000</v>
      </c>
      <c r="K1844" s="599">
        <f>SUM(K1843)</f>
        <v>0</v>
      </c>
      <c r="L1844" s="568"/>
    </row>
    <row r="1845" spans="2:12">
      <c r="B1845" s="440" t="s">
        <v>1484</v>
      </c>
      <c r="C1845" s="441">
        <v>1065243384</v>
      </c>
      <c r="D1845" s="414" t="s">
        <v>219</v>
      </c>
      <c r="E1845" s="437" t="s">
        <v>171</v>
      </c>
      <c r="F1845" s="416">
        <v>0</v>
      </c>
      <c r="G1845" s="445">
        <v>827</v>
      </c>
      <c r="H1845" s="435">
        <v>44729</v>
      </c>
      <c r="I1845" s="418" t="s">
        <v>1706</v>
      </c>
      <c r="J1845" s="419">
        <v>1444000</v>
      </c>
      <c r="K1845" s="595"/>
      <c r="L1845" s="568"/>
    </row>
    <row r="1846" spans="2:12">
      <c r="B1846" s="456" t="s">
        <v>26</v>
      </c>
      <c r="C1846" s="458"/>
      <c r="D1846" s="449"/>
      <c r="E1846" s="450"/>
      <c r="F1846" s="451"/>
      <c r="G1846" s="459"/>
      <c r="H1846" s="453"/>
      <c r="I1846" s="526"/>
      <c r="J1846" s="454">
        <f>SUM(J1845)</f>
        <v>1444000</v>
      </c>
      <c r="K1846" s="599">
        <f>SUM(K1845)</f>
        <v>0</v>
      </c>
      <c r="L1846" s="568"/>
    </row>
    <row r="1847" spans="2:12">
      <c r="B1847" s="440" t="s">
        <v>754</v>
      </c>
      <c r="C1847" s="441">
        <v>1114450809</v>
      </c>
      <c r="D1847" s="414" t="s">
        <v>1485</v>
      </c>
      <c r="E1847" s="437" t="s">
        <v>171</v>
      </c>
      <c r="F1847" s="416">
        <v>3153680582</v>
      </c>
      <c r="G1847" s="445">
        <v>827</v>
      </c>
      <c r="H1847" s="435">
        <v>44729</v>
      </c>
      <c r="I1847" s="418" t="s">
        <v>1706</v>
      </c>
      <c r="J1847" s="433">
        <v>600000</v>
      </c>
      <c r="K1847" s="596"/>
      <c r="L1847" s="568"/>
    </row>
    <row r="1848" spans="2:12">
      <c r="B1848" s="456" t="s">
        <v>26</v>
      </c>
      <c r="C1848" s="458"/>
      <c r="D1848" s="449"/>
      <c r="E1848" s="450"/>
      <c r="F1848" s="451"/>
      <c r="G1848" s="459"/>
      <c r="H1848" s="453"/>
      <c r="I1848" s="526"/>
      <c r="J1848" s="454">
        <f>SUM(J1847)</f>
        <v>600000</v>
      </c>
      <c r="K1848" s="599">
        <f>SUM(K1847)</f>
        <v>0</v>
      </c>
      <c r="L1848" s="568"/>
    </row>
    <row r="1849" spans="2:12">
      <c r="B1849" s="440" t="s">
        <v>194</v>
      </c>
      <c r="C1849" s="441">
        <v>31947064</v>
      </c>
      <c r="D1849" s="414" t="s">
        <v>1344</v>
      </c>
      <c r="E1849" s="437" t="s">
        <v>171</v>
      </c>
      <c r="F1849" s="416">
        <v>3147247550</v>
      </c>
      <c r="G1849" s="445">
        <v>240822</v>
      </c>
      <c r="H1849" s="416">
        <v>20240827</v>
      </c>
      <c r="I1849" s="418" t="s">
        <v>1706</v>
      </c>
      <c r="J1849" s="419">
        <v>1760000</v>
      </c>
      <c r="K1849" s="595"/>
      <c r="L1849" s="568"/>
    </row>
    <row r="1850" spans="2:12">
      <c r="B1850" s="456" t="s">
        <v>26</v>
      </c>
      <c r="C1850" s="458"/>
      <c r="D1850" s="449"/>
      <c r="E1850" s="450"/>
      <c r="F1850" s="451"/>
      <c r="G1850" s="459"/>
      <c r="H1850" s="453"/>
      <c r="I1850" s="526"/>
      <c r="J1850" s="454">
        <f>SUM(J1849)</f>
        <v>1760000</v>
      </c>
      <c r="K1850" s="599">
        <f>SUM(K1849)</f>
        <v>0</v>
      </c>
      <c r="L1850" s="568"/>
    </row>
    <row r="1851" spans="2:12">
      <c r="B1851" s="440" t="s">
        <v>1486</v>
      </c>
      <c r="C1851" s="441">
        <v>1032461218</v>
      </c>
      <c r="D1851" s="414" t="s">
        <v>871</v>
      </c>
      <c r="E1851" s="437" t="s">
        <v>171</v>
      </c>
      <c r="F1851" s="416" t="s">
        <v>872</v>
      </c>
      <c r="G1851" s="445">
        <v>827</v>
      </c>
      <c r="H1851" s="435">
        <v>44729</v>
      </c>
      <c r="I1851" s="418" t="s">
        <v>1706</v>
      </c>
      <c r="J1851" s="419">
        <v>1800000</v>
      </c>
      <c r="K1851" s="595"/>
      <c r="L1851" s="568"/>
    </row>
    <row r="1852" spans="2:12">
      <c r="B1852" s="456" t="s">
        <v>26</v>
      </c>
      <c r="C1852" s="458"/>
      <c r="D1852" s="449"/>
      <c r="E1852" s="450"/>
      <c r="F1852" s="451"/>
      <c r="G1852" s="459"/>
      <c r="H1852" s="453"/>
      <c r="I1852" s="526"/>
      <c r="J1852" s="454">
        <f>SUM(J1851)</f>
        <v>1800000</v>
      </c>
      <c r="K1852" s="599">
        <f>SUM(K1851)</f>
        <v>0</v>
      </c>
      <c r="L1852" s="568"/>
    </row>
    <row r="1853" spans="2:12">
      <c r="B1853" s="440" t="s">
        <v>901</v>
      </c>
      <c r="C1853" s="441">
        <v>1144057170</v>
      </c>
      <c r="D1853" s="414" t="s">
        <v>902</v>
      </c>
      <c r="E1853" s="437" t="s">
        <v>171</v>
      </c>
      <c r="F1853" s="416">
        <v>3981240</v>
      </c>
      <c r="G1853" s="445">
        <v>1085</v>
      </c>
      <c r="H1853" s="416">
        <v>20221128</v>
      </c>
      <c r="I1853" s="418" t="s">
        <v>1706</v>
      </c>
      <c r="J1853" s="419">
        <v>5080545</v>
      </c>
      <c r="K1853" s="595"/>
      <c r="L1853" s="568"/>
    </row>
    <row r="1854" spans="2:12">
      <c r="B1854" s="440" t="s">
        <v>901</v>
      </c>
      <c r="C1854" s="441">
        <v>1144057170</v>
      </c>
      <c r="D1854" s="414" t="s">
        <v>902</v>
      </c>
      <c r="E1854" s="437" t="s">
        <v>171</v>
      </c>
      <c r="F1854" s="416">
        <v>3981240</v>
      </c>
      <c r="G1854" s="445">
        <v>1161</v>
      </c>
      <c r="H1854" s="416">
        <v>20230130</v>
      </c>
      <c r="I1854" s="418" t="s">
        <v>1706</v>
      </c>
      <c r="J1854" s="419">
        <v>48750000</v>
      </c>
      <c r="K1854" s="595"/>
      <c r="L1854" s="568"/>
    </row>
    <row r="1855" spans="2:12">
      <c r="B1855" s="456" t="s">
        <v>26</v>
      </c>
      <c r="C1855" s="458"/>
      <c r="D1855" s="449"/>
      <c r="E1855" s="450"/>
      <c r="F1855" s="451"/>
      <c r="G1855" s="459"/>
      <c r="H1855" s="453"/>
      <c r="I1855" s="526"/>
      <c r="J1855" s="454">
        <f>SUM(J1853:J1854)</f>
        <v>53830545</v>
      </c>
      <c r="K1855" s="599">
        <f>SUM(K1853:K1854)</f>
        <v>0</v>
      </c>
      <c r="L1855" s="568"/>
    </row>
    <row r="1856" spans="2:12" ht="14">
      <c r="B1856" s="440" t="s">
        <v>487</v>
      </c>
      <c r="C1856" s="441">
        <v>444444441</v>
      </c>
      <c r="D1856" s="414" t="s">
        <v>488</v>
      </c>
      <c r="E1856" s="437" t="s">
        <v>489</v>
      </c>
      <c r="F1856" s="416">
        <v>66137513378</v>
      </c>
      <c r="G1856" s="444" t="s">
        <v>490</v>
      </c>
      <c r="H1856" s="435">
        <v>30</v>
      </c>
      <c r="I1856" s="418" t="s">
        <v>1706</v>
      </c>
      <c r="J1856" s="419">
        <v>27868120</v>
      </c>
      <c r="K1856" s="595"/>
      <c r="L1856" s="568"/>
    </row>
    <row r="1857" spans="2:12" ht="14">
      <c r="B1857" s="440" t="s">
        <v>487</v>
      </c>
      <c r="C1857" s="441">
        <v>444444441</v>
      </c>
      <c r="D1857" s="414" t="s">
        <v>488</v>
      </c>
      <c r="E1857" s="437" t="s">
        <v>489</v>
      </c>
      <c r="F1857" s="416">
        <v>66137513378</v>
      </c>
      <c r="G1857" s="444" t="s">
        <v>491</v>
      </c>
      <c r="H1857" s="435">
        <v>30</v>
      </c>
      <c r="I1857" s="418" t="s">
        <v>1706</v>
      </c>
      <c r="J1857" s="419">
        <v>54337899</v>
      </c>
      <c r="K1857" s="595"/>
      <c r="L1857" s="568"/>
    </row>
    <row r="1858" spans="2:12" ht="14">
      <c r="B1858" s="440" t="s">
        <v>487</v>
      </c>
      <c r="C1858" s="441">
        <v>444444441</v>
      </c>
      <c r="D1858" s="414" t="s">
        <v>488</v>
      </c>
      <c r="E1858" s="437" t="s">
        <v>489</v>
      </c>
      <c r="F1858" s="416">
        <v>66137513378</v>
      </c>
      <c r="G1858" s="444" t="s">
        <v>492</v>
      </c>
      <c r="H1858" s="435">
        <v>30</v>
      </c>
      <c r="I1858" s="418" t="s">
        <v>1706</v>
      </c>
      <c r="J1858" s="419">
        <f>60591949-37616043.85</f>
        <v>22975905.149999999</v>
      </c>
      <c r="K1858" s="595"/>
      <c r="L1858" s="568"/>
    </row>
    <row r="1859" spans="2:12" ht="14">
      <c r="B1859" s="440" t="s">
        <v>487</v>
      </c>
      <c r="C1859" s="441">
        <v>444444441</v>
      </c>
      <c r="D1859" s="414" t="s">
        <v>488</v>
      </c>
      <c r="E1859" s="437" t="s">
        <v>489</v>
      </c>
      <c r="F1859" s="416">
        <v>66137513378</v>
      </c>
      <c r="G1859" s="444" t="s">
        <v>494</v>
      </c>
      <c r="H1859" s="435">
        <v>30</v>
      </c>
      <c r="I1859" s="418" t="s">
        <v>1706</v>
      </c>
      <c r="J1859" s="419">
        <v>54300909</v>
      </c>
      <c r="K1859" s="595"/>
      <c r="L1859" s="568"/>
    </row>
    <row r="1860" spans="2:12" ht="14">
      <c r="B1860" s="440" t="s">
        <v>487</v>
      </c>
      <c r="C1860" s="441">
        <v>444444441</v>
      </c>
      <c r="D1860" s="414" t="s">
        <v>488</v>
      </c>
      <c r="E1860" s="437" t="s">
        <v>489</v>
      </c>
      <c r="F1860" s="416">
        <v>66137513378</v>
      </c>
      <c r="G1860" s="444" t="s">
        <v>495</v>
      </c>
      <c r="H1860" s="435">
        <v>30</v>
      </c>
      <c r="I1860" s="418" t="s">
        <v>1706</v>
      </c>
      <c r="J1860" s="419">
        <v>54300909</v>
      </c>
      <c r="K1860" s="595"/>
      <c r="L1860" s="568"/>
    </row>
    <row r="1861" spans="2:12" ht="14">
      <c r="B1861" s="440" t="s">
        <v>487</v>
      </c>
      <c r="C1861" s="441">
        <v>444444441</v>
      </c>
      <c r="D1861" s="414" t="s">
        <v>488</v>
      </c>
      <c r="E1861" s="437" t="s">
        <v>489</v>
      </c>
      <c r="F1861" s="416">
        <v>66137513378</v>
      </c>
      <c r="G1861" s="444" t="s">
        <v>496</v>
      </c>
      <c r="H1861" s="435">
        <v>30</v>
      </c>
      <c r="I1861" s="418" t="s">
        <v>1706</v>
      </c>
      <c r="J1861" s="419">
        <v>54300909</v>
      </c>
      <c r="K1861" s="595"/>
      <c r="L1861" s="568"/>
    </row>
    <row r="1862" spans="2:12" ht="14">
      <c r="B1862" s="440" t="s">
        <v>487</v>
      </c>
      <c r="C1862" s="441">
        <v>444444441</v>
      </c>
      <c r="D1862" s="414" t="s">
        <v>488</v>
      </c>
      <c r="E1862" s="437" t="s">
        <v>489</v>
      </c>
      <c r="F1862" s="416">
        <v>66137513378</v>
      </c>
      <c r="G1862" s="444" t="s">
        <v>497</v>
      </c>
      <c r="H1862" s="435">
        <v>30</v>
      </c>
      <c r="I1862" s="418" t="s">
        <v>1706</v>
      </c>
      <c r="J1862" s="419">
        <v>40395232.390000001</v>
      </c>
      <c r="K1862" s="595"/>
      <c r="L1862" s="568"/>
    </row>
    <row r="1863" spans="2:12" ht="14">
      <c r="B1863" s="440" t="s">
        <v>487</v>
      </c>
      <c r="C1863" s="441">
        <v>444444441</v>
      </c>
      <c r="D1863" s="414" t="s">
        <v>488</v>
      </c>
      <c r="E1863" s="437" t="s">
        <v>489</v>
      </c>
      <c r="F1863" s="416">
        <v>66137513378</v>
      </c>
      <c r="G1863" s="444" t="s">
        <v>1230</v>
      </c>
      <c r="H1863" s="435">
        <v>30</v>
      </c>
      <c r="I1863" s="418" t="s">
        <v>1706</v>
      </c>
      <c r="J1863" s="419">
        <v>42622148.009999998</v>
      </c>
      <c r="K1863" s="595"/>
      <c r="L1863" s="568"/>
    </row>
    <row r="1864" spans="2:12">
      <c r="B1864" s="456" t="s">
        <v>26</v>
      </c>
      <c r="C1864" s="458"/>
      <c r="D1864" s="449"/>
      <c r="E1864" s="450"/>
      <c r="F1864" s="451"/>
      <c r="G1864" s="459"/>
      <c r="H1864" s="453"/>
      <c r="I1864" s="526"/>
      <c r="J1864" s="454">
        <f>SUM(J1856:J1863)</f>
        <v>351102031.55000001</v>
      </c>
      <c r="K1864" s="599">
        <f>SUM(K1856:K1863)</f>
        <v>0</v>
      </c>
      <c r="L1864" s="568"/>
    </row>
    <row r="1865" spans="2:12" ht="14">
      <c r="B1865" s="440" t="s">
        <v>1345</v>
      </c>
      <c r="C1865" s="441" t="s">
        <v>1346</v>
      </c>
      <c r="D1865" s="414" t="s">
        <v>1347</v>
      </c>
      <c r="E1865" s="437" t="s">
        <v>171</v>
      </c>
      <c r="F1865" s="416">
        <v>6661155</v>
      </c>
      <c r="G1865" s="444" t="s">
        <v>1348</v>
      </c>
      <c r="H1865" s="438">
        <v>45514</v>
      </c>
      <c r="I1865" s="418" t="s">
        <v>1706</v>
      </c>
      <c r="J1865" s="419">
        <v>290389</v>
      </c>
      <c r="K1865" s="595"/>
      <c r="L1865" s="568"/>
    </row>
    <row r="1866" spans="2:12">
      <c r="B1866" s="456" t="s">
        <v>26</v>
      </c>
      <c r="C1866" s="458"/>
      <c r="D1866" s="449"/>
      <c r="E1866" s="450"/>
      <c r="F1866" s="451"/>
      <c r="G1866" s="459"/>
      <c r="H1866" s="453"/>
      <c r="I1866" s="526"/>
      <c r="J1866" s="454">
        <f>+J1865</f>
        <v>290389</v>
      </c>
      <c r="K1866" s="599">
        <f>+K1865</f>
        <v>0</v>
      </c>
      <c r="L1866" s="568"/>
    </row>
    <row r="1867" spans="2:12">
      <c r="B1867" s="440" t="s">
        <v>592</v>
      </c>
      <c r="C1867" s="441">
        <v>900124603</v>
      </c>
      <c r="D1867" s="414" t="s">
        <v>593</v>
      </c>
      <c r="E1867" s="437" t="s">
        <v>171</v>
      </c>
      <c r="F1867" s="416">
        <v>3102187660</v>
      </c>
      <c r="G1867" s="445">
        <v>22883</v>
      </c>
      <c r="H1867" s="416">
        <v>20220901</v>
      </c>
      <c r="I1867" s="418" t="s">
        <v>1706</v>
      </c>
      <c r="J1867" s="419">
        <v>5814710</v>
      </c>
      <c r="K1867" s="595"/>
      <c r="L1867" s="568"/>
    </row>
    <row r="1868" spans="2:12">
      <c r="B1868" s="456" t="s">
        <v>26</v>
      </c>
      <c r="C1868" s="458"/>
      <c r="D1868" s="449"/>
      <c r="E1868" s="450"/>
      <c r="F1868" s="451"/>
      <c r="G1868" s="459"/>
      <c r="H1868" s="453"/>
      <c r="I1868" s="526"/>
      <c r="J1868" s="454">
        <f>+J1867</f>
        <v>5814710</v>
      </c>
      <c r="K1868" s="599">
        <f>+K1867</f>
        <v>0</v>
      </c>
      <c r="L1868" s="568"/>
    </row>
    <row r="1869" spans="2:12">
      <c r="B1869" s="440" t="s">
        <v>272</v>
      </c>
      <c r="C1869" s="441">
        <v>94537346</v>
      </c>
      <c r="D1869" s="414" t="s">
        <v>273</v>
      </c>
      <c r="E1869" s="437" t="s">
        <v>171</v>
      </c>
      <c r="F1869" s="416" t="s">
        <v>830</v>
      </c>
      <c r="G1869" s="445">
        <v>549</v>
      </c>
      <c r="H1869" s="416">
        <v>20211220</v>
      </c>
      <c r="I1869" s="418" t="s">
        <v>1706</v>
      </c>
      <c r="J1869" s="419">
        <v>10642000</v>
      </c>
      <c r="K1869" s="595"/>
      <c r="L1869" s="568"/>
    </row>
    <row r="1870" spans="2:12">
      <c r="B1870" s="440" t="s">
        <v>272</v>
      </c>
      <c r="C1870" s="441">
        <v>94537346</v>
      </c>
      <c r="D1870" s="414" t="s">
        <v>273</v>
      </c>
      <c r="E1870" s="437" t="s">
        <v>171</v>
      </c>
      <c r="F1870" s="416" t="s">
        <v>830</v>
      </c>
      <c r="G1870" s="445">
        <v>592</v>
      </c>
      <c r="H1870" s="416">
        <v>20211231</v>
      </c>
      <c r="I1870" s="418" t="s">
        <v>1706</v>
      </c>
      <c r="J1870" s="419">
        <v>24059000</v>
      </c>
      <c r="K1870" s="595"/>
      <c r="L1870" s="568"/>
    </row>
    <row r="1871" spans="2:12">
      <c r="B1871" s="440" t="s">
        <v>272</v>
      </c>
      <c r="C1871" s="441">
        <v>94537346</v>
      </c>
      <c r="D1871" s="414" t="s">
        <v>273</v>
      </c>
      <c r="E1871" s="437" t="s">
        <v>171</v>
      </c>
      <c r="F1871" s="416" t="s">
        <v>830</v>
      </c>
      <c r="G1871" s="445">
        <v>1087</v>
      </c>
      <c r="H1871" s="416">
        <v>20221128</v>
      </c>
      <c r="I1871" s="418" t="s">
        <v>1706</v>
      </c>
      <c r="J1871" s="419">
        <v>2000000</v>
      </c>
      <c r="K1871" s="595"/>
      <c r="L1871" s="568"/>
    </row>
    <row r="1872" spans="2:12">
      <c r="B1872" s="456" t="s">
        <v>26</v>
      </c>
      <c r="C1872" s="458"/>
      <c r="D1872" s="449"/>
      <c r="E1872" s="450"/>
      <c r="F1872" s="451"/>
      <c r="G1872" s="459"/>
      <c r="H1872" s="453"/>
      <c r="I1872" s="526"/>
      <c r="J1872" s="454">
        <f>SUM(J1869:J1871)</f>
        <v>36701000</v>
      </c>
      <c r="K1872" s="599">
        <f>SUM(K1869:K1871)</f>
        <v>0</v>
      </c>
      <c r="L1872" s="568"/>
    </row>
    <row r="1873" spans="2:12">
      <c r="B1873" s="440" t="s">
        <v>826</v>
      </c>
      <c r="C1873" s="441">
        <v>94492392</v>
      </c>
      <c r="D1873" s="414" t="s">
        <v>827</v>
      </c>
      <c r="E1873" s="437" t="s">
        <v>171</v>
      </c>
      <c r="F1873" s="416">
        <v>3331690</v>
      </c>
      <c r="G1873" s="445">
        <v>508</v>
      </c>
      <c r="H1873" s="416">
        <v>20211124</v>
      </c>
      <c r="I1873" s="418" t="s">
        <v>1706</v>
      </c>
      <c r="J1873" s="419">
        <v>849057</v>
      </c>
      <c r="K1873" s="595"/>
      <c r="L1873" s="568"/>
    </row>
    <row r="1874" spans="2:12">
      <c r="B1874" s="440" t="s">
        <v>826</v>
      </c>
      <c r="C1874" s="441">
        <v>94492392</v>
      </c>
      <c r="D1874" s="414" t="s">
        <v>827</v>
      </c>
      <c r="E1874" s="437" t="s">
        <v>171</v>
      </c>
      <c r="F1874" s="416">
        <v>3331690</v>
      </c>
      <c r="G1874" s="445">
        <v>548</v>
      </c>
      <c r="H1874" s="416">
        <v>20211220</v>
      </c>
      <c r="I1874" s="418" t="s">
        <v>1706</v>
      </c>
      <c r="J1874" s="419">
        <v>5118286</v>
      </c>
      <c r="K1874" s="595"/>
      <c r="L1874" s="568"/>
    </row>
    <row r="1875" spans="2:12">
      <c r="B1875" s="440" t="s">
        <v>826</v>
      </c>
      <c r="C1875" s="441">
        <v>94492392</v>
      </c>
      <c r="D1875" s="414" t="s">
        <v>827</v>
      </c>
      <c r="E1875" s="437" t="s">
        <v>171</v>
      </c>
      <c r="F1875" s="416">
        <v>3331690</v>
      </c>
      <c r="G1875" s="445">
        <v>591</v>
      </c>
      <c r="H1875" s="416">
        <v>20211231</v>
      </c>
      <c r="I1875" s="418" t="s">
        <v>1706</v>
      </c>
      <c r="J1875" s="419">
        <v>11922035</v>
      </c>
      <c r="K1875" s="595"/>
      <c r="L1875" s="568"/>
    </row>
    <row r="1876" spans="2:12">
      <c r="B1876" s="440" t="s">
        <v>826</v>
      </c>
      <c r="C1876" s="441">
        <v>94492392</v>
      </c>
      <c r="D1876" s="414" t="s">
        <v>827</v>
      </c>
      <c r="E1876" s="437" t="s">
        <v>171</v>
      </c>
      <c r="F1876" s="416">
        <v>3331690</v>
      </c>
      <c r="G1876" s="445">
        <v>1086</v>
      </c>
      <c r="H1876" s="416">
        <v>20221128</v>
      </c>
      <c r="I1876" s="418" t="s">
        <v>1706</v>
      </c>
      <c r="J1876" s="419">
        <v>4363636</v>
      </c>
      <c r="K1876" s="595"/>
      <c r="L1876" s="568"/>
    </row>
    <row r="1877" spans="2:12">
      <c r="B1877" s="456" t="s">
        <v>26</v>
      </c>
      <c r="C1877" s="458"/>
      <c r="D1877" s="449"/>
      <c r="E1877" s="450"/>
      <c r="F1877" s="451"/>
      <c r="G1877" s="459"/>
      <c r="H1877" s="453"/>
      <c r="I1877" s="526"/>
      <c r="J1877" s="454">
        <f>SUM(J1873:J1876)</f>
        <v>22253014</v>
      </c>
      <c r="K1877" s="599">
        <f>SUM(K1873:K1876)</f>
        <v>0</v>
      </c>
      <c r="L1877" s="568"/>
    </row>
    <row r="1878" spans="2:12" ht="14">
      <c r="B1878" s="440" t="s">
        <v>1213</v>
      </c>
      <c r="C1878" s="441">
        <v>800202146</v>
      </c>
      <c r="D1878" s="414" t="s">
        <v>1487</v>
      </c>
      <c r="E1878" s="437" t="s">
        <v>171</v>
      </c>
      <c r="F1878" s="416">
        <v>6025245362</v>
      </c>
      <c r="G1878" s="444" t="s">
        <v>1488</v>
      </c>
      <c r="H1878" s="438">
        <v>45527</v>
      </c>
      <c r="I1878" s="418" t="s">
        <v>1706</v>
      </c>
      <c r="J1878" s="419">
        <v>266008</v>
      </c>
      <c r="K1878" s="595"/>
      <c r="L1878" s="568"/>
    </row>
    <row r="1879" spans="2:12">
      <c r="B1879" s="456" t="s">
        <v>26</v>
      </c>
      <c r="C1879" s="458"/>
      <c r="D1879" s="449"/>
      <c r="E1879" s="450"/>
      <c r="F1879" s="451"/>
      <c r="G1879" s="459"/>
      <c r="H1879" s="453"/>
      <c r="I1879" s="526"/>
      <c r="J1879" s="454">
        <f>+J1878</f>
        <v>266008</v>
      </c>
      <c r="K1879" s="599">
        <f>+K1878</f>
        <v>0</v>
      </c>
      <c r="L1879" s="568"/>
    </row>
    <row r="1880" spans="2:12">
      <c r="B1880" s="440" t="s">
        <v>485</v>
      </c>
      <c r="C1880" s="441">
        <v>901144745</v>
      </c>
      <c r="D1880" s="414" t="s">
        <v>486</v>
      </c>
      <c r="E1880" s="437" t="s">
        <v>171</v>
      </c>
      <c r="F1880" s="416">
        <v>6023153278</v>
      </c>
      <c r="G1880" s="444">
        <v>14811</v>
      </c>
      <c r="H1880" s="416">
        <v>20240824</v>
      </c>
      <c r="I1880" s="418" t="s">
        <v>1706</v>
      </c>
      <c r="J1880" s="419">
        <v>1160000</v>
      </c>
      <c r="K1880" s="595"/>
      <c r="L1880" s="568"/>
    </row>
    <row r="1881" spans="2:12">
      <c r="B1881" s="456" t="s">
        <v>26</v>
      </c>
      <c r="C1881" s="458"/>
      <c r="D1881" s="449"/>
      <c r="E1881" s="450"/>
      <c r="F1881" s="451"/>
      <c r="G1881" s="459"/>
      <c r="H1881" s="453"/>
      <c r="I1881" s="526"/>
      <c r="J1881" s="454">
        <f>+J1880</f>
        <v>1160000</v>
      </c>
      <c r="K1881" s="599">
        <f>+K1880</f>
        <v>0</v>
      </c>
      <c r="L1881" s="568"/>
    </row>
    <row r="1882" spans="2:12">
      <c r="B1882" s="440" t="s">
        <v>582</v>
      </c>
      <c r="C1882" s="441">
        <v>890307200</v>
      </c>
      <c r="D1882" s="414" t="s">
        <v>583</v>
      </c>
      <c r="E1882" s="437" t="s">
        <v>171</v>
      </c>
      <c r="F1882" s="416" t="s">
        <v>584</v>
      </c>
      <c r="G1882" s="445">
        <v>64561</v>
      </c>
      <c r="H1882" s="416">
        <v>20230210</v>
      </c>
      <c r="I1882" s="418" t="s">
        <v>1706</v>
      </c>
      <c r="J1882" s="419">
        <v>6024300</v>
      </c>
      <c r="K1882" s="595"/>
      <c r="L1882" s="568"/>
    </row>
    <row r="1883" spans="2:12">
      <c r="B1883" s="440" t="s">
        <v>582</v>
      </c>
      <c r="C1883" s="441">
        <v>890307200</v>
      </c>
      <c r="D1883" s="414" t="s">
        <v>583</v>
      </c>
      <c r="E1883" s="437" t="s">
        <v>171</v>
      </c>
      <c r="F1883" s="416" t="s">
        <v>584</v>
      </c>
      <c r="G1883" s="445">
        <v>64562</v>
      </c>
      <c r="H1883" s="416">
        <v>20230208</v>
      </c>
      <c r="I1883" s="418" t="s">
        <v>1706</v>
      </c>
      <c r="J1883" s="419">
        <v>6024300</v>
      </c>
      <c r="K1883" s="595"/>
      <c r="L1883" s="568"/>
    </row>
    <row r="1884" spans="2:12">
      <c r="B1884" s="440" t="s">
        <v>582</v>
      </c>
      <c r="C1884" s="441">
        <v>890307200</v>
      </c>
      <c r="D1884" s="414" t="s">
        <v>583</v>
      </c>
      <c r="E1884" s="437" t="s">
        <v>171</v>
      </c>
      <c r="F1884" s="416" t="s">
        <v>584</v>
      </c>
      <c r="G1884" s="445">
        <v>64479</v>
      </c>
      <c r="H1884" s="416">
        <v>20230131</v>
      </c>
      <c r="I1884" s="418" t="s">
        <v>1706</v>
      </c>
      <c r="J1884" s="419">
        <v>2820555</v>
      </c>
      <c r="K1884" s="595"/>
      <c r="L1884" s="568"/>
    </row>
    <row r="1885" spans="2:12">
      <c r="B1885" s="440" t="s">
        <v>582</v>
      </c>
      <c r="C1885" s="441">
        <v>890307200</v>
      </c>
      <c r="D1885" s="414" t="s">
        <v>583</v>
      </c>
      <c r="E1885" s="437" t="s">
        <v>171</v>
      </c>
      <c r="F1885" s="416" t="s">
        <v>584</v>
      </c>
      <c r="G1885" s="445">
        <v>64480</v>
      </c>
      <c r="H1885" s="416">
        <v>20230131</v>
      </c>
      <c r="I1885" s="418" t="s">
        <v>1706</v>
      </c>
      <c r="J1885" s="419">
        <v>6010600</v>
      </c>
      <c r="K1885" s="595"/>
      <c r="L1885" s="568"/>
    </row>
    <row r="1886" spans="2:12">
      <c r="B1886" s="440" t="s">
        <v>582</v>
      </c>
      <c r="C1886" s="441">
        <v>890307200</v>
      </c>
      <c r="D1886" s="414" t="s">
        <v>583</v>
      </c>
      <c r="E1886" s="437" t="s">
        <v>171</v>
      </c>
      <c r="F1886" s="416" t="s">
        <v>584</v>
      </c>
      <c r="G1886" s="445">
        <v>64481</v>
      </c>
      <c r="H1886" s="416">
        <v>20230131</v>
      </c>
      <c r="I1886" s="418" t="s">
        <v>1706</v>
      </c>
      <c r="J1886" s="419">
        <v>6010600</v>
      </c>
      <c r="K1886" s="595"/>
      <c r="L1886" s="568"/>
    </row>
    <row r="1887" spans="2:12">
      <c r="B1887" s="440" t="s">
        <v>582</v>
      </c>
      <c r="C1887" s="441">
        <v>890307200</v>
      </c>
      <c r="D1887" s="414" t="s">
        <v>583</v>
      </c>
      <c r="E1887" s="437" t="s">
        <v>171</v>
      </c>
      <c r="F1887" s="416" t="s">
        <v>584</v>
      </c>
      <c r="G1887" s="445">
        <v>64482</v>
      </c>
      <c r="H1887" s="416">
        <v>20230131</v>
      </c>
      <c r="I1887" s="418" t="s">
        <v>1706</v>
      </c>
      <c r="J1887" s="419">
        <v>6039200</v>
      </c>
      <c r="K1887" s="595"/>
      <c r="L1887" s="568"/>
    </row>
    <row r="1888" spans="2:12">
      <c r="B1888" s="440" t="s">
        <v>582</v>
      </c>
      <c r="C1888" s="441">
        <v>890307200</v>
      </c>
      <c r="D1888" s="414" t="s">
        <v>583</v>
      </c>
      <c r="E1888" s="437" t="s">
        <v>171</v>
      </c>
      <c r="F1888" s="416" t="s">
        <v>584</v>
      </c>
      <c r="G1888" s="445">
        <v>64564</v>
      </c>
      <c r="H1888" s="416">
        <v>20230217</v>
      </c>
      <c r="I1888" s="418" t="s">
        <v>1706</v>
      </c>
      <c r="J1888" s="419">
        <v>895100</v>
      </c>
      <c r="K1888" s="595"/>
      <c r="L1888" s="568"/>
    </row>
    <row r="1889" spans="2:12">
      <c r="B1889" s="456" t="s">
        <v>26</v>
      </c>
      <c r="C1889" s="458"/>
      <c r="D1889" s="449"/>
      <c r="E1889" s="450"/>
      <c r="F1889" s="451"/>
      <c r="G1889" s="459"/>
      <c r="H1889" s="453"/>
      <c r="I1889" s="526"/>
      <c r="J1889" s="454">
        <f>SUM(J1882:J1888)</f>
        <v>33824655</v>
      </c>
      <c r="K1889" s="599">
        <f>SUM(K1882:K1888)</f>
        <v>0</v>
      </c>
      <c r="L1889" s="568"/>
    </row>
    <row r="1890" spans="2:12" ht="14">
      <c r="B1890" s="440" t="s">
        <v>519</v>
      </c>
      <c r="C1890" s="441">
        <v>444444080</v>
      </c>
      <c r="D1890" s="414" t="s">
        <v>520</v>
      </c>
      <c r="E1890" s="437" t="s">
        <v>521</v>
      </c>
      <c r="F1890" s="416">
        <v>59122916962</v>
      </c>
      <c r="G1890" s="444" t="s">
        <v>493</v>
      </c>
      <c r="H1890" s="435"/>
      <c r="I1890" s="418" t="s">
        <v>1706</v>
      </c>
      <c r="J1890" s="419">
        <v>10790071.720000001</v>
      </c>
      <c r="K1890" s="595"/>
      <c r="L1890" s="568"/>
    </row>
    <row r="1891" spans="2:12" ht="14">
      <c r="B1891" s="440" t="s">
        <v>519</v>
      </c>
      <c r="C1891" s="441">
        <v>444444080</v>
      </c>
      <c r="D1891" s="414" t="s">
        <v>520</v>
      </c>
      <c r="E1891" s="437" t="s">
        <v>521</v>
      </c>
      <c r="F1891" s="416">
        <v>59122916962</v>
      </c>
      <c r="G1891" s="444" t="s">
        <v>522</v>
      </c>
      <c r="H1891" s="435"/>
      <c r="I1891" s="418" t="s">
        <v>1706</v>
      </c>
      <c r="J1891" s="419">
        <v>77595398.280000001</v>
      </c>
      <c r="K1891" s="595"/>
      <c r="L1891" s="568"/>
    </row>
    <row r="1892" spans="2:12">
      <c r="B1892" s="456" t="s">
        <v>26</v>
      </c>
      <c r="C1892" s="458"/>
      <c r="D1892" s="449"/>
      <c r="E1892" s="450"/>
      <c r="F1892" s="451"/>
      <c r="G1892" s="459"/>
      <c r="H1892" s="453"/>
      <c r="I1892" s="526"/>
      <c r="J1892" s="454">
        <f>SUM(J1890:J1891)</f>
        <v>88385470</v>
      </c>
      <c r="K1892" s="599">
        <f>SUM(K1890:K1891)</f>
        <v>0</v>
      </c>
      <c r="L1892" s="568"/>
    </row>
    <row r="1893" spans="2:12">
      <c r="B1893" s="440" t="s">
        <v>513</v>
      </c>
      <c r="C1893" s="441">
        <v>901148366</v>
      </c>
      <c r="D1893" s="414" t="s">
        <v>514</v>
      </c>
      <c r="E1893" s="437" t="s">
        <v>515</v>
      </c>
      <c r="F1893" s="416">
        <v>3013589068</v>
      </c>
      <c r="G1893" s="444">
        <v>1</v>
      </c>
      <c r="H1893" s="435"/>
      <c r="I1893" s="418" t="s">
        <v>1706</v>
      </c>
      <c r="J1893" s="419">
        <v>23750000</v>
      </c>
      <c r="K1893" s="599"/>
      <c r="L1893" s="568"/>
    </row>
    <row r="1894" spans="2:12">
      <c r="B1894" s="456" t="s">
        <v>26</v>
      </c>
      <c r="C1894" s="458"/>
      <c r="D1894" s="449"/>
      <c r="E1894" s="450"/>
      <c r="F1894" s="451"/>
      <c r="G1894" s="459"/>
      <c r="H1894" s="453"/>
      <c r="I1894" s="526"/>
      <c r="J1894" s="454">
        <f>SUM(J1893)</f>
        <v>23750000</v>
      </c>
      <c r="K1894" s="599">
        <f>SUM(K1893)</f>
        <v>0</v>
      </c>
      <c r="L1894" s="568"/>
    </row>
    <row r="1895" spans="2:12" ht="14">
      <c r="B1895" s="439" t="s">
        <v>947</v>
      </c>
      <c r="C1895" s="441">
        <v>900999602</v>
      </c>
      <c r="D1895" s="439" t="s">
        <v>1109</v>
      </c>
      <c r="E1895" s="437" t="s">
        <v>948</v>
      </c>
      <c r="F1895" s="416">
        <v>3002031177</v>
      </c>
      <c r="G1895" s="444" t="s">
        <v>1071</v>
      </c>
      <c r="H1895" s="435"/>
      <c r="I1895" s="418" t="s">
        <v>1706</v>
      </c>
      <c r="J1895" s="419">
        <v>35000000</v>
      </c>
      <c r="K1895" s="595"/>
      <c r="L1895" s="568"/>
    </row>
    <row r="1896" spans="2:12">
      <c r="B1896" s="456" t="s">
        <v>26</v>
      </c>
      <c r="C1896" s="458"/>
      <c r="D1896" s="449"/>
      <c r="E1896" s="450"/>
      <c r="F1896" s="451"/>
      <c r="G1896" s="459"/>
      <c r="H1896" s="453"/>
      <c r="I1896" s="526"/>
      <c r="J1896" s="454">
        <f>SUM(J1895)</f>
        <v>35000000</v>
      </c>
      <c r="K1896" s="599">
        <f>SUM(K1895)</f>
        <v>0</v>
      </c>
      <c r="L1896" s="568"/>
    </row>
    <row r="1897" spans="2:12">
      <c r="B1897" s="440" t="s">
        <v>518</v>
      </c>
      <c r="C1897" s="441">
        <v>900004789</v>
      </c>
      <c r="D1897" s="414" t="s">
        <v>1087</v>
      </c>
      <c r="E1897" s="437" t="s">
        <v>231</v>
      </c>
      <c r="F1897" s="416">
        <v>2607510</v>
      </c>
      <c r="G1897" s="444">
        <v>11</v>
      </c>
      <c r="H1897" s="435"/>
      <c r="I1897" s="418" t="s">
        <v>1706</v>
      </c>
      <c r="J1897" s="419">
        <v>33000000</v>
      </c>
      <c r="K1897" s="595"/>
      <c r="L1897" s="568"/>
    </row>
    <row r="1898" spans="2:12">
      <c r="B1898" s="456" t="s">
        <v>26</v>
      </c>
      <c r="C1898" s="458"/>
      <c r="D1898" s="449"/>
      <c r="E1898" s="450"/>
      <c r="F1898" s="451"/>
      <c r="G1898" s="459"/>
      <c r="H1898" s="453"/>
      <c r="I1898" s="526"/>
      <c r="J1898" s="454">
        <f>SUM(J1897)</f>
        <v>33000000</v>
      </c>
      <c r="K1898" s="599">
        <f>SUM(K1897)</f>
        <v>0</v>
      </c>
      <c r="L1898" s="568"/>
    </row>
    <row r="1899" spans="2:12">
      <c r="B1899" s="440" t="s">
        <v>655</v>
      </c>
      <c r="C1899" s="441">
        <v>901071251</v>
      </c>
      <c r="D1899" s="414" t="s">
        <v>656</v>
      </c>
      <c r="E1899" s="437" t="s">
        <v>171</v>
      </c>
      <c r="F1899" s="416">
        <v>6628405</v>
      </c>
      <c r="G1899" s="445">
        <v>7</v>
      </c>
      <c r="H1899" s="416">
        <v>20240112</v>
      </c>
      <c r="I1899" s="418" t="s">
        <v>1706</v>
      </c>
      <c r="J1899" s="419">
        <v>18836808</v>
      </c>
      <c r="K1899" s="595"/>
      <c r="L1899" s="568"/>
    </row>
    <row r="1900" spans="2:12">
      <c r="B1900" s="456" t="s">
        <v>26</v>
      </c>
      <c r="C1900" s="458"/>
      <c r="D1900" s="449"/>
      <c r="E1900" s="450"/>
      <c r="F1900" s="451"/>
      <c r="G1900" s="459"/>
      <c r="H1900" s="453"/>
      <c r="I1900" s="526"/>
      <c r="J1900" s="454">
        <f>SUM(J1899)</f>
        <v>18836808</v>
      </c>
      <c r="K1900" s="599">
        <f>SUM(K1899)</f>
        <v>0</v>
      </c>
      <c r="L1900" s="568"/>
    </row>
    <row r="1901" spans="2:12">
      <c r="B1901" s="440" t="s">
        <v>580</v>
      </c>
      <c r="C1901" s="441">
        <v>900836243</v>
      </c>
      <c r="D1901" s="414" t="s">
        <v>581</v>
      </c>
      <c r="E1901" s="437" t="s">
        <v>171</v>
      </c>
      <c r="F1901" s="416">
        <v>3345962</v>
      </c>
      <c r="G1901" s="445">
        <v>17</v>
      </c>
      <c r="H1901" s="416">
        <v>20221031</v>
      </c>
      <c r="I1901" s="418" t="s">
        <v>1644</v>
      </c>
      <c r="J1901" s="419">
        <v>600000</v>
      </c>
      <c r="K1901" s="595"/>
      <c r="L1901" s="568"/>
    </row>
    <row r="1902" spans="2:12">
      <c r="B1902" s="440" t="s">
        <v>580</v>
      </c>
      <c r="C1902" s="441">
        <v>900836243</v>
      </c>
      <c r="D1902" s="414" t="s">
        <v>581</v>
      </c>
      <c r="E1902" s="437" t="s">
        <v>171</v>
      </c>
      <c r="F1902" s="416">
        <v>3345962</v>
      </c>
      <c r="G1902" s="445">
        <v>18</v>
      </c>
      <c r="H1902" s="416">
        <v>20221130</v>
      </c>
      <c r="I1902" s="418" t="s">
        <v>1644</v>
      </c>
      <c r="J1902" s="419">
        <v>600000</v>
      </c>
      <c r="K1902" s="595"/>
      <c r="L1902" s="568"/>
    </row>
    <row r="1903" spans="2:12">
      <c r="B1903" s="440" t="s">
        <v>580</v>
      </c>
      <c r="C1903" s="441">
        <v>900836243</v>
      </c>
      <c r="D1903" s="414" t="s">
        <v>581</v>
      </c>
      <c r="E1903" s="437" t="s">
        <v>171</v>
      </c>
      <c r="F1903" s="416">
        <v>3345962</v>
      </c>
      <c r="G1903" s="445">
        <v>20</v>
      </c>
      <c r="H1903" s="416">
        <v>20230225</v>
      </c>
      <c r="I1903" s="418" t="s">
        <v>1644</v>
      </c>
      <c r="J1903" s="419">
        <v>330000</v>
      </c>
      <c r="K1903" s="595"/>
      <c r="L1903" s="568"/>
    </row>
    <row r="1904" spans="2:12">
      <c r="B1904" s="440" t="s">
        <v>580</v>
      </c>
      <c r="C1904" s="441">
        <v>900836243</v>
      </c>
      <c r="D1904" s="414" t="s">
        <v>581</v>
      </c>
      <c r="E1904" s="437" t="s">
        <v>171</v>
      </c>
      <c r="F1904" s="416">
        <v>3345962</v>
      </c>
      <c r="G1904" s="445">
        <v>14</v>
      </c>
      <c r="H1904" s="416">
        <v>20220708</v>
      </c>
      <c r="I1904" s="418" t="s">
        <v>1644</v>
      </c>
      <c r="J1904" s="419">
        <v>600000</v>
      </c>
      <c r="K1904" s="595"/>
      <c r="L1904" s="568"/>
    </row>
    <row r="1905" spans="2:12">
      <c r="B1905" s="440" t="s">
        <v>580</v>
      </c>
      <c r="C1905" s="441">
        <v>900836243</v>
      </c>
      <c r="D1905" s="414" t="s">
        <v>581</v>
      </c>
      <c r="E1905" s="437" t="s">
        <v>171</v>
      </c>
      <c r="F1905" s="416">
        <v>3345962</v>
      </c>
      <c r="G1905" s="445">
        <v>13</v>
      </c>
      <c r="H1905" s="416">
        <v>20220610</v>
      </c>
      <c r="I1905" s="418" t="s">
        <v>1644</v>
      </c>
      <c r="J1905" s="419">
        <v>849980</v>
      </c>
      <c r="K1905" s="595"/>
      <c r="L1905" s="568"/>
    </row>
    <row r="1906" spans="2:12">
      <c r="B1906" s="440" t="s">
        <v>580</v>
      </c>
      <c r="C1906" s="441">
        <v>900836243</v>
      </c>
      <c r="D1906" s="414" t="s">
        <v>581</v>
      </c>
      <c r="E1906" s="437" t="s">
        <v>171</v>
      </c>
      <c r="F1906" s="416">
        <v>3345962</v>
      </c>
      <c r="G1906" s="445">
        <v>15</v>
      </c>
      <c r="H1906" s="416">
        <v>20220804</v>
      </c>
      <c r="I1906" s="418" t="s">
        <v>1644</v>
      </c>
      <c r="J1906" s="433">
        <v>600000</v>
      </c>
      <c r="K1906" s="596"/>
      <c r="L1906" s="568"/>
    </row>
    <row r="1907" spans="2:12">
      <c r="B1907" s="440" t="s">
        <v>580</v>
      </c>
      <c r="C1907" s="441">
        <v>900836243</v>
      </c>
      <c r="D1907" s="414" t="s">
        <v>581</v>
      </c>
      <c r="E1907" s="437" t="s">
        <v>171</v>
      </c>
      <c r="F1907" s="416">
        <v>3345962</v>
      </c>
      <c r="G1907" s="445">
        <v>16</v>
      </c>
      <c r="H1907" s="416">
        <v>20220930</v>
      </c>
      <c r="I1907" s="418" t="s">
        <v>1644</v>
      </c>
      <c r="J1907" s="419">
        <v>600000</v>
      </c>
      <c r="K1907" s="595"/>
      <c r="L1907" s="568"/>
    </row>
    <row r="1908" spans="2:12">
      <c r="B1908" s="440" t="s">
        <v>580</v>
      </c>
      <c r="C1908" s="441">
        <v>900836243</v>
      </c>
      <c r="D1908" s="414" t="s">
        <v>581</v>
      </c>
      <c r="E1908" s="437" t="s">
        <v>171</v>
      </c>
      <c r="F1908" s="416">
        <v>3345962</v>
      </c>
      <c r="G1908" s="445">
        <v>19</v>
      </c>
      <c r="H1908" s="416">
        <v>20221230</v>
      </c>
      <c r="I1908" s="418" t="s">
        <v>1644</v>
      </c>
      <c r="J1908" s="419">
        <v>600000</v>
      </c>
      <c r="K1908" s="595"/>
      <c r="L1908" s="568"/>
    </row>
    <row r="1909" spans="2:12">
      <c r="B1909" s="440" t="s">
        <v>580</v>
      </c>
      <c r="C1909" s="441">
        <v>900836243</v>
      </c>
      <c r="D1909" s="414" t="s">
        <v>581</v>
      </c>
      <c r="E1909" s="437" t="s">
        <v>171</v>
      </c>
      <c r="F1909" s="416">
        <v>3345962</v>
      </c>
      <c r="G1909" s="445">
        <v>21</v>
      </c>
      <c r="H1909" s="416">
        <v>20230318</v>
      </c>
      <c r="I1909" s="418" t="s">
        <v>1644</v>
      </c>
      <c r="J1909" s="419">
        <v>660000</v>
      </c>
      <c r="K1909" s="595"/>
      <c r="L1909" s="568"/>
    </row>
    <row r="1910" spans="2:12">
      <c r="B1910" s="440" t="s">
        <v>580</v>
      </c>
      <c r="C1910" s="441">
        <v>900836243</v>
      </c>
      <c r="D1910" s="414" t="s">
        <v>581</v>
      </c>
      <c r="E1910" s="437" t="s">
        <v>171</v>
      </c>
      <c r="F1910" s="416">
        <v>3345962</v>
      </c>
      <c r="G1910" s="445">
        <v>22</v>
      </c>
      <c r="H1910" s="416">
        <v>20230306</v>
      </c>
      <c r="I1910" s="418" t="s">
        <v>1644</v>
      </c>
      <c r="J1910" s="419">
        <v>660000</v>
      </c>
      <c r="K1910" s="595"/>
      <c r="L1910" s="568"/>
    </row>
    <row r="1911" spans="2:12">
      <c r="B1911" s="440" t="s">
        <v>580</v>
      </c>
      <c r="C1911" s="441">
        <v>900836243</v>
      </c>
      <c r="D1911" s="414" t="s">
        <v>581</v>
      </c>
      <c r="E1911" s="437" t="s">
        <v>171</v>
      </c>
      <c r="F1911" s="416">
        <v>3345962</v>
      </c>
      <c r="G1911" s="445">
        <v>23</v>
      </c>
      <c r="H1911" s="416">
        <v>20230412</v>
      </c>
      <c r="I1911" s="418" t="s">
        <v>1644</v>
      </c>
      <c r="J1911" s="419">
        <v>660000</v>
      </c>
      <c r="K1911" s="595"/>
      <c r="L1911" s="568"/>
    </row>
    <row r="1912" spans="2:12">
      <c r="B1912" s="440" t="s">
        <v>580</v>
      </c>
      <c r="C1912" s="441">
        <v>900836243</v>
      </c>
      <c r="D1912" s="414" t="s">
        <v>581</v>
      </c>
      <c r="E1912" s="437" t="s">
        <v>171</v>
      </c>
      <c r="F1912" s="416">
        <v>3345962</v>
      </c>
      <c r="G1912" s="445">
        <v>54</v>
      </c>
      <c r="H1912" s="416">
        <v>20230505</v>
      </c>
      <c r="I1912" s="418" t="s">
        <v>1644</v>
      </c>
      <c r="J1912" s="419">
        <v>660000</v>
      </c>
      <c r="K1912" s="595"/>
      <c r="L1912" s="568"/>
    </row>
    <row r="1913" spans="2:12">
      <c r="B1913" s="440" t="s">
        <v>580</v>
      </c>
      <c r="C1913" s="441">
        <v>900836243</v>
      </c>
      <c r="D1913" s="414" t="s">
        <v>581</v>
      </c>
      <c r="E1913" s="437" t="s">
        <v>171</v>
      </c>
      <c r="F1913" s="416">
        <v>3345962</v>
      </c>
      <c r="G1913" s="445">
        <v>25</v>
      </c>
      <c r="H1913" s="416">
        <v>20230608</v>
      </c>
      <c r="I1913" s="418" t="s">
        <v>1644</v>
      </c>
      <c r="J1913" s="433">
        <v>660000</v>
      </c>
      <c r="K1913" s="596"/>
      <c r="L1913" s="568"/>
    </row>
    <row r="1914" spans="2:12">
      <c r="B1914" s="440" t="s">
        <v>580</v>
      </c>
      <c r="C1914" s="441">
        <v>900836243</v>
      </c>
      <c r="D1914" s="414" t="s">
        <v>581</v>
      </c>
      <c r="E1914" s="437" t="s">
        <v>171</v>
      </c>
      <c r="F1914" s="416">
        <v>3345962</v>
      </c>
      <c r="G1914" s="445">
        <v>26</v>
      </c>
      <c r="H1914" s="416">
        <v>20230711</v>
      </c>
      <c r="I1914" s="418" t="s">
        <v>1644</v>
      </c>
      <c r="J1914" s="419">
        <v>660000</v>
      </c>
      <c r="K1914" s="595"/>
      <c r="L1914" s="568"/>
    </row>
    <row r="1915" spans="2:12">
      <c r="B1915" s="440" t="s">
        <v>580</v>
      </c>
      <c r="C1915" s="441">
        <v>900836243</v>
      </c>
      <c r="D1915" s="414" t="s">
        <v>581</v>
      </c>
      <c r="E1915" s="437" t="s">
        <v>171</v>
      </c>
      <c r="F1915" s="416">
        <v>3345962</v>
      </c>
      <c r="G1915" s="445">
        <v>44</v>
      </c>
      <c r="H1915" s="416">
        <v>20240908</v>
      </c>
      <c r="I1915" s="418" t="s">
        <v>1644</v>
      </c>
      <c r="J1915" s="419">
        <v>660000</v>
      </c>
      <c r="K1915" s="595"/>
      <c r="L1915" s="568"/>
    </row>
    <row r="1916" spans="2:12">
      <c r="B1916" s="456" t="s">
        <v>26</v>
      </c>
      <c r="C1916" s="458"/>
      <c r="D1916" s="449"/>
      <c r="E1916" s="450"/>
      <c r="F1916" s="451"/>
      <c r="G1916" s="459"/>
      <c r="H1916" s="453"/>
      <c r="I1916" s="526"/>
      <c r="J1916" s="454">
        <f>SUM(J1901:J1915)</f>
        <v>9399980</v>
      </c>
      <c r="K1916" s="599">
        <f>SUM(K1901:K1915)</f>
        <v>0</v>
      </c>
      <c r="L1916" s="568"/>
    </row>
    <row r="1917" spans="2:12">
      <c r="B1917" s="440" t="s">
        <v>512</v>
      </c>
      <c r="C1917" s="441">
        <v>900212480</v>
      </c>
      <c r="D1917" s="414" t="s">
        <v>1088</v>
      </c>
      <c r="E1917" s="437" t="s">
        <v>182</v>
      </c>
      <c r="F1917" s="416">
        <v>3166772912</v>
      </c>
      <c r="G1917" s="444">
        <v>1</v>
      </c>
      <c r="H1917" s="435"/>
      <c r="I1917" s="418" t="s">
        <v>1706</v>
      </c>
      <c r="J1917" s="419">
        <v>9750000</v>
      </c>
      <c r="K1917" s="595"/>
      <c r="L1917" s="568"/>
    </row>
    <row r="1918" spans="2:12">
      <c r="B1918" s="456" t="s">
        <v>26</v>
      </c>
      <c r="C1918" s="458"/>
      <c r="D1918" s="449"/>
      <c r="E1918" s="450"/>
      <c r="F1918" s="451"/>
      <c r="G1918" s="459"/>
      <c r="H1918" s="453"/>
      <c r="I1918" s="526"/>
      <c r="J1918" s="454">
        <f>SUM(J1917)</f>
        <v>9750000</v>
      </c>
      <c r="K1918" s="599">
        <f>SUM(K1917)</f>
        <v>0</v>
      </c>
      <c r="L1918" s="568"/>
    </row>
    <row r="1919" spans="2:12">
      <c r="B1919" s="440" t="s">
        <v>517</v>
      </c>
      <c r="C1919" s="441">
        <v>900215178</v>
      </c>
      <c r="D1919" s="414" t="s">
        <v>1089</v>
      </c>
      <c r="E1919" s="437" t="s">
        <v>375</v>
      </c>
      <c r="F1919" s="416">
        <v>5216022</v>
      </c>
      <c r="G1919" s="444">
        <v>16</v>
      </c>
      <c r="H1919" s="435"/>
      <c r="I1919" s="418" t="s">
        <v>1706</v>
      </c>
      <c r="J1919" s="419">
        <v>9750000</v>
      </c>
      <c r="K1919" s="595"/>
      <c r="L1919" s="568"/>
    </row>
    <row r="1920" spans="2:12">
      <c r="B1920" s="440" t="s">
        <v>517</v>
      </c>
      <c r="C1920" s="441">
        <v>900215178</v>
      </c>
      <c r="D1920" s="414" t="s">
        <v>1089</v>
      </c>
      <c r="E1920" s="437" t="s">
        <v>375</v>
      </c>
      <c r="F1920" s="416">
        <v>5216022</v>
      </c>
      <c r="G1920" s="444">
        <v>17</v>
      </c>
      <c r="H1920" s="435"/>
      <c r="I1920" s="418" t="s">
        <v>1706</v>
      </c>
      <c r="J1920" s="419">
        <v>9750000</v>
      </c>
      <c r="K1920" s="595"/>
      <c r="L1920" s="568"/>
    </row>
    <row r="1921" spans="2:12">
      <c r="B1921" s="440" t="s">
        <v>517</v>
      </c>
      <c r="C1921" s="441">
        <v>900215178</v>
      </c>
      <c r="D1921" s="414" t="s">
        <v>1089</v>
      </c>
      <c r="E1921" s="437" t="s">
        <v>375</v>
      </c>
      <c r="F1921" s="416">
        <v>5216022</v>
      </c>
      <c r="G1921" s="444">
        <v>26</v>
      </c>
      <c r="H1921" s="435"/>
      <c r="I1921" s="418" t="s">
        <v>1706</v>
      </c>
      <c r="J1921" s="419">
        <v>48750000</v>
      </c>
      <c r="K1921" s="595"/>
      <c r="L1921" s="568"/>
    </row>
    <row r="1922" spans="2:12">
      <c r="B1922" s="456" t="s">
        <v>26</v>
      </c>
      <c r="C1922" s="458"/>
      <c r="D1922" s="449"/>
      <c r="E1922" s="450"/>
      <c r="F1922" s="451"/>
      <c r="G1922" s="459"/>
      <c r="H1922" s="453"/>
      <c r="I1922" s="526"/>
      <c r="J1922" s="454">
        <f>SUM(J1919:J1921)</f>
        <v>68250000</v>
      </c>
      <c r="K1922" s="599">
        <f>SUM(K1919:K1921)</f>
        <v>0</v>
      </c>
      <c r="L1922" s="568"/>
    </row>
    <row r="1923" spans="2:12">
      <c r="B1923" s="440" t="s">
        <v>510</v>
      </c>
      <c r="C1923" s="441">
        <v>900609329</v>
      </c>
      <c r="D1923" s="414" t="s">
        <v>511</v>
      </c>
      <c r="E1923" s="437" t="s">
        <v>375</v>
      </c>
      <c r="F1923" s="416">
        <v>5922330</v>
      </c>
      <c r="G1923" s="444">
        <v>34</v>
      </c>
      <c r="H1923" s="435"/>
      <c r="I1923" s="418" t="s">
        <v>1706</v>
      </c>
      <c r="J1923" s="419">
        <v>48750000</v>
      </c>
      <c r="K1923" s="595"/>
      <c r="L1923" s="568"/>
    </row>
    <row r="1924" spans="2:12">
      <c r="B1924" s="456" t="s">
        <v>26</v>
      </c>
      <c r="C1924" s="458"/>
      <c r="D1924" s="449"/>
      <c r="E1924" s="450"/>
      <c r="F1924" s="451"/>
      <c r="G1924" s="459"/>
      <c r="H1924" s="453"/>
      <c r="I1924" s="526"/>
      <c r="J1924" s="454">
        <f>SUM(J1923)</f>
        <v>48750000</v>
      </c>
      <c r="K1924" s="599">
        <f>SUM(K1923)</f>
        <v>0</v>
      </c>
      <c r="L1924" s="568"/>
    </row>
    <row r="1925" spans="2:12">
      <c r="B1925" s="440" t="s">
        <v>526</v>
      </c>
      <c r="C1925" s="441">
        <v>900626356</v>
      </c>
      <c r="D1925" s="414" t="s">
        <v>527</v>
      </c>
      <c r="E1925" s="437" t="s">
        <v>1090</v>
      </c>
      <c r="F1925" s="416">
        <v>2571031</v>
      </c>
      <c r="G1925" s="444">
        <v>1646</v>
      </c>
      <c r="H1925" s="435"/>
      <c r="I1925" s="418" t="s">
        <v>1706</v>
      </c>
      <c r="J1925" s="419">
        <v>23853255</v>
      </c>
      <c r="K1925" s="595"/>
      <c r="L1925" s="568"/>
    </row>
    <row r="1926" spans="2:12">
      <c r="B1926" s="456" t="s">
        <v>26</v>
      </c>
      <c r="C1926" s="458"/>
      <c r="D1926" s="449"/>
      <c r="E1926" s="450"/>
      <c r="F1926" s="451"/>
      <c r="G1926" s="459"/>
      <c r="H1926" s="453"/>
      <c r="I1926" s="526"/>
      <c r="J1926" s="454">
        <f>SUM(J1925)</f>
        <v>23853255</v>
      </c>
      <c r="K1926" s="599">
        <f>SUM(K1925)</f>
        <v>0</v>
      </c>
      <c r="L1926" s="568"/>
    </row>
    <row r="1927" spans="2:12">
      <c r="B1927" s="440" t="s">
        <v>506</v>
      </c>
      <c r="C1927" s="441">
        <v>900752036</v>
      </c>
      <c r="D1927" s="414" t="s">
        <v>507</v>
      </c>
      <c r="E1927" s="437" t="s">
        <v>1091</v>
      </c>
      <c r="F1927" s="416">
        <v>8290801</v>
      </c>
      <c r="G1927" s="444">
        <v>17</v>
      </c>
      <c r="H1927" s="435"/>
      <c r="I1927" s="418" t="s">
        <v>1706</v>
      </c>
      <c r="J1927" s="419">
        <v>30000000</v>
      </c>
      <c r="K1927" s="595"/>
      <c r="L1927" s="568"/>
    </row>
    <row r="1928" spans="2:12">
      <c r="B1928" s="440" t="s">
        <v>506</v>
      </c>
      <c r="C1928" s="441">
        <v>900752036</v>
      </c>
      <c r="D1928" s="414" t="s">
        <v>507</v>
      </c>
      <c r="E1928" s="437" t="s">
        <v>1091</v>
      </c>
      <c r="F1928" s="416">
        <v>8290801</v>
      </c>
      <c r="G1928" s="445">
        <v>3</v>
      </c>
      <c r="H1928" s="416">
        <v>20211230</v>
      </c>
      <c r="I1928" s="418" t="s">
        <v>1706</v>
      </c>
      <c r="J1928" s="419">
        <v>199571040</v>
      </c>
      <c r="K1928" s="595"/>
      <c r="L1928" s="568"/>
    </row>
    <row r="1929" spans="2:12">
      <c r="B1929" s="456" t="s">
        <v>26</v>
      </c>
      <c r="C1929" s="458"/>
      <c r="D1929" s="449"/>
      <c r="E1929" s="450"/>
      <c r="F1929" s="451"/>
      <c r="G1929" s="459"/>
      <c r="H1929" s="453"/>
      <c r="I1929" s="526"/>
      <c r="J1929" s="454">
        <f>SUM(J1927:J1928)</f>
        <v>229571040</v>
      </c>
      <c r="K1929" s="599">
        <f>SUM(K1927:K1928)</f>
        <v>0</v>
      </c>
      <c r="L1929" s="568"/>
    </row>
    <row r="1930" spans="2:12">
      <c r="B1930" s="440" t="s">
        <v>1063</v>
      </c>
      <c r="C1930" s="441">
        <v>16782407</v>
      </c>
      <c r="D1930" s="414" t="s">
        <v>1349</v>
      </c>
      <c r="E1930" s="437" t="s">
        <v>171</v>
      </c>
      <c r="F1930" s="416">
        <v>3144440129</v>
      </c>
      <c r="G1930" s="445">
        <v>20240821</v>
      </c>
      <c r="H1930" s="416">
        <v>20240823</v>
      </c>
      <c r="I1930" s="418" t="s">
        <v>1706</v>
      </c>
      <c r="J1930" s="419">
        <v>16768500</v>
      </c>
      <c r="K1930" s="595"/>
      <c r="L1930" s="568"/>
    </row>
    <row r="1931" spans="2:12">
      <c r="B1931" s="456" t="s">
        <v>26</v>
      </c>
      <c r="C1931" s="458"/>
      <c r="D1931" s="449"/>
      <c r="E1931" s="450"/>
      <c r="F1931" s="451"/>
      <c r="G1931" s="459"/>
      <c r="H1931" s="453"/>
      <c r="I1931" s="526"/>
      <c r="J1931" s="454">
        <f>SUM(J1930)</f>
        <v>16768500</v>
      </c>
      <c r="K1931" s="599">
        <f>SUM(K1930)</f>
        <v>0</v>
      </c>
      <c r="L1931" s="568"/>
    </row>
    <row r="1932" spans="2:12">
      <c r="B1932" s="440" t="s">
        <v>880</v>
      </c>
      <c r="C1932" s="441">
        <v>1107060331</v>
      </c>
      <c r="D1932" s="414" t="s">
        <v>881</v>
      </c>
      <c r="E1932" s="437" t="s">
        <v>171</v>
      </c>
      <c r="F1932" s="416" t="s">
        <v>882</v>
      </c>
      <c r="G1932" s="445">
        <v>548</v>
      </c>
      <c r="H1932" s="416">
        <v>20211220</v>
      </c>
      <c r="I1932" s="418" t="s">
        <v>1706</v>
      </c>
      <c r="J1932" s="419">
        <v>16451143</v>
      </c>
      <c r="K1932" s="595"/>
      <c r="L1932" s="568"/>
    </row>
    <row r="1933" spans="2:12">
      <c r="B1933" s="440" t="s">
        <v>880</v>
      </c>
      <c r="C1933" s="441">
        <v>1107060331</v>
      </c>
      <c r="D1933" s="414" t="s">
        <v>881</v>
      </c>
      <c r="E1933" s="437" t="s">
        <v>171</v>
      </c>
      <c r="F1933" s="416" t="s">
        <v>882</v>
      </c>
      <c r="G1933" s="445">
        <v>591</v>
      </c>
      <c r="H1933" s="416">
        <v>20211231</v>
      </c>
      <c r="I1933" s="418" t="s">
        <v>1706</v>
      </c>
      <c r="J1933" s="419">
        <v>41422596</v>
      </c>
      <c r="K1933" s="595"/>
      <c r="L1933" s="568"/>
    </row>
    <row r="1934" spans="2:12">
      <c r="B1934" s="456" t="s">
        <v>26</v>
      </c>
      <c r="C1934" s="458"/>
      <c r="D1934" s="449"/>
      <c r="E1934" s="450"/>
      <c r="F1934" s="451"/>
      <c r="G1934" s="459"/>
      <c r="H1934" s="453"/>
      <c r="I1934" s="526"/>
      <c r="J1934" s="454">
        <f>SUM(J1932:J1933)</f>
        <v>57873739</v>
      </c>
      <c r="K1934" s="599">
        <f>SUM(K1932:K1933)</f>
        <v>0</v>
      </c>
      <c r="L1934" s="568"/>
    </row>
    <row r="1935" spans="2:12">
      <c r="B1935" s="440" t="s">
        <v>274</v>
      </c>
      <c r="C1935" s="441">
        <v>1151934671</v>
      </c>
      <c r="D1935" s="414" t="s">
        <v>275</v>
      </c>
      <c r="E1935" s="437" t="s">
        <v>171</v>
      </c>
      <c r="F1935" s="416">
        <v>3116098295</v>
      </c>
      <c r="G1935" s="445">
        <v>508</v>
      </c>
      <c r="H1935" s="416">
        <v>20211124</v>
      </c>
      <c r="I1935" s="418" t="s">
        <v>1706</v>
      </c>
      <c r="J1935" s="419">
        <v>849057</v>
      </c>
      <c r="K1935" s="595"/>
      <c r="L1935" s="568"/>
    </row>
    <row r="1936" spans="2:12">
      <c r="B1936" s="440" t="s">
        <v>274</v>
      </c>
      <c r="C1936" s="441">
        <v>1151934671</v>
      </c>
      <c r="D1936" s="414" t="s">
        <v>275</v>
      </c>
      <c r="E1936" s="437" t="s">
        <v>171</v>
      </c>
      <c r="F1936" s="416">
        <v>3116098295</v>
      </c>
      <c r="G1936" s="445">
        <v>548</v>
      </c>
      <c r="H1936" s="416">
        <v>20211220</v>
      </c>
      <c r="I1936" s="418" t="s">
        <v>1706</v>
      </c>
      <c r="J1936" s="419">
        <v>5118286</v>
      </c>
      <c r="K1936" s="595"/>
      <c r="L1936" s="568"/>
    </row>
    <row r="1937" spans="2:12">
      <c r="B1937" s="440" t="s">
        <v>274</v>
      </c>
      <c r="C1937" s="441">
        <v>1151934671</v>
      </c>
      <c r="D1937" s="414" t="s">
        <v>275</v>
      </c>
      <c r="E1937" s="437" t="s">
        <v>171</v>
      </c>
      <c r="F1937" s="416">
        <v>3116098295</v>
      </c>
      <c r="G1937" s="445">
        <v>591</v>
      </c>
      <c r="H1937" s="416">
        <v>20211231</v>
      </c>
      <c r="I1937" s="418" t="s">
        <v>1706</v>
      </c>
      <c r="J1937" s="419">
        <v>11922035</v>
      </c>
      <c r="K1937" s="595"/>
      <c r="L1937" s="568"/>
    </row>
    <row r="1938" spans="2:12">
      <c r="B1938" s="440" t="s">
        <v>274</v>
      </c>
      <c r="C1938" s="441">
        <v>1151934671</v>
      </c>
      <c r="D1938" s="414" t="s">
        <v>275</v>
      </c>
      <c r="E1938" s="437" t="s">
        <v>171</v>
      </c>
      <c r="F1938" s="416">
        <v>3116098295</v>
      </c>
      <c r="G1938" s="445">
        <v>1086</v>
      </c>
      <c r="H1938" s="416">
        <v>20221128</v>
      </c>
      <c r="I1938" s="418" t="s">
        <v>1706</v>
      </c>
      <c r="J1938" s="419">
        <v>1090909</v>
      </c>
      <c r="K1938" s="595"/>
      <c r="L1938" s="568"/>
    </row>
    <row r="1939" spans="2:12">
      <c r="B1939" s="456" t="s">
        <v>26</v>
      </c>
      <c r="C1939" s="458"/>
      <c r="D1939" s="449"/>
      <c r="E1939" s="450"/>
      <c r="F1939" s="451"/>
      <c r="G1939" s="459"/>
      <c r="H1939" s="453"/>
      <c r="I1939" s="526"/>
      <c r="J1939" s="454">
        <f>SUM(J1935:J1938)</f>
        <v>18980287</v>
      </c>
      <c r="K1939" s="599">
        <f>SUM(K1935:K1938)</f>
        <v>0</v>
      </c>
      <c r="L1939" s="568"/>
    </row>
    <row r="1940" spans="2:12">
      <c r="B1940" s="440" t="s">
        <v>602</v>
      </c>
      <c r="C1940" s="441">
        <v>901528731</v>
      </c>
      <c r="D1940" s="414" t="s">
        <v>603</v>
      </c>
      <c r="E1940" s="437" t="s">
        <v>185</v>
      </c>
      <c r="F1940" s="416">
        <v>6015141592</v>
      </c>
      <c r="G1940" s="445">
        <v>4174930</v>
      </c>
      <c r="H1940" s="416">
        <v>20240811</v>
      </c>
      <c r="I1940" s="418" t="s">
        <v>1706</v>
      </c>
      <c r="J1940" s="419">
        <v>1027901</v>
      </c>
      <c r="K1940" s="595"/>
      <c r="L1940" s="568"/>
    </row>
    <row r="1941" spans="2:12">
      <c r="B1941" s="440" t="s">
        <v>602</v>
      </c>
      <c r="C1941" s="441">
        <v>901528731</v>
      </c>
      <c r="D1941" s="414" t="s">
        <v>603</v>
      </c>
      <c r="E1941" s="437" t="s">
        <v>185</v>
      </c>
      <c r="F1941" s="416">
        <v>6015141592</v>
      </c>
      <c r="G1941" s="445">
        <v>3423150</v>
      </c>
      <c r="H1941" s="416">
        <v>20240810</v>
      </c>
      <c r="I1941" s="418" t="s">
        <v>1706</v>
      </c>
      <c r="J1941" s="419">
        <v>1053140</v>
      </c>
      <c r="K1941" s="595"/>
      <c r="L1941" s="568"/>
    </row>
    <row r="1942" spans="2:12">
      <c r="B1942" s="456" t="s">
        <v>26</v>
      </c>
      <c r="C1942" s="458"/>
      <c r="D1942" s="449"/>
      <c r="E1942" s="450"/>
      <c r="F1942" s="451"/>
      <c r="G1942" s="459"/>
      <c r="H1942" s="453"/>
      <c r="I1942" s="526"/>
      <c r="J1942" s="454">
        <f>SUM(J1940:J1941)</f>
        <v>2081041</v>
      </c>
      <c r="K1942" s="599">
        <f>SUM(K1940:K1941)</f>
        <v>0</v>
      </c>
      <c r="L1942" s="568"/>
    </row>
    <row r="1943" spans="2:12">
      <c r="B1943" s="440" t="s">
        <v>644</v>
      </c>
      <c r="C1943" s="441">
        <v>830122566</v>
      </c>
      <c r="D1943" s="414" t="s">
        <v>645</v>
      </c>
      <c r="E1943" s="437" t="s">
        <v>171</v>
      </c>
      <c r="F1943" s="416">
        <v>7050000</v>
      </c>
      <c r="G1943" s="445">
        <v>251819001</v>
      </c>
      <c r="H1943" s="416">
        <v>20231214</v>
      </c>
      <c r="I1943" s="418" t="s">
        <v>1706</v>
      </c>
      <c r="J1943" s="419">
        <v>240</v>
      </c>
      <c r="K1943" s="595"/>
      <c r="L1943" s="568"/>
    </row>
    <row r="1944" spans="2:12">
      <c r="B1944" s="440" t="s">
        <v>644</v>
      </c>
      <c r="C1944" s="441">
        <v>830122566</v>
      </c>
      <c r="D1944" s="414" t="s">
        <v>645</v>
      </c>
      <c r="E1944" s="437" t="s">
        <v>171</v>
      </c>
      <c r="F1944" s="416">
        <v>7050000</v>
      </c>
      <c r="G1944" s="445">
        <v>251929771</v>
      </c>
      <c r="H1944" s="416">
        <v>20240114</v>
      </c>
      <c r="I1944" s="418" t="s">
        <v>1706</v>
      </c>
      <c r="J1944" s="419">
        <v>240</v>
      </c>
      <c r="K1944" s="595"/>
      <c r="L1944" s="568"/>
    </row>
    <row r="1945" spans="2:12">
      <c r="B1945" s="440" t="s">
        <v>644</v>
      </c>
      <c r="C1945" s="441">
        <v>830122566</v>
      </c>
      <c r="D1945" s="414" t="s">
        <v>645</v>
      </c>
      <c r="E1945" s="437" t="s">
        <v>171</v>
      </c>
      <c r="F1945" s="416">
        <v>7050000</v>
      </c>
      <c r="G1945" s="445">
        <v>17203764</v>
      </c>
      <c r="H1945" s="416">
        <v>20240807</v>
      </c>
      <c r="I1945" s="418" t="s">
        <v>1706</v>
      </c>
      <c r="J1945" s="419">
        <v>383212</v>
      </c>
      <c r="K1945" s="595"/>
      <c r="L1945" s="568"/>
    </row>
    <row r="1946" spans="2:12">
      <c r="B1946" s="456" t="s">
        <v>26</v>
      </c>
      <c r="C1946" s="458"/>
      <c r="D1946" s="449"/>
      <c r="E1946" s="450"/>
      <c r="F1946" s="451"/>
      <c r="G1946" s="459"/>
      <c r="H1946" s="453"/>
      <c r="I1946" s="526"/>
      <c r="J1946" s="454">
        <f>SUM(J1943:J1945)</f>
        <v>383692</v>
      </c>
      <c r="K1946" s="599">
        <f>SUM(K1943:K1945)</f>
        <v>0</v>
      </c>
      <c r="L1946" s="568"/>
    </row>
    <row r="1947" spans="2:12">
      <c r="B1947" s="440" t="s">
        <v>1489</v>
      </c>
      <c r="C1947" s="441">
        <v>1006010047</v>
      </c>
      <c r="D1947" s="414" t="s">
        <v>1490</v>
      </c>
      <c r="E1947" s="437" t="s">
        <v>171</v>
      </c>
      <c r="F1947" s="416">
        <v>3144829578</v>
      </c>
      <c r="G1947" s="445">
        <v>827</v>
      </c>
      <c r="H1947" s="435">
        <v>44729</v>
      </c>
      <c r="I1947" s="418" t="s">
        <v>1706</v>
      </c>
      <c r="J1947" s="419">
        <v>600000</v>
      </c>
      <c r="K1947" s="595"/>
      <c r="L1947" s="568"/>
    </row>
    <row r="1948" spans="2:12">
      <c r="B1948" s="456" t="s">
        <v>26</v>
      </c>
      <c r="C1948" s="458"/>
      <c r="D1948" s="449"/>
      <c r="E1948" s="450"/>
      <c r="F1948" s="451"/>
      <c r="G1948" s="459"/>
      <c r="H1948" s="453"/>
      <c r="I1948" s="526"/>
      <c r="J1948" s="454">
        <f>SUM(J1947)</f>
        <v>600000</v>
      </c>
      <c r="K1948" s="599">
        <f>SUM(K1947)</f>
        <v>0</v>
      </c>
      <c r="L1948" s="568"/>
    </row>
    <row r="1949" spans="2:12">
      <c r="B1949" s="440" t="s">
        <v>217</v>
      </c>
      <c r="C1949" s="441">
        <v>1114838942</v>
      </c>
      <c r="D1949" s="414" t="s">
        <v>218</v>
      </c>
      <c r="E1949" s="437" t="s">
        <v>171</v>
      </c>
      <c r="F1949" s="416">
        <v>3175198160</v>
      </c>
      <c r="G1949" s="445">
        <v>590</v>
      </c>
      <c r="H1949" s="416">
        <v>20211231</v>
      </c>
      <c r="I1949" s="418" t="s">
        <v>1706</v>
      </c>
      <c r="J1949" s="419">
        <v>64000000</v>
      </c>
      <c r="K1949" s="595"/>
      <c r="L1949" s="568"/>
    </row>
    <row r="1950" spans="2:12">
      <c r="B1950" s="456" t="s">
        <v>26</v>
      </c>
      <c r="C1950" s="458"/>
      <c r="D1950" s="449"/>
      <c r="E1950" s="450"/>
      <c r="F1950" s="451"/>
      <c r="G1950" s="459"/>
      <c r="H1950" s="453"/>
      <c r="I1950" s="526"/>
      <c r="J1950" s="454">
        <f>SUM(J1949:J1949)</f>
        <v>64000000</v>
      </c>
      <c r="K1950" s="599">
        <f>SUM(K1949:K1949)</f>
        <v>0</v>
      </c>
      <c r="L1950" s="568"/>
    </row>
    <row r="1951" spans="2:12">
      <c r="B1951" s="440" t="s">
        <v>623</v>
      </c>
      <c r="C1951" s="441">
        <v>860070374</v>
      </c>
      <c r="D1951" s="414" t="s">
        <v>624</v>
      </c>
      <c r="E1951" s="437" t="s">
        <v>171</v>
      </c>
      <c r="F1951" s="416" t="s">
        <v>625</v>
      </c>
      <c r="G1951" s="445">
        <v>22720</v>
      </c>
      <c r="H1951" s="416">
        <v>20230220</v>
      </c>
      <c r="I1951" s="418" t="s">
        <v>1706</v>
      </c>
      <c r="J1951" s="419">
        <v>581984</v>
      </c>
      <c r="K1951" s="595"/>
      <c r="L1951" s="568"/>
    </row>
    <row r="1952" spans="2:12">
      <c r="B1952" s="440" t="s">
        <v>623</v>
      </c>
      <c r="C1952" s="441">
        <v>860070374</v>
      </c>
      <c r="D1952" s="414" t="s">
        <v>624</v>
      </c>
      <c r="E1952" s="437" t="s">
        <v>171</v>
      </c>
      <c r="F1952" s="416" t="s">
        <v>625</v>
      </c>
      <c r="G1952" s="445">
        <v>22627</v>
      </c>
      <c r="H1952" s="416">
        <v>20230215</v>
      </c>
      <c r="I1952" s="418" t="s">
        <v>1706</v>
      </c>
      <c r="J1952" s="419">
        <v>165811</v>
      </c>
      <c r="K1952" s="595"/>
      <c r="L1952" s="568"/>
    </row>
    <row r="1953" spans="2:12">
      <c r="B1953" s="440" t="s">
        <v>623</v>
      </c>
      <c r="C1953" s="441">
        <v>860070374</v>
      </c>
      <c r="D1953" s="414" t="s">
        <v>624</v>
      </c>
      <c r="E1953" s="437" t="s">
        <v>171</v>
      </c>
      <c r="F1953" s="416" t="s">
        <v>625</v>
      </c>
      <c r="G1953" s="445">
        <v>22628</v>
      </c>
      <c r="H1953" s="416">
        <v>20230215</v>
      </c>
      <c r="I1953" s="418" t="s">
        <v>1706</v>
      </c>
      <c r="J1953" s="419">
        <v>1363818</v>
      </c>
      <c r="K1953" s="595"/>
      <c r="L1953" s="568"/>
    </row>
    <row r="1954" spans="2:12">
      <c r="B1954" s="440" t="s">
        <v>623</v>
      </c>
      <c r="C1954" s="441">
        <v>860070374</v>
      </c>
      <c r="D1954" s="414" t="s">
        <v>624</v>
      </c>
      <c r="E1954" s="437" t="s">
        <v>171</v>
      </c>
      <c r="F1954" s="416" t="s">
        <v>625</v>
      </c>
      <c r="G1954" s="445">
        <v>22626</v>
      </c>
      <c r="H1954" s="416">
        <v>20230215</v>
      </c>
      <c r="I1954" s="418" t="s">
        <v>1706</v>
      </c>
      <c r="J1954" s="419">
        <v>265736</v>
      </c>
      <c r="K1954" s="595"/>
      <c r="L1954" s="568"/>
    </row>
    <row r="1955" spans="2:12">
      <c r="B1955" s="440" t="s">
        <v>623</v>
      </c>
      <c r="C1955" s="441">
        <v>860070374</v>
      </c>
      <c r="D1955" s="414" t="s">
        <v>624</v>
      </c>
      <c r="E1955" s="437" t="s">
        <v>171</v>
      </c>
      <c r="F1955" s="416" t="s">
        <v>625</v>
      </c>
      <c r="G1955" s="445">
        <v>22687</v>
      </c>
      <c r="H1955" s="416">
        <v>20230217</v>
      </c>
      <c r="I1955" s="418" t="s">
        <v>1706</v>
      </c>
      <c r="J1955" s="419">
        <v>307463</v>
      </c>
      <c r="K1955" s="595"/>
      <c r="L1955" s="568"/>
    </row>
    <row r="1956" spans="2:12">
      <c r="B1956" s="440" t="s">
        <v>623</v>
      </c>
      <c r="C1956" s="441">
        <v>860070374</v>
      </c>
      <c r="D1956" s="414" t="s">
        <v>624</v>
      </c>
      <c r="E1956" s="437" t="s">
        <v>171</v>
      </c>
      <c r="F1956" s="416" t="s">
        <v>625</v>
      </c>
      <c r="G1956" s="445">
        <v>22151</v>
      </c>
      <c r="H1956" s="416">
        <v>20230203</v>
      </c>
      <c r="I1956" s="418" t="s">
        <v>1706</v>
      </c>
      <c r="J1956" s="419">
        <v>3526356</v>
      </c>
      <c r="K1956" s="595"/>
      <c r="L1956" s="568"/>
    </row>
    <row r="1957" spans="2:12">
      <c r="B1957" s="440" t="s">
        <v>623</v>
      </c>
      <c r="C1957" s="441">
        <v>860070374</v>
      </c>
      <c r="D1957" s="414" t="s">
        <v>624</v>
      </c>
      <c r="E1957" s="437" t="s">
        <v>171</v>
      </c>
      <c r="F1957" s="416" t="s">
        <v>625</v>
      </c>
      <c r="G1957" s="445">
        <v>22087</v>
      </c>
      <c r="H1957" s="416">
        <v>20230202</v>
      </c>
      <c r="I1957" s="418" t="s">
        <v>1706</v>
      </c>
      <c r="J1957" s="419">
        <v>8748623</v>
      </c>
      <c r="K1957" s="595"/>
      <c r="L1957" s="568"/>
    </row>
    <row r="1958" spans="2:12">
      <c r="B1958" s="440" t="s">
        <v>623</v>
      </c>
      <c r="C1958" s="441">
        <v>860070374</v>
      </c>
      <c r="D1958" s="414" t="s">
        <v>624</v>
      </c>
      <c r="E1958" s="437" t="s">
        <v>171</v>
      </c>
      <c r="F1958" s="416" t="s">
        <v>625</v>
      </c>
      <c r="G1958" s="445">
        <v>22101</v>
      </c>
      <c r="H1958" s="416">
        <v>20230202</v>
      </c>
      <c r="I1958" s="418" t="s">
        <v>1706</v>
      </c>
      <c r="J1958" s="419">
        <v>17297160</v>
      </c>
      <c r="K1958" s="595"/>
      <c r="L1958" s="568"/>
    </row>
    <row r="1959" spans="2:12">
      <c r="B1959" s="440" t="s">
        <v>623</v>
      </c>
      <c r="C1959" s="441">
        <v>860070374</v>
      </c>
      <c r="D1959" s="414" t="s">
        <v>624</v>
      </c>
      <c r="E1959" s="437" t="s">
        <v>171</v>
      </c>
      <c r="F1959" s="416" t="s">
        <v>625</v>
      </c>
      <c r="G1959" s="445">
        <v>22088</v>
      </c>
      <c r="H1959" s="416">
        <v>20230202</v>
      </c>
      <c r="I1959" s="418" t="s">
        <v>1706</v>
      </c>
      <c r="J1959" s="419">
        <v>1475460</v>
      </c>
      <c r="K1959" s="595"/>
      <c r="L1959" s="568"/>
    </row>
    <row r="1960" spans="2:12">
      <c r="B1960" s="440" t="s">
        <v>623</v>
      </c>
      <c r="C1960" s="441">
        <v>860070374</v>
      </c>
      <c r="D1960" s="414" t="s">
        <v>624</v>
      </c>
      <c r="E1960" s="437" t="s">
        <v>171</v>
      </c>
      <c r="F1960" s="416" t="s">
        <v>625</v>
      </c>
      <c r="G1960" s="445">
        <v>22106</v>
      </c>
      <c r="H1960" s="416">
        <v>20230202</v>
      </c>
      <c r="I1960" s="418" t="s">
        <v>1706</v>
      </c>
      <c r="J1960" s="419">
        <v>292688</v>
      </c>
      <c r="K1960" s="595"/>
      <c r="L1960" s="568"/>
    </row>
    <row r="1961" spans="2:12">
      <c r="B1961" s="440" t="s">
        <v>623</v>
      </c>
      <c r="C1961" s="441">
        <v>860070374</v>
      </c>
      <c r="D1961" s="414" t="s">
        <v>624</v>
      </c>
      <c r="E1961" s="437" t="s">
        <v>171</v>
      </c>
      <c r="F1961" s="416" t="s">
        <v>625</v>
      </c>
      <c r="G1961" s="445">
        <v>24822</v>
      </c>
      <c r="H1961" s="416">
        <v>20230502</v>
      </c>
      <c r="I1961" s="418" t="s">
        <v>1706</v>
      </c>
      <c r="J1961" s="419">
        <v>47458</v>
      </c>
      <c r="K1961" s="595"/>
      <c r="L1961" s="568"/>
    </row>
    <row r="1962" spans="2:12">
      <c r="B1962" s="440" t="s">
        <v>623</v>
      </c>
      <c r="C1962" s="441">
        <v>860070374</v>
      </c>
      <c r="D1962" s="414" t="s">
        <v>624</v>
      </c>
      <c r="E1962" s="437" t="s">
        <v>171</v>
      </c>
      <c r="F1962" s="416" t="s">
        <v>625</v>
      </c>
      <c r="G1962" s="445">
        <v>24825</v>
      </c>
      <c r="H1962" s="416">
        <v>20230502</v>
      </c>
      <c r="I1962" s="418" t="s">
        <v>1706</v>
      </c>
      <c r="J1962" s="419">
        <v>55338</v>
      </c>
      <c r="K1962" s="595"/>
      <c r="L1962" s="568"/>
    </row>
    <row r="1963" spans="2:12">
      <c r="B1963" s="440" t="s">
        <v>623</v>
      </c>
      <c r="C1963" s="441">
        <v>860070374</v>
      </c>
      <c r="D1963" s="414" t="s">
        <v>624</v>
      </c>
      <c r="E1963" s="437" t="s">
        <v>171</v>
      </c>
      <c r="F1963" s="416" t="s">
        <v>625</v>
      </c>
      <c r="G1963" s="445">
        <v>25075</v>
      </c>
      <c r="H1963" s="416">
        <v>20230509</v>
      </c>
      <c r="I1963" s="418" t="s">
        <v>1706</v>
      </c>
      <c r="J1963" s="419">
        <v>3732722</v>
      </c>
      <c r="K1963" s="595"/>
      <c r="L1963" s="568"/>
    </row>
    <row r="1964" spans="2:12">
      <c r="B1964" s="440" t="s">
        <v>623</v>
      </c>
      <c r="C1964" s="441">
        <v>860070374</v>
      </c>
      <c r="D1964" s="414" t="s">
        <v>624</v>
      </c>
      <c r="E1964" s="437" t="s">
        <v>171</v>
      </c>
      <c r="F1964" s="416" t="s">
        <v>625</v>
      </c>
      <c r="G1964" s="445">
        <v>25138</v>
      </c>
      <c r="H1964" s="416">
        <v>20230512</v>
      </c>
      <c r="I1964" s="418" t="s">
        <v>1706</v>
      </c>
      <c r="J1964" s="419">
        <v>102869</v>
      </c>
      <c r="K1964" s="595"/>
      <c r="L1964" s="568"/>
    </row>
    <row r="1965" spans="2:12">
      <c r="B1965" s="440" t="s">
        <v>623</v>
      </c>
      <c r="C1965" s="441">
        <v>860070374</v>
      </c>
      <c r="D1965" s="414" t="s">
        <v>624</v>
      </c>
      <c r="E1965" s="437" t="s">
        <v>171</v>
      </c>
      <c r="F1965" s="416" t="s">
        <v>625</v>
      </c>
      <c r="G1965" s="445">
        <v>25137</v>
      </c>
      <c r="H1965" s="416">
        <v>20230512</v>
      </c>
      <c r="I1965" s="418" t="s">
        <v>1706</v>
      </c>
      <c r="J1965" s="419">
        <v>180502</v>
      </c>
      <c r="K1965" s="595"/>
      <c r="L1965" s="568"/>
    </row>
    <row r="1966" spans="2:12">
      <c r="B1966" s="440" t="s">
        <v>623</v>
      </c>
      <c r="C1966" s="441">
        <v>860070374</v>
      </c>
      <c r="D1966" s="414" t="s">
        <v>624</v>
      </c>
      <c r="E1966" s="437" t="s">
        <v>171</v>
      </c>
      <c r="F1966" s="416" t="s">
        <v>625</v>
      </c>
      <c r="G1966" s="445">
        <v>25431</v>
      </c>
      <c r="H1966" s="416">
        <v>20230531</v>
      </c>
      <c r="I1966" s="418" t="s">
        <v>1706</v>
      </c>
      <c r="J1966" s="419">
        <v>4473</v>
      </c>
      <c r="K1966" s="595"/>
      <c r="L1966" s="568"/>
    </row>
    <row r="1967" spans="2:12">
      <c r="B1967" s="456" t="s">
        <v>26</v>
      </c>
      <c r="C1967" s="458"/>
      <c r="D1967" s="449"/>
      <c r="E1967" s="450"/>
      <c r="F1967" s="451"/>
      <c r="G1967" s="459"/>
      <c r="H1967" s="453"/>
      <c r="I1967" s="526"/>
      <c r="J1967" s="454">
        <f>SUM(J1951:J1966)</f>
        <v>38148461</v>
      </c>
      <c r="K1967" s="599">
        <f>SUM(K1951:K1966)</f>
        <v>0</v>
      </c>
      <c r="L1967" s="568"/>
    </row>
    <row r="1968" spans="2:12" ht="28">
      <c r="B1968" s="444" t="s">
        <v>613</v>
      </c>
      <c r="C1968" s="441">
        <v>805017329</v>
      </c>
      <c r="D1968" s="414" t="s">
        <v>614</v>
      </c>
      <c r="E1968" s="437" t="s">
        <v>171</v>
      </c>
      <c r="F1968" s="416">
        <v>4416060</v>
      </c>
      <c r="G1968" s="445">
        <v>1253</v>
      </c>
      <c r="H1968" s="416">
        <v>20230404</v>
      </c>
      <c r="I1968" s="418" t="s">
        <v>1706</v>
      </c>
      <c r="J1968" s="419">
        <v>22477922</v>
      </c>
      <c r="K1968" s="595"/>
      <c r="L1968" s="568"/>
    </row>
    <row r="1969" spans="2:12" ht="28">
      <c r="B1969" s="444" t="s">
        <v>613</v>
      </c>
      <c r="C1969" s="441">
        <v>805017329</v>
      </c>
      <c r="D1969" s="414" t="s">
        <v>614</v>
      </c>
      <c r="E1969" s="437" t="s">
        <v>171</v>
      </c>
      <c r="F1969" s="416">
        <v>4416060</v>
      </c>
      <c r="G1969" s="445">
        <v>1296</v>
      </c>
      <c r="H1969" s="416">
        <v>20230430</v>
      </c>
      <c r="I1969" s="418" t="s">
        <v>1706</v>
      </c>
      <c r="J1969" s="419">
        <v>22592583</v>
      </c>
      <c r="K1969" s="595"/>
      <c r="L1969" s="568"/>
    </row>
    <row r="1970" spans="2:12" ht="28">
      <c r="B1970" s="444" t="s">
        <v>613</v>
      </c>
      <c r="C1970" s="441">
        <v>805017329</v>
      </c>
      <c r="D1970" s="414" t="s">
        <v>614</v>
      </c>
      <c r="E1970" s="437" t="s">
        <v>171</v>
      </c>
      <c r="F1970" s="416">
        <v>4416060</v>
      </c>
      <c r="G1970" s="445">
        <v>1295</v>
      </c>
      <c r="H1970" s="416">
        <v>20230509</v>
      </c>
      <c r="I1970" s="418" t="s">
        <v>1706</v>
      </c>
      <c r="J1970" s="419">
        <v>33263199</v>
      </c>
      <c r="K1970" s="595"/>
      <c r="L1970" s="568"/>
    </row>
    <row r="1971" spans="2:12" ht="28">
      <c r="B1971" s="444" t="s">
        <v>613</v>
      </c>
      <c r="C1971" s="441">
        <v>805017329</v>
      </c>
      <c r="D1971" s="414" t="s">
        <v>614</v>
      </c>
      <c r="E1971" s="437" t="s">
        <v>171</v>
      </c>
      <c r="F1971" s="416">
        <v>4416060</v>
      </c>
      <c r="G1971" s="445">
        <v>1333</v>
      </c>
      <c r="H1971" s="416">
        <v>20230531</v>
      </c>
      <c r="I1971" s="418" t="s">
        <v>1706</v>
      </c>
      <c r="J1971" s="419">
        <v>22477923</v>
      </c>
      <c r="K1971" s="595"/>
      <c r="L1971" s="568"/>
    </row>
    <row r="1972" spans="2:12" ht="28">
      <c r="B1972" s="444" t="s">
        <v>613</v>
      </c>
      <c r="C1972" s="441">
        <v>805017329</v>
      </c>
      <c r="D1972" s="414" t="s">
        <v>614</v>
      </c>
      <c r="E1972" s="437" t="s">
        <v>171</v>
      </c>
      <c r="F1972" s="416">
        <v>4416060</v>
      </c>
      <c r="G1972" s="445">
        <v>1332</v>
      </c>
      <c r="H1972" s="416">
        <v>20230531</v>
      </c>
      <c r="I1972" s="418" t="s">
        <v>1706</v>
      </c>
      <c r="J1972" s="419">
        <v>33033197</v>
      </c>
      <c r="K1972" s="595"/>
      <c r="L1972" s="568"/>
    </row>
    <row r="1973" spans="2:12" ht="28">
      <c r="B1973" s="444" t="s">
        <v>613</v>
      </c>
      <c r="C1973" s="441">
        <v>805017329</v>
      </c>
      <c r="D1973" s="414" t="s">
        <v>614</v>
      </c>
      <c r="E1973" s="437" t="s">
        <v>171</v>
      </c>
      <c r="F1973" s="416">
        <v>4416060</v>
      </c>
      <c r="G1973" s="445">
        <v>1372</v>
      </c>
      <c r="H1973" s="416">
        <v>20230630</v>
      </c>
      <c r="I1973" s="418" t="s">
        <v>1706</v>
      </c>
      <c r="J1973" s="419">
        <v>16328413</v>
      </c>
      <c r="K1973" s="595"/>
      <c r="L1973" s="568"/>
    </row>
    <row r="1974" spans="2:12" ht="28">
      <c r="B1974" s="444" t="s">
        <v>613</v>
      </c>
      <c r="C1974" s="441">
        <v>805017329</v>
      </c>
      <c r="D1974" s="414" t="s">
        <v>614</v>
      </c>
      <c r="E1974" s="437" t="s">
        <v>171</v>
      </c>
      <c r="F1974" s="416">
        <v>4416060</v>
      </c>
      <c r="G1974" s="445">
        <v>1371</v>
      </c>
      <c r="H1974" s="416">
        <v>20230630</v>
      </c>
      <c r="I1974" s="418" t="s">
        <v>1706</v>
      </c>
      <c r="J1974" s="419">
        <v>26883688</v>
      </c>
      <c r="K1974" s="595"/>
      <c r="L1974" s="568"/>
    </row>
    <row r="1975" spans="2:12">
      <c r="B1975" s="456" t="s">
        <v>26</v>
      </c>
      <c r="C1975" s="458"/>
      <c r="D1975" s="449"/>
      <c r="E1975" s="450"/>
      <c r="F1975" s="451"/>
      <c r="G1975" s="459"/>
      <c r="H1975" s="453"/>
      <c r="I1975" s="526"/>
      <c r="J1975" s="454">
        <f>SUM(J1968:J1974)</f>
        <v>177056925</v>
      </c>
      <c r="K1975" s="599">
        <f>SUM(K1968:K1974)</f>
        <v>0</v>
      </c>
      <c r="L1975" s="568"/>
    </row>
    <row r="1976" spans="2:12">
      <c r="B1976" s="440" t="s">
        <v>910</v>
      </c>
      <c r="C1976" s="441">
        <v>1144205129</v>
      </c>
      <c r="D1976" s="414" t="s">
        <v>911</v>
      </c>
      <c r="E1976" s="437" t="s">
        <v>171</v>
      </c>
      <c r="F1976" s="416">
        <v>4841561</v>
      </c>
      <c r="G1976" s="445">
        <v>245</v>
      </c>
      <c r="H1976" s="416">
        <v>20210430</v>
      </c>
      <c r="I1976" s="418" t="s">
        <v>1706</v>
      </c>
      <c r="J1976" s="419">
        <v>6470000</v>
      </c>
      <c r="K1976" s="595"/>
      <c r="L1976" s="568"/>
    </row>
    <row r="1977" spans="2:12">
      <c r="B1977" s="456" t="s">
        <v>26</v>
      </c>
      <c r="C1977" s="458"/>
      <c r="D1977" s="449"/>
      <c r="E1977" s="450"/>
      <c r="F1977" s="451"/>
      <c r="G1977" s="459"/>
      <c r="H1977" s="453"/>
      <c r="I1977" s="526"/>
      <c r="J1977" s="454">
        <f>+J1976</f>
        <v>6470000</v>
      </c>
      <c r="K1977" s="599">
        <f>+K1976</f>
        <v>0</v>
      </c>
      <c r="L1977" s="568"/>
    </row>
    <row r="1978" spans="2:12">
      <c r="B1978" s="440" t="s">
        <v>649</v>
      </c>
      <c r="C1978" s="441">
        <v>890300625</v>
      </c>
      <c r="D1978" s="414" t="s">
        <v>1193</v>
      </c>
      <c r="E1978" s="437" t="s">
        <v>171</v>
      </c>
      <c r="F1978" s="416">
        <v>3330000</v>
      </c>
      <c r="G1978" s="445">
        <v>1293</v>
      </c>
      <c r="H1978" s="416">
        <v>20230704</v>
      </c>
      <c r="I1978" s="418" t="s">
        <v>1706</v>
      </c>
      <c r="J1978" s="419">
        <v>70700</v>
      </c>
      <c r="K1978" s="595"/>
      <c r="L1978" s="568"/>
    </row>
    <row r="1979" spans="2:12">
      <c r="B1979" s="440" t="s">
        <v>649</v>
      </c>
      <c r="C1979" s="441">
        <v>890300625</v>
      </c>
      <c r="D1979" s="414" t="s">
        <v>1193</v>
      </c>
      <c r="E1979" s="437" t="s">
        <v>171</v>
      </c>
      <c r="F1979" s="416">
        <v>3330000</v>
      </c>
      <c r="G1979" s="445">
        <v>1324</v>
      </c>
      <c r="H1979" s="416">
        <v>20230801</v>
      </c>
      <c r="I1979" s="418" t="s">
        <v>1706</v>
      </c>
      <c r="J1979" s="419">
        <v>70700</v>
      </c>
      <c r="K1979" s="595"/>
      <c r="L1979" s="568"/>
    </row>
    <row r="1980" spans="2:12">
      <c r="B1980" s="440" t="s">
        <v>649</v>
      </c>
      <c r="C1980" s="441">
        <v>890300625</v>
      </c>
      <c r="D1980" s="414" t="s">
        <v>1193</v>
      </c>
      <c r="E1980" s="437" t="s">
        <v>171</v>
      </c>
      <c r="F1980" s="416">
        <v>3330000</v>
      </c>
      <c r="G1980" s="445">
        <v>1414</v>
      </c>
      <c r="H1980" s="416">
        <v>20231019</v>
      </c>
      <c r="I1980" s="418" t="s">
        <v>1706</v>
      </c>
      <c r="J1980" s="419">
        <v>70700</v>
      </c>
      <c r="K1980" s="595"/>
      <c r="L1980" s="568"/>
    </row>
    <row r="1981" spans="2:12">
      <c r="B1981" s="440" t="s">
        <v>649</v>
      </c>
      <c r="C1981" s="441">
        <v>890300625</v>
      </c>
      <c r="D1981" s="414" t="s">
        <v>1193</v>
      </c>
      <c r="E1981" s="437" t="s">
        <v>171</v>
      </c>
      <c r="F1981" s="416">
        <v>3330000</v>
      </c>
      <c r="G1981" s="445">
        <v>1359</v>
      </c>
      <c r="H1981" s="416">
        <v>20230830</v>
      </c>
      <c r="I1981" s="418" t="s">
        <v>1706</v>
      </c>
      <c r="J1981" s="419">
        <v>70700</v>
      </c>
      <c r="K1981" s="595"/>
      <c r="L1981" s="568"/>
    </row>
    <row r="1982" spans="2:12">
      <c r="B1982" s="440" t="s">
        <v>649</v>
      </c>
      <c r="C1982" s="441">
        <v>890300625</v>
      </c>
      <c r="D1982" s="414" t="s">
        <v>1193</v>
      </c>
      <c r="E1982" s="437" t="s">
        <v>171</v>
      </c>
      <c r="F1982" s="416">
        <v>3330000</v>
      </c>
      <c r="G1982" s="445">
        <v>1385</v>
      </c>
      <c r="H1982" s="416">
        <v>20230926</v>
      </c>
      <c r="I1982" s="418" t="s">
        <v>1706</v>
      </c>
      <c r="J1982" s="419">
        <v>70700</v>
      </c>
      <c r="K1982" s="595"/>
      <c r="L1982" s="568"/>
    </row>
    <row r="1983" spans="2:12">
      <c r="B1983" s="456" t="s">
        <v>26</v>
      </c>
      <c r="C1983" s="458"/>
      <c r="D1983" s="449"/>
      <c r="E1983" s="450"/>
      <c r="F1983" s="451"/>
      <c r="G1983" s="459"/>
      <c r="H1983" s="453"/>
      <c r="I1983" s="526"/>
      <c r="J1983" s="454">
        <f>SUM(J1978:J1982)</f>
        <v>353500</v>
      </c>
      <c r="K1983" s="599">
        <f>SUM(K1978:K1982)</f>
        <v>0</v>
      </c>
      <c r="L1983" s="568"/>
    </row>
    <row r="1984" spans="2:12" ht="28">
      <c r="B1984" s="444" t="s">
        <v>642</v>
      </c>
      <c r="C1984" s="441">
        <v>901417124</v>
      </c>
      <c r="D1984" s="414" t="s">
        <v>643</v>
      </c>
      <c r="E1984" s="437" t="s">
        <v>171</v>
      </c>
      <c r="F1984" s="416">
        <v>3330000</v>
      </c>
      <c r="G1984" s="445">
        <v>3906</v>
      </c>
      <c r="H1984" s="416">
        <v>20230429</v>
      </c>
      <c r="I1984" s="418" t="s">
        <v>1706</v>
      </c>
      <c r="J1984" s="419">
        <v>1463000</v>
      </c>
      <c r="K1984" s="595"/>
      <c r="L1984" s="568"/>
    </row>
    <row r="1985" spans="2:12" ht="28">
      <c r="B1985" s="444" t="s">
        <v>642</v>
      </c>
      <c r="C1985" s="441">
        <v>901417124</v>
      </c>
      <c r="D1985" s="414" t="s">
        <v>643</v>
      </c>
      <c r="E1985" s="437" t="s">
        <v>171</v>
      </c>
      <c r="F1985" s="416">
        <v>3330000</v>
      </c>
      <c r="G1985" s="445">
        <v>3905</v>
      </c>
      <c r="H1985" s="416">
        <v>20230429</v>
      </c>
      <c r="I1985" s="418" t="s">
        <v>1706</v>
      </c>
      <c r="J1985" s="419">
        <v>349125</v>
      </c>
      <c r="K1985" s="595"/>
      <c r="L1985" s="568"/>
    </row>
    <row r="1986" spans="2:12" ht="28">
      <c r="B1986" s="444" t="s">
        <v>642</v>
      </c>
      <c r="C1986" s="441">
        <v>901417124</v>
      </c>
      <c r="D1986" s="414" t="s">
        <v>643</v>
      </c>
      <c r="E1986" s="437" t="s">
        <v>171</v>
      </c>
      <c r="F1986" s="416">
        <v>3330000</v>
      </c>
      <c r="G1986" s="445">
        <v>3904</v>
      </c>
      <c r="H1986" s="416">
        <v>20230429</v>
      </c>
      <c r="I1986" s="418" t="s">
        <v>1706</v>
      </c>
      <c r="J1986" s="419">
        <v>997500</v>
      </c>
      <c r="K1986" s="595"/>
      <c r="L1986" s="568"/>
    </row>
    <row r="1987" spans="2:12" ht="28">
      <c r="B1987" s="444" t="s">
        <v>642</v>
      </c>
      <c r="C1987" s="441">
        <v>901417124</v>
      </c>
      <c r="D1987" s="414" t="s">
        <v>643</v>
      </c>
      <c r="E1987" s="437" t="s">
        <v>171</v>
      </c>
      <c r="F1987" s="416">
        <v>3330000</v>
      </c>
      <c r="G1987" s="445">
        <v>3907</v>
      </c>
      <c r="H1987" s="416">
        <v>20230430</v>
      </c>
      <c r="I1987" s="418" t="s">
        <v>1706</v>
      </c>
      <c r="J1987" s="419">
        <v>1889550</v>
      </c>
      <c r="K1987" s="595"/>
      <c r="L1987" s="568"/>
    </row>
    <row r="1988" spans="2:12" ht="28">
      <c r="B1988" s="444" t="s">
        <v>642</v>
      </c>
      <c r="C1988" s="441">
        <v>901417124</v>
      </c>
      <c r="D1988" s="414" t="s">
        <v>643</v>
      </c>
      <c r="E1988" s="437" t="s">
        <v>171</v>
      </c>
      <c r="F1988" s="416">
        <v>3330000</v>
      </c>
      <c r="G1988" s="445">
        <v>3908</v>
      </c>
      <c r="H1988" s="416">
        <v>20230430</v>
      </c>
      <c r="I1988" s="418" t="s">
        <v>1706</v>
      </c>
      <c r="J1988" s="419">
        <v>515375</v>
      </c>
      <c r="K1988" s="595"/>
      <c r="L1988" s="568"/>
    </row>
    <row r="1989" spans="2:12" ht="28">
      <c r="B1989" s="444" t="s">
        <v>642</v>
      </c>
      <c r="C1989" s="441" t="s">
        <v>1350</v>
      </c>
      <c r="D1989" s="414" t="s">
        <v>643</v>
      </c>
      <c r="E1989" s="437" t="s">
        <v>171</v>
      </c>
      <c r="F1989" s="416">
        <v>3330000</v>
      </c>
      <c r="G1989" s="444" t="s">
        <v>1351</v>
      </c>
      <c r="H1989" s="438">
        <v>45535</v>
      </c>
      <c r="I1989" s="418" t="s">
        <v>1706</v>
      </c>
      <c r="J1989" s="419">
        <v>969143</v>
      </c>
      <c r="K1989" s="595"/>
      <c r="L1989" s="568"/>
    </row>
    <row r="1990" spans="2:12">
      <c r="B1990" s="456" t="s">
        <v>26</v>
      </c>
      <c r="C1990" s="458"/>
      <c r="D1990" s="449"/>
      <c r="E1990" s="450"/>
      <c r="F1990" s="451"/>
      <c r="G1990" s="459"/>
      <c r="H1990" s="453"/>
      <c r="I1990" s="526"/>
      <c r="J1990" s="454">
        <f>SUM(J1984:J1989)</f>
        <v>6183693</v>
      </c>
      <c r="K1990" s="599">
        <f>SUM(K1984:K1989)</f>
        <v>0</v>
      </c>
      <c r="L1990" s="568"/>
    </row>
    <row r="1991" spans="2:12">
      <c r="B1991" s="440" t="s">
        <v>609</v>
      </c>
      <c r="C1991" s="441">
        <v>805009741</v>
      </c>
      <c r="D1991" s="414" t="s">
        <v>180</v>
      </c>
      <c r="E1991" s="437" t="s">
        <v>171</v>
      </c>
      <c r="F1991" s="416" t="s">
        <v>610</v>
      </c>
      <c r="G1991" s="445">
        <v>3807117</v>
      </c>
      <c r="H1991" s="416">
        <v>20230131</v>
      </c>
      <c r="I1991" s="418" t="s">
        <v>1706</v>
      </c>
      <c r="J1991" s="419">
        <v>17249386</v>
      </c>
      <c r="K1991" s="595"/>
      <c r="L1991" s="568"/>
    </row>
    <row r="1992" spans="2:12">
      <c r="B1992" s="456" t="s">
        <v>26</v>
      </c>
      <c r="C1992" s="458"/>
      <c r="D1992" s="449"/>
      <c r="E1992" s="450"/>
      <c r="F1992" s="451"/>
      <c r="G1992" s="459"/>
      <c r="H1992" s="453"/>
      <c r="I1992" s="526"/>
      <c r="J1992" s="454">
        <f>SUM(J1991)</f>
        <v>17249386</v>
      </c>
      <c r="K1992" s="599">
        <f>SUM(K1991)</f>
        <v>0</v>
      </c>
      <c r="L1992" s="568"/>
    </row>
    <row r="1993" spans="2:12" ht="14">
      <c r="B1993" s="440" t="s">
        <v>1352</v>
      </c>
      <c r="C1993" s="441" t="s">
        <v>1353</v>
      </c>
      <c r="D1993" s="414" t="s">
        <v>604</v>
      </c>
      <c r="E1993" s="437" t="s">
        <v>171</v>
      </c>
      <c r="F1993" s="416">
        <v>3105176028</v>
      </c>
      <c r="G1993" s="444" t="s">
        <v>1354</v>
      </c>
      <c r="H1993" s="438">
        <v>45121</v>
      </c>
      <c r="I1993" s="418" t="s">
        <v>1706</v>
      </c>
      <c r="J1993" s="419">
        <v>4888094</v>
      </c>
      <c r="K1993" s="595"/>
      <c r="L1993" s="568"/>
    </row>
    <row r="1994" spans="2:12" ht="14">
      <c r="B1994" s="440" t="s">
        <v>1352</v>
      </c>
      <c r="C1994" s="441" t="s">
        <v>1353</v>
      </c>
      <c r="D1994" s="414" t="s">
        <v>604</v>
      </c>
      <c r="E1994" s="437" t="s">
        <v>171</v>
      </c>
      <c r="F1994" s="416">
        <v>3105176028</v>
      </c>
      <c r="G1994" s="444" t="s">
        <v>1355</v>
      </c>
      <c r="H1994" s="438">
        <v>45121</v>
      </c>
      <c r="I1994" s="418" t="s">
        <v>1706</v>
      </c>
      <c r="J1994" s="419">
        <v>348057</v>
      </c>
      <c r="K1994" s="595"/>
      <c r="L1994" s="568"/>
    </row>
    <row r="1995" spans="2:12" ht="14">
      <c r="B1995" s="440" t="s">
        <v>1352</v>
      </c>
      <c r="C1995" s="441" t="s">
        <v>1353</v>
      </c>
      <c r="D1995" s="414" t="s">
        <v>604</v>
      </c>
      <c r="E1995" s="437" t="s">
        <v>171</v>
      </c>
      <c r="F1995" s="416">
        <v>3105176028</v>
      </c>
      <c r="G1995" s="444" t="s">
        <v>1356</v>
      </c>
      <c r="H1995" s="438">
        <v>45527</v>
      </c>
      <c r="I1995" s="418" t="s">
        <v>1706</v>
      </c>
      <c r="J1995" s="419">
        <v>18359</v>
      </c>
      <c r="K1995" s="595"/>
      <c r="L1995" s="568"/>
    </row>
    <row r="1996" spans="2:12" ht="14">
      <c r="B1996" s="440" t="s">
        <v>1352</v>
      </c>
      <c r="C1996" s="441" t="s">
        <v>1353</v>
      </c>
      <c r="D1996" s="414" t="s">
        <v>604</v>
      </c>
      <c r="E1996" s="437" t="s">
        <v>171</v>
      </c>
      <c r="F1996" s="416">
        <v>3105176028</v>
      </c>
      <c r="G1996" s="444" t="s">
        <v>1357</v>
      </c>
      <c r="H1996" s="438">
        <v>44926</v>
      </c>
      <c r="I1996" s="418" t="s">
        <v>1706</v>
      </c>
      <c r="J1996" s="419">
        <v>1296754</v>
      </c>
      <c r="K1996" s="595"/>
      <c r="L1996" s="568"/>
    </row>
    <row r="1997" spans="2:12" ht="14">
      <c r="B1997" s="440" t="s">
        <v>1352</v>
      </c>
      <c r="C1997" s="441" t="s">
        <v>1353</v>
      </c>
      <c r="D1997" s="414" t="s">
        <v>604</v>
      </c>
      <c r="E1997" s="437" t="s">
        <v>171</v>
      </c>
      <c r="F1997" s="416">
        <v>3105176028</v>
      </c>
      <c r="G1997" s="444" t="s">
        <v>1358</v>
      </c>
      <c r="H1997" s="438">
        <v>44966</v>
      </c>
      <c r="I1997" s="418" t="s">
        <v>1706</v>
      </c>
      <c r="J1997" s="419">
        <v>3924245</v>
      </c>
      <c r="K1997" s="595"/>
      <c r="L1997" s="568"/>
    </row>
    <row r="1998" spans="2:12" ht="14">
      <c r="B1998" s="440" t="s">
        <v>1352</v>
      </c>
      <c r="C1998" s="441" t="s">
        <v>1353</v>
      </c>
      <c r="D1998" s="414" t="s">
        <v>604</v>
      </c>
      <c r="E1998" s="437" t="s">
        <v>171</v>
      </c>
      <c r="F1998" s="416">
        <v>3105176028</v>
      </c>
      <c r="G1998" s="444" t="s">
        <v>1359</v>
      </c>
      <c r="H1998" s="438">
        <v>45006</v>
      </c>
      <c r="I1998" s="418" t="s">
        <v>1706</v>
      </c>
      <c r="J1998" s="419">
        <v>4421946</v>
      </c>
      <c r="K1998" s="595"/>
      <c r="L1998" s="568"/>
    </row>
    <row r="1999" spans="2:12" ht="14">
      <c r="B1999" s="440" t="s">
        <v>1352</v>
      </c>
      <c r="C1999" s="441" t="s">
        <v>1353</v>
      </c>
      <c r="D1999" s="414" t="s">
        <v>604</v>
      </c>
      <c r="E1999" s="437" t="s">
        <v>171</v>
      </c>
      <c r="F1999" s="416">
        <v>3105176028</v>
      </c>
      <c r="G1999" s="444" t="s">
        <v>1360</v>
      </c>
      <c r="H1999" s="438">
        <v>45041</v>
      </c>
      <c r="I1999" s="418" t="s">
        <v>1706</v>
      </c>
      <c r="J1999" s="419">
        <v>5050648</v>
      </c>
      <c r="K1999" s="595"/>
      <c r="L1999" s="568"/>
    </row>
    <row r="2000" spans="2:12" ht="14">
      <c r="B2000" s="440" t="s">
        <v>1352</v>
      </c>
      <c r="C2000" s="441" t="s">
        <v>1353</v>
      </c>
      <c r="D2000" s="414" t="s">
        <v>604</v>
      </c>
      <c r="E2000" s="437" t="s">
        <v>171</v>
      </c>
      <c r="F2000" s="416">
        <v>3105176028</v>
      </c>
      <c r="G2000" s="444" t="s">
        <v>1361</v>
      </c>
      <c r="H2000" s="438">
        <v>45077</v>
      </c>
      <c r="I2000" s="418" t="s">
        <v>1706</v>
      </c>
      <c r="J2000" s="419">
        <v>5633930</v>
      </c>
      <c r="K2000" s="595"/>
      <c r="L2000" s="568"/>
    </row>
    <row r="2001" spans="2:12" ht="14">
      <c r="B2001" s="440" t="s">
        <v>1352</v>
      </c>
      <c r="C2001" s="441" t="s">
        <v>1353</v>
      </c>
      <c r="D2001" s="414" t="s">
        <v>604</v>
      </c>
      <c r="E2001" s="437" t="s">
        <v>171</v>
      </c>
      <c r="F2001" s="416">
        <v>3105176028</v>
      </c>
      <c r="G2001" s="444" t="s">
        <v>1362</v>
      </c>
      <c r="H2001" s="438">
        <v>45092</v>
      </c>
      <c r="I2001" s="418" t="s">
        <v>1706</v>
      </c>
      <c r="J2001" s="419">
        <v>5771623</v>
      </c>
      <c r="K2001" s="595"/>
      <c r="L2001" s="568"/>
    </row>
    <row r="2002" spans="2:12" ht="14">
      <c r="B2002" s="440" t="s">
        <v>1352</v>
      </c>
      <c r="C2002" s="441" t="s">
        <v>1353</v>
      </c>
      <c r="D2002" s="414" t="s">
        <v>604</v>
      </c>
      <c r="E2002" s="437" t="s">
        <v>171</v>
      </c>
      <c r="F2002" s="416">
        <v>3105176028</v>
      </c>
      <c r="G2002" s="444" t="s">
        <v>1363</v>
      </c>
      <c r="H2002" s="438">
        <v>45531</v>
      </c>
      <c r="I2002" s="418" t="s">
        <v>1706</v>
      </c>
      <c r="J2002" s="419">
        <v>143430</v>
      </c>
      <c r="K2002" s="595"/>
      <c r="L2002" s="568"/>
    </row>
    <row r="2003" spans="2:12" ht="14">
      <c r="B2003" s="440" t="s">
        <v>1352</v>
      </c>
      <c r="C2003" s="441" t="s">
        <v>1353</v>
      </c>
      <c r="D2003" s="414" t="s">
        <v>604</v>
      </c>
      <c r="E2003" s="437" t="s">
        <v>171</v>
      </c>
      <c r="F2003" s="416">
        <v>3105176028</v>
      </c>
      <c r="G2003" s="444" t="s">
        <v>1364</v>
      </c>
      <c r="H2003" s="438">
        <v>45489</v>
      </c>
      <c r="I2003" s="418" t="s">
        <v>1706</v>
      </c>
      <c r="J2003" s="419">
        <v>100401</v>
      </c>
      <c r="K2003" s="595"/>
      <c r="L2003" s="568"/>
    </row>
    <row r="2004" spans="2:12" ht="14">
      <c r="B2004" s="440" t="s">
        <v>1352</v>
      </c>
      <c r="C2004" s="441" t="s">
        <v>1353</v>
      </c>
      <c r="D2004" s="414" t="s">
        <v>604</v>
      </c>
      <c r="E2004" s="437" t="s">
        <v>171</v>
      </c>
      <c r="F2004" s="416">
        <v>3105176028</v>
      </c>
      <c r="G2004" s="444" t="s">
        <v>1365</v>
      </c>
      <c r="H2004" s="438">
        <v>45503</v>
      </c>
      <c r="I2004" s="418" t="s">
        <v>1706</v>
      </c>
      <c r="J2004" s="419">
        <v>186459</v>
      </c>
      <c r="K2004" s="595"/>
      <c r="L2004" s="568"/>
    </row>
    <row r="2005" spans="2:12" ht="14">
      <c r="B2005" s="440" t="s">
        <v>1352</v>
      </c>
      <c r="C2005" s="441" t="s">
        <v>1353</v>
      </c>
      <c r="D2005" s="414" t="s">
        <v>604</v>
      </c>
      <c r="E2005" s="437" t="s">
        <v>171</v>
      </c>
      <c r="F2005" s="416">
        <v>3105176028</v>
      </c>
      <c r="G2005" s="444" t="s">
        <v>1366</v>
      </c>
      <c r="H2005" s="438">
        <v>45504</v>
      </c>
      <c r="I2005" s="418" t="s">
        <v>1706</v>
      </c>
      <c r="J2005" s="419">
        <v>114744</v>
      </c>
      <c r="K2005" s="595"/>
      <c r="L2005" s="568"/>
    </row>
    <row r="2006" spans="2:12" ht="14">
      <c r="B2006" s="440" t="s">
        <v>1352</v>
      </c>
      <c r="C2006" s="441" t="s">
        <v>1353</v>
      </c>
      <c r="D2006" s="414" t="s">
        <v>604</v>
      </c>
      <c r="E2006" s="437" t="s">
        <v>171</v>
      </c>
      <c r="F2006" s="416">
        <v>3105176028</v>
      </c>
      <c r="G2006" s="444" t="s">
        <v>1367</v>
      </c>
      <c r="H2006" s="438">
        <v>45504</v>
      </c>
      <c r="I2006" s="418" t="s">
        <v>1706</v>
      </c>
      <c r="J2006" s="419">
        <v>7596053</v>
      </c>
      <c r="K2006" s="595"/>
      <c r="L2006" s="568"/>
    </row>
    <row r="2007" spans="2:12" ht="14">
      <c r="B2007" s="440" t="s">
        <v>1352</v>
      </c>
      <c r="C2007" s="441" t="s">
        <v>1353</v>
      </c>
      <c r="D2007" s="414" t="s">
        <v>604</v>
      </c>
      <c r="E2007" s="437" t="s">
        <v>171</v>
      </c>
      <c r="F2007" s="416">
        <v>3105176028</v>
      </c>
      <c r="G2007" s="444" t="s">
        <v>1368</v>
      </c>
      <c r="H2007" s="438">
        <v>45545</v>
      </c>
      <c r="I2007" s="418" t="s">
        <v>1706</v>
      </c>
      <c r="J2007" s="419">
        <v>157773</v>
      </c>
      <c r="K2007" s="595"/>
      <c r="L2007" s="568"/>
    </row>
    <row r="2008" spans="2:12" ht="14">
      <c r="B2008" s="440" t="s">
        <v>1352</v>
      </c>
      <c r="C2008" s="441" t="s">
        <v>1353</v>
      </c>
      <c r="D2008" s="414" t="s">
        <v>604</v>
      </c>
      <c r="E2008" s="437" t="s">
        <v>171</v>
      </c>
      <c r="F2008" s="416">
        <v>3105176028</v>
      </c>
      <c r="G2008" s="444" t="s">
        <v>1369</v>
      </c>
      <c r="H2008" s="438">
        <v>45526</v>
      </c>
      <c r="I2008" s="418" t="s">
        <v>1706</v>
      </c>
      <c r="J2008" s="419">
        <v>200802</v>
      </c>
      <c r="K2008" s="595"/>
      <c r="L2008" s="568"/>
    </row>
    <row r="2009" spans="2:12" ht="14">
      <c r="B2009" s="440" t="s">
        <v>1352</v>
      </c>
      <c r="C2009" s="441" t="s">
        <v>1353</v>
      </c>
      <c r="D2009" s="414" t="s">
        <v>604</v>
      </c>
      <c r="E2009" s="437" t="s">
        <v>171</v>
      </c>
      <c r="F2009" s="416">
        <v>3105176028</v>
      </c>
      <c r="G2009" s="444" t="s">
        <v>1370</v>
      </c>
      <c r="H2009" s="438">
        <v>45121</v>
      </c>
      <c r="I2009" s="418" t="s">
        <v>1706</v>
      </c>
      <c r="J2009" s="419">
        <v>19124</v>
      </c>
      <c r="K2009" s="595"/>
      <c r="L2009" s="568"/>
    </row>
    <row r="2010" spans="2:12" ht="14">
      <c r="B2010" s="440" t="s">
        <v>1352</v>
      </c>
      <c r="C2010" s="441" t="s">
        <v>1353</v>
      </c>
      <c r="D2010" s="414" t="s">
        <v>604</v>
      </c>
      <c r="E2010" s="437" t="s">
        <v>171</v>
      </c>
      <c r="F2010" s="416">
        <v>3105176028</v>
      </c>
      <c r="G2010" s="444" t="s">
        <v>1371</v>
      </c>
      <c r="H2010" s="438">
        <v>45121</v>
      </c>
      <c r="I2010" s="418" t="s">
        <v>1706</v>
      </c>
      <c r="J2010" s="419">
        <v>281123</v>
      </c>
      <c r="K2010" s="595"/>
      <c r="L2010" s="568"/>
    </row>
    <row r="2011" spans="2:12" ht="14">
      <c r="B2011" s="440" t="s">
        <v>1352</v>
      </c>
      <c r="C2011" s="441" t="s">
        <v>1353</v>
      </c>
      <c r="D2011" s="414" t="s">
        <v>604</v>
      </c>
      <c r="E2011" s="437" t="s">
        <v>171</v>
      </c>
      <c r="F2011" s="416">
        <v>3105176028</v>
      </c>
      <c r="G2011" s="444" t="s">
        <v>1372</v>
      </c>
      <c r="H2011" s="438">
        <v>45121</v>
      </c>
      <c r="I2011" s="418" t="s">
        <v>1706</v>
      </c>
      <c r="J2011" s="419">
        <v>72671</v>
      </c>
      <c r="K2011" s="595"/>
      <c r="L2011" s="568"/>
    </row>
    <row r="2012" spans="2:12" ht="14">
      <c r="B2012" s="440" t="s">
        <v>1352</v>
      </c>
      <c r="C2012" s="441" t="s">
        <v>1353</v>
      </c>
      <c r="D2012" s="414" t="s">
        <v>604</v>
      </c>
      <c r="E2012" s="437" t="s">
        <v>171</v>
      </c>
      <c r="F2012" s="416">
        <v>3105176028</v>
      </c>
      <c r="G2012" s="444" t="s">
        <v>1373</v>
      </c>
      <c r="H2012" s="438">
        <v>45121</v>
      </c>
      <c r="I2012" s="418" t="s">
        <v>1706</v>
      </c>
      <c r="J2012" s="419">
        <v>17212</v>
      </c>
      <c r="K2012" s="595"/>
      <c r="L2012" s="568"/>
    </row>
    <row r="2013" spans="2:12" ht="14">
      <c r="B2013" s="440" t="s">
        <v>1352</v>
      </c>
      <c r="C2013" s="441" t="s">
        <v>1353</v>
      </c>
      <c r="D2013" s="414" t="s">
        <v>604</v>
      </c>
      <c r="E2013" s="437" t="s">
        <v>171</v>
      </c>
      <c r="F2013" s="416">
        <v>3105176028</v>
      </c>
      <c r="G2013" s="444" t="s">
        <v>1374</v>
      </c>
      <c r="H2013" s="438">
        <v>45489</v>
      </c>
      <c r="I2013" s="418" t="s">
        <v>1706</v>
      </c>
      <c r="J2013" s="419">
        <v>52591</v>
      </c>
      <c r="K2013" s="595"/>
      <c r="L2013" s="568"/>
    </row>
    <row r="2014" spans="2:12" ht="14">
      <c r="B2014" s="440" t="s">
        <v>1352</v>
      </c>
      <c r="C2014" s="441" t="s">
        <v>1353</v>
      </c>
      <c r="D2014" s="414" t="s">
        <v>604</v>
      </c>
      <c r="E2014" s="437" t="s">
        <v>171</v>
      </c>
      <c r="F2014" s="416">
        <v>3105176028</v>
      </c>
      <c r="G2014" s="444" t="s">
        <v>1375</v>
      </c>
      <c r="H2014" s="438">
        <v>45527</v>
      </c>
      <c r="I2014" s="418" t="s">
        <v>1706</v>
      </c>
      <c r="J2014" s="419">
        <v>315546</v>
      </c>
      <c r="K2014" s="595"/>
      <c r="L2014" s="568"/>
    </row>
    <row r="2015" spans="2:12" ht="14">
      <c r="B2015" s="440" t="s">
        <v>1352</v>
      </c>
      <c r="C2015" s="441" t="s">
        <v>1353</v>
      </c>
      <c r="D2015" s="414" t="s">
        <v>604</v>
      </c>
      <c r="E2015" s="437" t="s">
        <v>171</v>
      </c>
      <c r="F2015" s="416">
        <v>3105176028</v>
      </c>
      <c r="G2015" s="444" t="s">
        <v>1376</v>
      </c>
      <c r="H2015" s="438">
        <v>45527</v>
      </c>
      <c r="I2015" s="418" t="s">
        <v>1706</v>
      </c>
      <c r="J2015" s="419">
        <v>43029</v>
      </c>
      <c r="K2015" s="595"/>
      <c r="L2015" s="568"/>
    </row>
    <row r="2016" spans="2:12" ht="23" customHeight="1">
      <c r="B2016" s="440" t="s">
        <v>1352</v>
      </c>
      <c r="C2016" s="441" t="s">
        <v>1353</v>
      </c>
      <c r="D2016" s="414" t="s">
        <v>604</v>
      </c>
      <c r="E2016" s="437" t="s">
        <v>171</v>
      </c>
      <c r="F2016" s="416">
        <v>3105176028</v>
      </c>
      <c r="G2016" s="444" t="s">
        <v>1377</v>
      </c>
      <c r="H2016" s="438">
        <v>45526</v>
      </c>
      <c r="I2016" s="418" t="s">
        <v>1706</v>
      </c>
      <c r="J2016" s="419">
        <v>83667</v>
      </c>
      <c r="K2016" s="595"/>
      <c r="L2016" s="568"/>
    </row>
    <row r="2017" spans="2:12" ht="23" customHeight="1">
      <c r="B2017" s="440" t="s">
        <v>1352</v>
      </c>
      <c r="C2017" s="441" t="s">
        <v>1353</v>
      </c>
      <c r="D2017" s="414" t="s">
        <v>604</v>
      </c>
      <c r="E2017" s="437" t="s">
        <v>171</v>
      </c>
      <c r="F2017" s="416">
        <v>3105176028</v>
      </c>
      <c r="G2017" s="444" t="s">
        <v>1378</v>
      </c>
      <c r="H2017" s="438">
        <v>45504</v>
      </c>
      <c r="I2017" s="418" t="s">
        <v>1706</v>
      </c>
      <c r="J2017" s="419">
        <v>83189</v>
      </c>
      <c r="K2017" s="595"/>
      <c r="L2017" s="568"/>
    </row>
    <row r="2018" spans="2:12" ht="23" customHeight="1">
      <c r="B2018" s="440" t="s">
        <v>1352</v>
      </c>
      <c r="C2018" s="441" t="s">
        <v>1353</v>
      </c>
      <c r="D2018" s="414" t="s">
        <v>604</v>
      </c>
      <c r="E2018" s="437" t="s">
        <v>171</v>
      </c>
      <c r="F2018" s="416">
        <v>3105176028</v>
      </c>
      <c r="G2018" s="444" t="s">
        <v>1379</v>
      </c>
      <c r="H2018" s="438">
        <v>45535</v>
      </c>
      <c r="I2018" s="418" t="s">
        <v>1706</v>
      </c>
      <c r="J2018" s="419">
        <v>163510</v>
      </c>
      <c r="K2018" s="595"/>
      <c r="L2018" s="568"/>
    </row>
    <row r="2019" spans="2:12" ht="23" customHeight="1">
      <c r="B2019" s="440" t="s">
        <v>1352</v>
      </c>
      <c r="C2019" s="441" t="s">
        <v>1353</v>
      </c>
      <c r="D2019" s="414" t="s">
        <v>604</v>
      </c>
      <c r="E2019" s="437" t="s">
        <v>171</v>
      </c>
      <c r="F2019" s="416">
        <v>3105176028</v>
      </c>
      <c r="G2019" s="444" t="s">
        <v>1380</v>
      </c>
      <c r="H2019" s="438">
        <v>45539</v>
      </c>
      <c r="I2019" s="418" t="s">
        <v>1706</v>
      </c>
      <c r="J2019" s="419">
        <v>428378</v>
      </c>
      <c r="K2019" s="595"/>
      <c r="L2019" s="568"/>
    </row>
    <row r="2020" spans="2:12" ht="23" customHeight="1">
      <c r="B2020" s="456" t="s">
        <v>26</v>
      </c>
      <c r="C2020" s="458"/>
      <c r="D2020" s="449"/>
      <c r="E2020" s="450"/>
      <c r="F2020" s="451"/>
      <c r="G2020" s="459"/>
      <c r="H2020" s="453"/>
      <c r="I2020" s="526"/>
      <c r="J2020" s="454">
        <f>SUM(J1993:J2019)</f>
        <v>41413358</v>
      </c>
      <c r="K2020" s="599">
        <f>SUM(K1993:K2019)</f>
        <v>0</v>
      </c>
      <c r="L2020" s="568"/>
    </row>
    <row r="2021" spans="2:12" ht="23" customHeight="1">
      <c r="B2021" s="440" t="s">
        <v>278</v>
      </c>
      <c r="C2021" s="441">
        <v>1000645694</v>
      </c>
      <c r="D2021" s="414" t="s">
        <v>1098</v>
      </c>
      <c r="E2021" s="437" t="s">
        <v>171</v>
      </c>
      <c r="F2021" s="416">
        <v>3233013254</v>
      </c>
      <c r="G2021" s="445">
        <v>20240826</v>
      </c>
      <c r="H2021" s="416">
        <v>20250315</v>
      </c>
      <c r="I2021" s="418" t="s">
        <v>1706</v>
      </c>
      <c r="J2021" s="419">
        <v>516094559</v>
      </c>
      <c r="K2021" s="595"/>
      <c r="L2021" s="568"/>
    </row>
    <row r="2022" spans="2:12" ht="23" customHeight="1">
      <c r="B2022" s="440" t="s">
        <v>278</v>
      </c>
      <c r="C2022" s="441">
        <v>1000645694</v>
      </c>
      <c r="D2022" s="414" t="s">
        <v>1098</v>
      </c>
      <c r="E2022" s="437" t="s">
        <v>171</v>
      </c>
      <c r="F2022" s="416">
        <v>3233013254</v>
      </c>
      <c r="G2022" s="445">
        <v>20240826</v>
      </c>
      <c r="H2022" s="416">
        <v>20250715</v>
      </c>
      <c r="I2022" s="418" t="s">
        <v>1706</v>
      </c>
      <c r="J2022" s="419">
        <v>516094558</v>
      </c>
      <c r="K2022" s="595"/>
      <c r="L2022" s="568"/>
    </row>
    <row r="2023" spans="2:12" ht="23" customHeight="1">
      <c r="B2023" s="456" t="s">
        <v>26</v>
      </c>
      <c r="C2023" s="458"/>
      <c r="D2023" s="449"/>
      <c r="E2023" s="450"/>
      <c r="F2023" s="451"/>
      <c r="G2023" s="459"/>
      <c r="H2023" s="453"/>
      <c r="I2023" s="526"/>
      <c r="J2023" s="454">
        <f>SUM(J2021:J2022)</f>
        <v>1032189117</v>
      </c>
      <c r="K2023" s="599">
        <f>SUM(K2021:K2022)</f>
        <v>0</v>
      </c>
      <c r="L2023" s="568"/>
    </row>
    <row r="2024" spans="2:12" ht="23" customHeight="1">
      <c r="B2024" s="440" t="s">
        <v>1381</v>
      </c>
      <c r="C2024" s="441">
        <v>94453769</v>
      </c>
      <c r="D2024" s="414" t="s">
        <v>1382</v>
      </c>
      <c r="E2024" s="437" t="s">
        <v>171</v>
      </c>
      <c r="F2024" s="416">
        <v>5240230</v>
      </c>
      <c r="G2024" s="445">
        <v>1450</v>
      </c>
      <c r="H2024" s="416">
        <v>20240808</v>
      </c>
      <c r="I2024" s="418" t="s">
        <v>1706</v>
      </c>
      <c r="J2024" s="419">
        <v>798000</v>
      </c>
      <c r="K2024" s="595"/>
      <c r="L2024" s="568"/>
    </row>
    <row r="2025" spans="2:12" ht="23" customHeight="1">
      <c r="B2025" s="456" t="s">
        <v>26</v>
      </c>
      <c r="C2025" s="458"/>
      <c r="D2025" s="449"/>
      <c r="E2025" s="450"/>
      <c r="F2025" s="451"/>
      <c r="G2025" s="459"/>
      <c r="H2025" s="453"/>
      <c r="I2025" s="526"/>
      <c r="J2025" s="454">
        <f>SUM(J2024)</f>
        <v>798000</v>
      </c>
      <c r="K2025" s="599">
        <f>SUM(K2024)</f>
        <v>0</v>
      </c>
      <c r="L2025" s="568"/>
    </row>
    <row r="2026" spans="2:12" ht="23" customHeight="1">
      <c r="B2026" s="440" t="s">
        <v>281</v>
      </c>
      <c r="C2026" s="441">
        <v>1007433194</v>
      </c>
      <c r="D2026" s="414" t="s">
        <v>282</v>
      </c>
      <c r="E2026" s="437" t="s">
        <v>171</v>
      </c>
      <c r="F2026" s="416">
        <v>3008814923</v>
      </c>
      <c r="G2026" s="445">
        <v>823</v>
      </c>
      <c r="H2026" s="416">
        <v>20240823</v>
      </c>
      <c r="I2026" s="418" t="s">
        <v>1706</v>
      </c>
      <c r="J2026" s="419">
        <v>420826440</v>
      </c>
      <c r="K2026" s="595"/>
      <c r="L2026" s="568"/>
    </row>
    <row r="2027" spans="2:12" ht="23" customHeight="1">
      <c r="B2027" s="456" t="s">
        <v>26</v>
      </c>
      <c r="C2027" s="458"/>
      <c r="D2027" s="449"/>
      <c r="E2027" s="450"/>
      <c r="F2027" s="451"/>
      <c r="G2027" s="459"/>
      <c r="H2027" s="453"/>
      <c r="I2027" s="526"/>
      <c r="J2027" s="454">
        <f>SUM(J2026)</f>
        <v>420826440</v>
      </c>
      <c r="K2027" s="599">
        <f>SUM(K2026)</f>
        <v>0</v>
      </c>
      <c r="L2027" s="568"/>
    </row>
    <row r="2028" spans="2:12" ht="23" customHeight="1">
      <c r="B2028" s="440" t="s">
        <v>2963</v>
      </c>
      <c r="C2028" s="441">
        <v>94524285</v>
      </c>
      <c r="D2028" s="414" t="s">
        <v>1219</v>
      </c>
      <c r="E2028" s="437" t="s">
        <v>171</v>
      </c>
      <c r="F2028" s="416">
        <v>3156264627</v>
      </c>
      <c r="G2028" s="444">
        <v>124</v>
      </c>
      <c r="H2028" s="416">
        <v>20240816</v>
      </c>
      <c r="I2028" s="418" t="s">
        <v>1706</v>
      </c>
      <c r="J2028" s="419">
        <v>1322328</v>
      </c>
      <c r="K2028" s="595"/>
      <c r="L2028" s="568"/>
    </row>
    <row r="2029" spans="2:12" ht="23" customHeight="1">
      <c r="B2029" s="456" t="s">
        <v>26</v>
      </c>
      <c r="C2029" s="458"/>
      <c r="D2029" s="449"/>
      <c r="E2029" s="450"/>
      <c r="F2029" s="451"/>
      <c r="G2029" s="459"/>
      <c r="H2029" s="453"/>
      <c r="I2029" s="526"/>
      <c r="J2029" s="454">
        <f>SUM(J2028:J2028)</f>
        <v>1322328</v>
      </c>
      <c r="K2029" s="599">
        <f>SUM(K2028:K2028)</f>
        <v>0</v>
      </c>
      <c r="L2029" s="568"/>
    </row>
    <row r="2030" spans="2:12" ht="23" customHeight="1">
      <c r="B2030" s="440" t="s">
        <v>466</v>
      </c>
      <c r="C2030" s="441">
        <v>901223156</v>
      </c>
      <c r="D2030" s="414" t="s">
        <v>467</v>
      </c>
      <c r="E2030" s="437" t="s">
        <v>171</v>
      </c>
      <c r="F2030" s="416">
        <v>3105052758</v>
      </c>
      <c r="G2030" s="444">
        <v>1218</v>
      </c>
      <c r="H2030" s="416">
        <v>20220322</v>
      </c>
      <c r="I2030" s="418" t="s">
        <v>1706</v>
      </c>
      <c r="J2030" s="419">
        <v>285000</v>
      </c>
      <c r="K2030" s="595"/>
      <c r="L2030" s="568"/>
    </row>
    <row r="2031" spans="2:12" ht="23" customHeight="1">
      <c r="B2031" s="440" t="s">
        <v>466</v>
      </c>
      <c r="C2031" s="441">
        <v>901223156</v>
      </c>
      <c r="D2031" s="414" t="s">
        <v>467</v>
      </c>
      <c r="E2031" s="437" t="s">
        <v>171</v>
      </c>
      <c r="F2031" s="416">
        <v>3105052758</v>
      </c>
      <c r="G2031" s="444">
        <v>1219</v>
      </c>
      <c r="H2031" s="416">
        <v>20220322</v>
      </c>
      <c r="I2031" s="418" t="s">
        <v>1706</v>
      </c>
      <c r="J2031" s="419">
        <v>456000</v>
      </c>
      <c r="K2031" s="595"/>
      <c r="L2031" s="568"/>
    </row>
    <row r="2032" spans="2:12" ht="23" customHeight="1">
      <c r="B2032" s="440" t="s">
        <v>466</v>
      </c>
      <c r="C2032" s="441">
        <v>901223156</v>
      </c>
      <c r="D2032" s="414" t="s">
        <v>467</v>
      </c>
      <c r="E2032" s="437" t="s">
        <v>171</v>
      </c>
      <c r="F2032" s="416">
        <v>3105052758</v>
      </c>
      <c r="G2032" s="444">
        <v>1178</v>
      </c>
      <c r="H2032" s="416">
        <v>20220303</v>
      </c>
      <c r="I2032" s="418" t="s">
        <v>1706</v>
      </c>
      <c r="J2032" s="419">
        <v>3515911</v>
      </c>
      <c r="K2032" s="595"/>
      <c r="L2032" s="568"/>
    </row>
    <row r="2033" spans="2:12" ht="23" customHeight="1">
      <c r="B2033" s="440" t="s">
        <v>466</v>
      </c>
      <c r="C2033" s="441">
        <v>901223156</v>
      </c>
      <c r="D2033" s="414" t="s">
        <v>467</v>
      </c>
      <c r="E2033" s="437" t="s">
        <v>171</v>
      </c>
      <c r="F2033" s="416">
        <v>3105052758</v>
      </c>
      <c r="G2033" s="444">
        <v>1241</v>
      </c>
      <c r="H2033" s="416">
        <v>20220330</v>
      </c>
      <c r="I2033" s="418" t="s">
        <v>1706</v>
      </c>
      <c r="J2033" s="419">
        <v>6099000</v>
      </c>
      <c r="K2033" s="595"/>
      <c r="L2033" s="568"/>
    </row>
    <row r="2034" spans="2:12" ht="23" customHeight="1">
      <c r="B2034" s="440" t="s">
        <v>466</v>
      </c>
      <c r="C2034" s="441">
        <v>901223156</v>
      </c>
      <c r="D2034" s="414" t="s">
        <v>467</v>
      </c>
      <c r="E2034" s="437" t="s">
        <v>171</v>
      </c>
      <c r="F2034" s="416">
        <v>3105052758</v>
      </c>
      <c r="G2034" s="444">
        <v>1320</v>
      </c>
      <c r="H2034" s="416">
        <v>20220430</v>
      </c>
      <c r="I2034" s="418" t="s">
        <v>1706</v>
      </c>
      <c r="J2034" s="419">
        <v>6099000</v>
      </c>
      <c r="K2034" s="595"/>
      <c r="L2034" s="568"/>
    </row>
    <row r="2035" spans="2:12" ht="23" customHeight="1">
      <c r="B2035" s="440" t="s">
        <v>466</v>
      </c>
      <c r="C2035" s="441">
        <v>901223156</v>
      </c>
      <c r="D2035" s="414" t="s">
        <v>467</v>
      </c>
      <c r="E2035" s="437" t="s">
        <v>171</v>
      </c>
      <c r="F2035" s="416">
        <v>3105052758</v>
      </c>
      <c r="G2035" s="444">
        <v>1387</v>
      </c>
      <c r="H2035" s="416">
        <v>20220531</v>
      </c>
      <c r="I2035" s="418" t="s">
        <v>1706</v>
      </c>
      <c r="J2035" s="419">
        <v>6099000</v>
      </c>
      <c r="K2035" s="595"/>
      <c r="L2035" s="568"/>
    </row>
    <row r="2036" spans="2:12" ht="23" customHeight="1">
      <c r="B2036" s="440" t="s">
        <v>466</v>
      </c>
      <c r="C2036" s="441">
        <v>901223156</v>
      </c>
      <c r="D2036" s="414" t="s">
        <v>467</v>
      </c>
      <c r="E2036" s="437" t="s">
        <v>171</v>
      </c>
      <c r="F2036" s="416">
        <v>3105052758</v>
      </c>
      <c r="G2036" s="444">
        <v>1456</v>
      </c>
      <c r="H2036" s="416">
        <v>20220701</v>
      </c>
      <c r="I2036" s="418" t="s">
        <v>1706</v>
      </c>
      <c r="J2036" s="419">
        <v>193800</v>
      </c>
      <c r="K2036" s="595"/>
      <c r="L2036" s="568"/>
    </row>
    <row r="2037" spans="2:12">
      <c r="B2037" s="440" t="s">
        <v>466</v>
      </c>
      <c r="C2037" s="441">
        <v>901223156</v>
      </c>
      <c r="D2037" s="414" t="s">
        <v>467</v>
      </c>
      <c r="E2037" s="437" t="s">
        <v>171</v>
      </c>
      <c r="F2037" s="416">
        <v>3105052758</v>
      </c>
      <c r="G2037" s="444">
        <v>1577</v>
      </c>
      <c r="H2037" s="416">
        <v>20220821</v>
      </c>
      <c r="I2037" s="418" t="s">
        <v>1706</v>
      </c>
      <c r="J2037" s="419">
        <v>9673003</v>
      </c>
      <c r="K2037" s="595"/>
      <c r="L2037" s="568"/>
    </row>
    <row r="2038" spans="2:12">
      <c r="B2038" s="456" t="s">
        <v>26</v>
      </c>
      <c r="C2038" s="458"/>
      <c r="D2038" s="449"/>
      <c r="E2038" s="450"/>
      <c r="F2038" s="451"/>
      <c r="G2038" s="459"/>
      <c r="H2038" s="453"/>
      <c r="I2038" s="526"/>
      <c r="J2038" s="454">
        <f>SUM(J2030:J2037)</f>
        <v>32420714</v>
      </c>
      <c r="K2038" s="599">
        <f>SUM(K2030:K2037)</f>
        <v>0</v>
      </c>
      <c r="L2038" s="568"/>
    </row>
    <row r="2039" spans="2:12">
      <c r="B2039" s="440" t="s">
        <v>838</v>
      </c>
      <c r="C2039" s="441">
        <v>931512</v>
      </c>
      <c r="D2039" s="414" t="s">
        <v>839</v>
      </c>
      <c r="E2039" s="437" t="s">
        <v>171</v>
      </c>
      <c r="F2039" s="416" t="s">
        <v>43</v>
      </c>
      <c r="G2039" s="445">
        <v>19033</v>
      </c>
      <c r="H2039" s="416">
        <v>20200311</v>
      </c>
      <c r="I2039" s="418" t="s">
        <v>1706</v>
      </c>
      <c r="J2039" s="419">
        <v>96780150</v>
      </c>
      <c r="K2039" s="595"/>
      <c r="L2039" s="568"/>
    </row>
    <row r="2040" spans="2:12">
      <c r="B2040" s="440" t="s">
        <v>838</v>
      </c>
      <c r="C2040" s="441">
        <v>931512</v>
      </c>
      <c r="D2040" s="414" t="s">
        <v>839</v>
      </c>
      <c r="E2040" s="437" t="s">
        <v>171</v>
      </c>
      <c r="F2040" s="416" t="s">
        <v>43</v>
      </c>
      <c r="G2040" s="445">
        <v>18870</v>
      </c>
      <c r="H2040" s="416">
        <v>20240913</v>
      </c>
      <c r="I2040" s="418" t="s">
        <v>1706</v>
      </c>
      <c r="J2040" s="419">
        <v>102810000</v>
      </c>
      <c r="K2040" s="595"/>
      <c r="L2040" s="568"/>
    </row>
    <row r="2041" spans="2:12">
      <c r="B2041" s="456" t="s">
        <v>26</v>
      </c>
      <c r="C2041" s="458"/>
      <c r="D2041" s="449"/>
      <c r="E2041" s="450"/>
      <c r="F2041" s="451"/>
      <c r="G2041" s="459"/>
      <c r="H2041" s="453"/>
      <c r="I2041" s="526"/>
      <c r="J2041" s="454">
        <f>SUM(J2039:J2040)</f>
        <v>199590150</v>
      </c>
      <c r="K2041" s="599">
        <f>SUM(K2039:K2040)</f>
        <v>0</v>
      </c>
      <c r="L2041" s="568"/>
    </row>
    <row r="2042" spans="2:12" ht="28">
      <c r="B2042" s="444" t="s">
        <v>192</v>
      </c>
      <c r="C2042" s="441">
        <v>800197268</v>
      </c>
      <c r="D2042" s="414" t="s">
        <v>172</v>
      </c>
      <c r="E2042" s="415" t="s">
        <v>171</v>
      </c>
      <c r="F2042" s="414"/>
      <c r="G2042" s="444" t="s">
        <v>2946</v>
      </c>
      <c r="H2042" s="418"/>
      <c r="I2042" s="476" t="s">
        <v>1706</v>
      </c>
      <c r="J2042" s="419">
        <v>179095000</v>
      </c>
      <c r="K2042" s="595"/>
      <c r="L2042" s="568"/>
    </row>
    <row r="2043" spans="2:12" ht="28">
      <c r="B2043" s="444" t="s">
        <v>192</v>
      </c>
      <c r="C2043" s="441">
        <v>800197268</v>
      </c>
      <c r="D2043" s="414" t="s">
        <v>172</v>
      </c>
      <c r="E2043" s="415" t="s">
        <v>171</v>
      </c>
      <c r="F2043" s="414"/>
      <c r="G2043" s="444" t="s">
        <v>1688</v>
      </c>
      <c r="H2043" s="418"/>
      <c r="I2043" s="476" t="s">
        <v>1706</v>
      </c>
      <c r="J2043" s="419">
        <v>1685778000</v>
      </c>
      <c r="K2043" s="595"/>
      <c r="L2043" s="568"/>
    </row>
    <row r="2044" spans="2:12" ht="28">
      <c r="B2044" s="444" t="s">
        <v>192</v>
      </c>
      <c r="C2044" s="441">
        <v>800197268</v>
      </c>
      <c r="D2044" s="414" t="s">
        <v>172</v>
      </c>
      <c r="E2044" s="415" t="s">
        <v>171</v>
      </c>
      <c r="F2044" s="414"/>
      <c r="G2044" s="444" t="s">
        <v>1687</v>
      </c>
      <c r="H2044" s="418">
        <v>44523</v>
      </c>
      <c r="I2044" s="476" t="s">
        <v>1706</v>
      </c>
      <c r="J2044" s="419">
        <v>216720000</v>
      </c>
      <c r="K2044" s="595"/>
      <c r="L2044" s="568"/>
    </row>
    <row r="2045" spans="2:12" ht="28">
      <c r="B2045" s="444" t="s">
        <v>192</v>
      </c>
      <c r="C2045" s="441">
        <v>800197268</v>
      </c>
      <c r="D2045" s="414" t="s">
        <v>172</v>
      </c>
      <c r="E2045" s="415" t="s">
        <v>171</v>
      </c>
      <c r="F2045" s="414"/>
      <c r="G2045" s="444" t="s">
        <v>1674</v>
      </c>
      <c r="H2045" s="418">
        <v>44490</v>
      </c>
      <c r="I2045" s="476" t="s">
        <v>1706</v>
      </c>
      <c r="J2045" s="419">
        <v>266417000</v>
      </c>
      <c r="K2045" s="595"/>
      <c r="L2045" s="568"/>
    </row>
    <row r="2046" spans="2:12" ht="14">
      <c r="B2046" s="444" t="s">
        <v>192</v>
      </c>
      <c r="C2046" s="441">
        <v>800197268</v>
      </c>
      <c r="D2046" s="414" t="s">
        <v>172</v>
      </c>
      <c r="E2046" s="415" t="s">
        <v>171</v>
      </c>
      <c r="F2046" s="414"/>
      <c r="G2046" s="444" t="s">
        <v>2947</v>
      </c>
      <c r="H2046" s="418">
        <v>44490</v>
      </c>
      <c r="I2046" s="476" t="s">
        <v>1706</v>
      </c>
      <c r="J2046" s="419">
        <v>62598000</v>
      </c>
      <c r="K2046" s="595"/>
      <c r="L2046" s="568"/>
    </row>
    <row r="2047" spans="2:12" ht="28">
      <c r="B2047" s="444" t="s">
        <v>192</v>
      </c>
      <c r="C2047" s="441">
        <v>800197268</v>
      </c>
      <c r="D2047" s="414" t="s">
        <v>172</v>
      </c>
      <c r="E2047" s="415" t="s">
        <v>171</v>
      </c>
      <c r="F2047" s="414"/>
      <c r="G2047" s="444" t="s">
        <v>1689</v>
      </c>
      <c r="H2047" s="418">
        <v>44613</v>
      </c>
      <c r="I2047" s="476" t="s">
        <v>1706</v>
      </c>
      <c r="J2047" s="419">
        <v>258663000</v>
      </c>
      <c r="K2047" s="595"/>
      <c r="L2047" s="568"/>
    </row>
    <row r="2048" spans="2:12" ht="28">
      <c r="B2048" s="444" t="s">
        <v>192</v>
      </c>
      <c r="C2048" s="441">
        <v>800197268</v>
      </c>
      <c r="D2048" s="414" t="s">
        <v>172</v>
      </c>
      <c r="E2048" s="415" t="s">
        <v>171</v>
      </c>
      <c r="F2048" s="414"/>
      <c r="G2048" s="444" t="s">
        <v>1690</v>
      </c>
      <c r="H2048" s="418">
        <v>44642</v>
      </c>
      <c r="I2048" s="476" t="s">
        <v>1706</v>
      </c>
      <c r="J2048" s="419">
        <v>311457000</v>
      </c>
      <c r="K2048" s="595"/>
      <c r="L2048" s="568"/>
    </row>
    <row r="2049" spans="2:12" ht="28">
      <c r="B2049" s="444" t="s">
        <v>192</v>
      </c>
      <c r="C2049" s="441">
        <v>800197268</v>
      </c>
      <c r="D2049" s="414" t="s">
        <v>172</v>
      </c>
      <c r="E2049" s="415" t="s">
        <v>171</v>
      </c>
      <c r="F2049" s="414"/>
      <c r="G2049" s="444" t="s">
        <v>1691</v>
      </c>
      <c r="H2049" s="418">
        <v>44673</v>
      </c>
      <c r="I2049" s="476" t="s">
        <v>1706</v>
      </c>
      <c r="J2049" s="419">
        <v>267288000</v>
      </c>
      <c r="K2049" s="595"/>
      <c r="L2049" s="568"/>
    </row>
    <row r="2050" spans="2:12" ht="28">
      <c r="B2050" s="444" t="s">
        <v>192</v>
      </c>
      <c r="C2050" s="441">
        <v>800197268</v>
      </c>
      <c r="D2050" s="414" t="s">
        <v>172</v>
      </c>
      <c r="E2050" s="415" t="s">
        <v>171</v>
      </c>
      <c r="F2050" s="414"/>
      <c r="G2050" s="444" t="s">
        <v>1692</v>
      </c>
      <c r="H2050" s="418">
        <v>44704</v>
      </c>
      <c r="I2050" s="476" t="s">
        <v>1706</v>
      </c>
      <c r="J2050" s="419">
        <v>300415000</v>
      </c>
      <c r="K2050" s="595"/>
      <c r="L2050" s="568"/>
    </row>
    <row r="2051" spans="2:12" ht="28">
      <c r="B2051" s="444" t="s">
        <v>192</v>
      </c>
      <c r="C2051" s="441">
        <v>800197268</v>
      </c>
      <c r="D2051" s="414" t="s">
        <v>172</v>
      </c>
      <c r="E2051" s="415" t="s">
        <v>171</v>
      </c>
      <c r="F2051" s="414"/>
      <c r="G2051" s="444" t="s">
        <v>1693</v>
      </c>
      <c r="H2051" s="418">
        <v>44733</v>
      </c>
      <c r="I2051" s="476" t="s">
        <v>1706</v>
      </c>
      <c r="J2051" s="419">
        <v>236151000</v>
      </c>
      <c r="K2051" s="595"/>
      <c r="L2051" s="568"/>
    </row>
    <row r="2052" spans="2:12" ht="28">
      <c r="B2052" s="444" t="s">
        <v>192</v>
      </c>
      <c r="C2052" s="441">
        <v>800197268</v>
      </c>
      <c r="D2052" s="414" t="s">
        <v>172</v>
      </c>
      <c r="E2052" s="415" t="s">
        <v>171</v>
      </c>
      <c r="F2052" s="414"/>
      <c r="G2052" s="444" t="s">
        <v>1694</v>
      </c>
      <c r="H2052" s="418">
        <v>44764</v>
      </c>
      <c r="I2052" s="476" t="s">
        <v>1706</v>
      </c>
      <c r="J2052" s="419">
        <v>273419000</v>
      </c>
      <c r="K2052" s="595"/>
      <c r="L2052" s="568"/>
    </row>
    <row r="2053" spans="2:12" ht="28">
      <c r="B2053" s="444" t="s">
        <v>192</v>
      </c>
      <c r="C2053" s="441">
        <v>800197268</v>
      </c>
      <c r="D2053" s="414" t="s">
        <v>172</v>
      </c>
      <c r="E2053" s="415" t="s">
        <v>171</v>
      </c>
      <c r="F2053" s="414"/>
      <c r="G2053" s="444" t="s">
        <v>1695</v>
      </c>
      <c r="H2053" s="418">
        <v>44796</v>
      </c>
      <c r="I2053" s="476" t="s">
        <v>1706</v>
      </c>
      <c r="J2053" s="419">
        <v>579615000</v>
      </c>
      <c r="K2053" s="595"/>
      <c r="L2053" s="568"/>
    </row>
    <row r="2054" spans="2:12" ht="28">
      <c r="B2054" s="444" t="s">
        <v>192</v>
      </c>
      <c r="C2054" s="441">
        <v>800197268</v>
      </c>
      <c r="D2054" s="414" t="s">
        <v>172</v>
      </c>
      <c r="E2054" s="415" t="s">
        <v>171</v>
      </c>
      <c r="F2054" s="414"/>
      <c r="G2054" s="444" t="s">
        <v>1696</v>
      </c>
      <c r="H2054" s="418">
        <v>44824</v>
      </c>
      <c r="I2054" s="476" t="s">
        <v>1706</v>
      </c>
      <c r="J2054" s="419">
        <v>221405000</v>
      </c>
      <c r="K2054" s="595"/>
      <c r="L2054" s="568"/>
    </row>
    <row r="2055" spans="2:12" ht="28">
      <c r="B2055" s="444" t="s">
        <v>192</v>
      </c>
      <c r="C2055" s="441">
        <v>800197268</v>
      </c>
      <c r="D2055" s="414" t="s">
        <v>172</v>
      </c>
      <c r="E2055" s="415" t="s">
        <v>171</v>
      </c>
      <c r="F2055" s="414"/>
      <c r="G2055" s="444" t="s">
        <v>1697</v>
      </c>
      <c r="H2055" s="418">
        <v>44855</v>
      </c>
      <c r="I2055" s="476" t="s">
        <v>1706</v>
      </c>
      <c r="J2055" s="419">
        <v>276881000</v>
      </c>
      <c r="K2055" s="595"/>
      <c r="L2055" s="568"/>
    </row>
    <row r="2056" spans="2:12" ht="28">
      <c r="B2056" s="444" t="s">
        <v>192</v>
      </c>
      <c r="C2056" s="441">
        <v>800197268</v>
      </c>
      <c r="D2056" s="414" t="s">
        <v>172</v>
      </c>
      <c r="E2056" s="415" t="s">
        <v>171</v>
      </c>
      <c r="F2056" s="414"/>
      <c r="G2056" s="444" t="s">
        <v>1698</v>
      </c>
      <c r="H2056" s="418">
        <v>44888</v>
      </c>
      <c r="I2056" s="476" t="s">
        <v>1706</v>
      </c>
      <c r="J2056" s="419">
        <v>216858000</v>
      </c>
      <c r="K2056" s="595"/>
      <c r="L2056" s="568"/>
    </row>
    <row r="2057" spans="2:12" ht="28">
      <c r="B2057" s="444" t="s">
        <v>192</v>
      </c>
      <c r="C2057" s="441">
        <v>800197268</v>
      </c>
      <c r="D2057" s="414" t="s">
        <v>172</v>
      </c>
      <c r="E2057" s="415" t="s">
        <v>171</v>
      </c>
      <c r="F2057" s="414"/>
      <c r="G2057" s="444" t="s">
        <v>1699</v>
      </c>
      <c r="H2057" s="418">
        <v>44918</v>
      </c>
      <c r="I2057" s="476" t="s">
        <v>1706</v>
      </c>
      <c r="J2057" s="419">
        <v>191272000</v>
      </c>
      <c r="K2057" s="595"/>
      <c r="L2057" s="568"/>
    </row>
    <row r="2058" spans="2:12" ht="28">
      <c r="B2058" s="444" t="s">
        <v>192</v>
      </c>
      <c r="C2058" s="441">
        <v>800197268</v>
      </c>
      <c r="D2058" s="414" t="s">
        <v>172</v>
      </c>
      <c r="E2058" s="415" t="s">
        <v>171</v>
      </c>
      <c r="F2058" s="414"/>
      <c r="G2058" s="444" t="s">
        <v>1700</v>
      </c>
      <c r="H2058" s="418">
        <v>44977</v>
      </c>
      <c r="I2058" s="476" t="s">
        <v>1706</v>
      </c>
      <c r="J2058" s="419">
        <v>380088000</v>
      </c>
      <c r="K2058" s="595"/>
      <c r="L2058" s="568"/>
    </row>
    <row r="2059" spans="2:12" ht="28">
      <c r="B2059" s="444" t="s">
        <v>192</v>
      </c>
      <c r="C2059" s="441">
        <v>800197268</v>
      </c>
      <c r="D2059" s="414" t="s">
        <v>172</v>
      </c>
      <c r="E2059" s="415" t="s">
        <v>171</v>
      </c>
      <c r="F2059" s="414"/>
      <c r="G2059" s="444" t="s">
        <v>1701</v>
      </c>
      <c r="H2059" s="418">
        <v>45006</v>
      </c>
      <c r="I2059" s="476" t="s">
        <v>1706</v>
      </c>
      <c r="J2059" s="419">
        <v>167927000</v>
      </c>
      <c r="K2059" s="595"/>
      <c r="L2059" s="568"/>
    </row>
    <row r="2060" spans="2:12" ht="28">
      <c r="B2060" s="444" t="s">
        <v>192</v>
      </c>
      <c r="C2060" s="441">
        <v>800197268</v>
      </c>
      <c r="D2060" s="414" t="s">
        <v>172</v>
      </c>
      <c r="E2060" s="415" t="s">
        <v>171</v>
      </c>
      <c r="F2060" s="414"/>
      <c r="G2060" s="444" t="s">
        <v>1702</v>
      </c>
      <c r="H2060" s="418">
        <v>45037</v>
      </c>
      <c r="I2060" s="476" t="s">
        <v>1706</v>
      </c>
      <c r="J2060" s="419">
        <v>175575000</v>
      </c>
      <c r="K2060" s="595"/>
      <c r="L2060" s="568"/>
    </row>
    <row r="2061" spans="2:12" ht="28">
      <c r="B2061" s="444" t="s">
        <v>192</v>
      </c>
      <c r="C2061" s="441">
        <v>800197268</v>
      </c>
      <c r="D2061" s="414" t="s">
        <v>172</v>
      </c>
      <c r="E2061" s="415" t="s">
        <v>171</v>
      </c>
      <c r="F2061" s="414"/>
      <c r="G2061" s="444" t="s">
        <v>1703</v>
      </c>
      <c r="H2061" s="418">
        <v>45069</v>
      </c>
      <c r="I2061" s="476" t="s">
        <v>1706</v>
      </c>
      <c r="J2061" s="419">
        <v>168030000</v>
      </c>
      <c r="K2061" s="595"/>
      <c r="L2061" s="568"/>
    </row>
    <row r="2062" spans="2:12" ht="28">
      <c r="B2062" s="444" t="s">
        <v>192</v>
      </c>
      <c r="C2062" s="441">
        <v>800197268</v>
      </c>
      <c r="D2062" s="414" t="s">
        <v>172</v>
      </c>
      <c r="E2062" s="415" t="s">
        <v>171</v>
      </c>
      <c r="F2062" s="414"/>
      <c r="G2062" s="444" t="s">
        <v>1704</v>
      </c>
      <c r="H2062" s="418">
        <v>45099</v>
      </c>
      <c r="I2062" s="476" t="s">
        <v>1706</v>
      </c>
      <c r="J2062" s="419">
        <v>183553000</v>
      </c>
      <c r="K2062" s="595"/>
      <c r="L2062" s="568"/>
    </row>
    <row r="2063" spans="2:12" ht="28">
      <c r="B2063" s="444" t="s">
        <v>192</v>
      </c>
      <c r="C2063" s="441">
        <v>800197268</v>
      </c>
      <c r="D2063" s="414" t="s">
        <v>172</v>
      </c>
      <c r="E2063" s="415" t="s">
        <v>171</v>
      </c>
      <c r="F2063" s="414"/>
      <c r="G2063" s="444" t="s">
        <v>1705</v>
      </c>
      <c r="H2063" s="418">
        <v>45128</v>
      </c>
      <c r="I2063" s="476" t="s">
        <v>1706</v>
      </c>
      <c r="J2063" s="419">
        <v>153689000</v>
      </c>
      <c r="K2063" s="595"/>
      <c r="L2063" s="568"/>
    </row>
    <row r="2064" spans="2:12">
      <c r="B2064" s="456" t="s">
        <v>26</v>
      </c>
      <c r="C2064" s="458"/>
      <c r="D2064" s="449"/>
      <c r="E2064" s="450"/>
      <c r="F2064" s="451"/>
      <c r="G2064" s="459"/>
      <c r="H2064" s="453"/>
      <c r="I2064" s="526"/>
      <c r="J2064" s="454">
        <f>SUM(J2042:J2063)</f>
        <v>6772894000</v>
      </c>
      <c r="K2064" s="599">
        <v>0</v>
      </c>
      <c r="L2064" s="568">
        <v>0</v>
      </c>
    </row>
    <row r="2065" spans="2:12">
      <c r="B2065" s="440" t="s">
        <v>188</v>
      </c>
      <c r="C2065" s="441">
        <v>805006014</v>
      </c>
      <c r="D2065" s="414" t="s">
        <v>1383</v>
      </c>
      <c r="E2065" s="437" t="s">
        <v>171</v>
      </c>
      <c r="F2065" s="416">
        <v>3138280928</v>
      </c>
      <c r="G2065" s="445">
        <v>133990058</v>
      </c>
      <c r="H2065" s="416">
        <v>20240905</v>
      </c>
      <c r="I2065" s="418" t="s">
        <v>1706</v>
      </c>
      <c r="J2065" s="419">
        <v>534800</v>
      </c>
      <c r="K2065" s="595"/>
      <c r="L2065" s="568"/>
    </row>
    <row r="2066" spans="2:12">
      <c r="B2066" s="456" t="s">
        <v>26</v>
      </c>
      <c r="C2066" s="458"/>
      <c r="D2066" s="449"/>
      <c r="E2066" s="450"/>
      <c r="F2066" s="451"/>
      <c r="G2066" s="459"/>
      <c r="H2066" s="453"/>
      <c r="I2066" s="526"/>
      <c r="J2066" s="454">
        <f>SUM(J2065)</f>
        <v>534800</v>
      </c>
      <c r="K2066" s="599">
        <f>SUM(K2065)</f>
        <v>0</v>
      </c>
      <c r="L2066" s="568"/>
    </row>
    <row r="2067" spans="2:12">
      <c r="B2067" s="440" t="s">
        <v>1221</v>
      </c>
      <c r="C2067" s="441">
        <v>900013119</v>
      </c>
      <c r="D2067" s="414" t="s">
        <v>1222</v>
      </c>
      <c r="E2067" s="437" t="s">
        <v>171</v>
      </c>
      <c r="F2067" s="416" t="s">
        <v>1223</v>
      </c>
      <c r="G2067" s="444">
        <v>39966</v>
      </c>
      <c r="H2067" s="416">
        <v>20240805</v>
      </c>
      <c r="I2067" s="418" t="s">
        <v>1706</v>
      </c>
      <c r="J2067" s="419">
        <v>1380</v>
      </c>
      <c r="K2067" s="595"/>
      <c r="L2067" s="568"/>
    </row>
    <row r="2068" spans="2:12">
      <c r="B2068" s="456" t="s">
        <v>26</v>
      </c>
      <c r="C2068" s="458"/>
      <c r="D2068" s="449"/>
      <c r="E2068" s="450"/>
      <c r="F2068" s="451"/>
      <c r="G2068" s="459"/>
      <c r="H2068" s="453"/>
      <c r="I2068" s="526"/>
      <c r="J2068" s="454">
        <f>SUM(J2067)</f>
        <v>1380</v>
      </c>
      <c r="K2068" s="599">
        <f>SUM(K2067)</f>
        <v>0</v>
      </c>
      <c r="L2068" s="568"/>
    </row>
    <row r="2069" spans="2:12">
      <c r="B2069" s="440" t="s">
        <v>1224</v>
      </c>
      <c r="C2069" s="441">
        <v>901433283</v>
      </c>
      <c r="D2069" s="414" t="s">
        <v>478</v>
      </c>
      <c r="E2069" s="437" t="s">
        <v>171</v>
      </c>
      <c r="F2069" s="416">
        <v>3177264239</v>
      </c>
      <c r="G2069" s="444">
        <v>1</v>
      </c>
      <c r="H2069" s="416">
        <v>20230123</v>
      </c>
      <c r="I2069" s="418" t="s">
        <v>1706</v>
      </c>
      <c r="J2069" s="419">
        <v>882761</v>
      </c>
      <c r="K2069" s="595"/>
      <c r="L2069" s="568"/>
    </row>
    <row r="2070" spans="2:12">
      <c r="B2070" s="440" t="s">
        <v>1224</v>
      </c>
      <c r="C2070" s="441">
        <v>901433283</v>
      </c>
      <c r="D2070" s="414" t="s">
        <v>478</v>
      </c>
      <c r="E2070" s="437" t="s">
        <v>171</v>
      </c>
      <c r="F2070" s="416">
        <v>3177264239</v>
      </c>
      <c r="G2070" s="444">
        <v>2</v>
      </c>
      <c r="H2070" s="416">
        <v>20230217</v>
      </c>
      <c r="I2070" s="418" t="s">
        <v>1706</v>
      </c>
      <c r="J2070" s="419">
        <v>3491410</v>
      </c>
      <c r="K2070" s="595"/>
      <c r="L2070" s="568"/>
    </row>
    <row r="2071" spans="2:12">
      <c r="B2071" s="440" t="s">
        <v>1224</v>
      </c>
      <c r="C2071" s="441">
        <v>901433283</v>
      </c>
      <c r="D2071" s="414" t="s">
        <v>478</v>
      </c>
      <c r="E2071" s="437" t="s">
        <v>171</v>
      </c>
      <c r="F2071" s="416">
        <v>3177264239</v>
      </c>
      <c r="G2071" s="444">
        <v>3</v>
      </c>
      <c r="H2071" s="416">
        <v>20230311</v>
      </c>
      <c r="I2071" s="418" t="s">
        <v>1706</v>
      </c>
      <c r="J2071" s="419">
        <v>5609307</v>
      </c>
      <c r="K2071" s="595"/>
      <c r="L2071" s="568"/>
    </row>
    <row r="2072" spans="2:12">
      <c r="B2072" s="456" t="s">
        <v>26</v>
      </c>
      <c r="C2072" s="458"/>
      <c r="D2072" s="449"/>
      <c r="E2072" s="450"/>
      <c r="F2072" s="451"/>
      <c r="G2072" s="459"/>
      <c r="H2072" s="453"/>
      <c r="I2072" s="526"/>
      <c r="J2072" s="454">
        <f>SUM(J2069:J2071)</f>
        <v>9983478</v>
      </c>
      <c r="K2072" s="599">
        <f>SUM(K2069:K2071)</f>
        <v>0</v>
      </c>
      <c r="L2072" s="568"/>
    </row>
    <row r="2073" spans="2:12">
      <c r="B2073" s="440" t="s">
        <v>472</v>
      </c>
      <c r="C2073" s="441">
        <v>800140931</v>
      </c>
      <c r="D2073" s="414" t="s">
        <v>473</v>
      </c>
      <c r="E2073" s="437" t="s">
        <v>171</v>
      </c>
      <c r="F2073" s="416">
        <v>4391809</v>
      </c>
      <c r="G2073" s="444">
        <v>49558</v>
      </c>
      <c r="H2073" s="416">
        <v>20230211</v>
      </c>
      <c r="I2073" s="418" t="s">
        <v>1706</v>
      </c>
      <c r="J2073" s="419">
        <v>30002</v>
      </c>
      <c r="K2073" s="595"/>
      <c r="L2073" s="568"/>
    </row>
    <row r="2074" spans="2:12">
      <c r="B2074" s="440" t="s">
        <v>472</v>
      </c>
      <c r="C2074" s="441">
        <v>800140931</v>
      </c>
      <c r="D2074" s="414" t="s">
        <v>473</v>
      </c>
      <c r="E2074" s="437" t="s">
        <v>171</v>
      </c>
      <c r="F2074" s="416">
        <v>4391809</v>
      </c>
      <c r="G2074" s="444">
        <v>49554</v>
      </c>
      <c r="H2074" s="416">
        <v>20230211</v>
      </c>
      <c r="I2074" s="418" t="s">
        <v>1706</v>
      </c>
      <c r="J2074" s="419">
        <v>143238</v>
      </c>
      <c r="K2074" s="595"/>
      <c r="L2074" s="568"/>
    </row>
    <row r="2075" spans="2:12">
      <c r="B2075" s="440" t="s">
        <v>472</v>
      </c>
      <c r="C2075" s="441">
        <v>800140931</v>
      </c>
      <c r="D2075" s="414" t="s">
        <v>473</v>
      </c>
      <c r="E2075" s="437" t="s">
        <v>171</v>
      </c>
      <c r="F2075" s="416">
        <v>4391809</v>
      </c>
      <c r="G2075" s="444">
        <v>49519</v>
      </c>
      <c r="H2075" s="416">
        <v>20230211</v>
      </c>
      <c r="I2075" s="418" t="s">
        <v>1706</v>
      </c>
      <c r="J2075" s="419">
        <v>153395</v>
      </c>
      <c r="K2075" s="595"/>
      <c r="L2075" s="568"/>
    </row>
    <row r="2076" spans="2:12">
      <c r="B2076" s="440" t="s">
        <v>472</v>
      </c>
      <c r="C2076" s="441">
        <v>800140931</v>
      </c>
      <c r="D2076" s="414" t="s">
        <v>473</v>
      </c>
      <c r="E2076" s="437" t="s">
        <v>171</v>
      </c>
      <c r="F2076" s="416">
        <v>4391809</v>
      </c>
      <c r="G2076" s="444">
        <v>49586</v>
      </c>
      <c r="H2076" s="416">
        <v>20230211</v>
      </c>
      <c r="I2076" s="418" t="s">
        <v>1706</v>
      </c>
      <c r="J2076" s="419">
        <v>1123981</v>
      </c>
      <c r="K2076" s="595"/>
      <c r="L2076" s="568"/>
    </row>
    <row r="2077" spans="2:12">
      <c r="B2077" s="440" t="s">
        <v>472</v>
      </c>
      <c r="C2077" s="441">
        <v>800140931</v>
      </c>
      <c r="D2077" s="414" t="s">
        <v>473</v>
      </c>
      <c r="E2077" s="437" t="s">
        <v>171</v>
      </c>
      <c r="F2077" s="416">
        <v>4391809</v>
      </c>
      <c r="G2077" s="444">
        <v>49559</v>
      </c>
      <c r="H2077" s="416">
        <v>20230211</v>
      </c>
      <c r="I2077" s="418" t="s">
        <v>1706</v>
      </c>
      <c r="J2077" s="419">
        <v>678952</v>
      </c>
      <c r="K2077" s="595"/>
      <c r="L2077" s="568"/>
    </row>
    <row r="2078" spans="2:12">
      <c r="B2078" s="440" t="s">
        <v>472</v>
      </c>
      <c r="C2078" s="441">
        <v>800140931</v>
      </c>
      <c r="D2078" s="414" t="s">
        <v>473</v>
      </c>
      <c r="E2078" s="437" t="s">
        <v>171</v>
      </c>
      <c r="F2078" s="416">
        <v>4391809</v>
      </c>
      <c r="G2078" s="444">
        <v>49533</v>
      </c>
      <c r="H2078" s="416">
        <v>20230211</v>
      </c>
      <c r="I2078" s="418" t="s">
        <v>1706</v>
      </c>
      <c r="J2078" s="419">
        <v>965535</v>
      </c>
      <c r="K2078" s="595"/>
      <c r="L2078" s="568"/>
    </row>
    <row r="2079" spans="2:12">
      <c r="B2079" s="440" t="s">
        <v>472</v>
      </c>
      <c r="C2079" s="441">
        <v>800140931</v>
      </c>
      <c r="D2079" s="414" t="s">
        <v>473</v>
      </c>
      <c r="E2079" s="437" t="s">
        <v>171</v>
      </c>
      <c r="F2079" s="416">
        <v>4391809</v>
      </c>
      <c r="G2079" s="444">
        <v>49585</v>
      </c>
      <c r="H2079" s="416">
        <v>20230211</v>
      </c>
      <c r="I2079" s="418" t="s">
        <v>1706</v>
      </c>
      <c r="J2079" s="419">
        <v>3643437</v>
      </c>
      <c r="K2079" s="595"/>
      <c r="L2079" s="568"/>
    </row>
    <row r="2080" spans="2:12">
      <c r="B2080" s="440" t="s">
        <v>472</v>
      </c>
      <c r="C2080" s="441">
        <v>800140931</v>
      </c>
      <c r="D2080" s="414" t="s">
        <v>473</v>
      </c>
      <c r="E2080" s="437" t="s">
        <v>171</v>
      </c>
      <c r="F2080" s="416">
        <v>4391809</v>
      </c>
      <c r="G2080" s="444">
        <v>49556</v>
      </c>
      <c r="H2080" s="416">
        <v>20230211</v>
      </c>
      <c r="I2080" s="418" t="s">
        <v>1706</v>
      </c>
      <c r="J2080" s="419">
        <v>177501</v>
      </c>
      <c r="K2080" s="595"/>
      <c r="L2080" s="568"/>
    </row>
    <row r="2081" spans="2:12">
      <c r="B2081" s="440" t="s">
        <v>472</v>
      </c>
      <c r="C2081" s="441">
        <v>800140931</v>
      </c>
      <c r="D2081" s="414" t="s">
        <v>473</v>
      </c>
      <c r="E2081" s="437" t="s">
        <v>171</v>
      </c>
      <c r="F2081" s="416">
        <v>4391809</v>
      </c>
      <c r="G2081" s="444">
        <v>49529</v>
      </c>
      <c r="H2081" s="416">
        <v>20230211</v>
      </c>
      <c r="I2081" s="418" t="s">
        <v>1706</v>
      </c>
      <c r="J2081" s="419">
        <v>327000</v>
      </c>
      <c r="K2081" s="595"/>
      <c r="L2081" s="568"/>
    </row>
    <row r="2082" spans="2:12">
      <c r="B2082" s="440" t="s">
        <v>472</v>
      </c>
      <c r="C2082" s="441">
        <v>800140931</v>
      </c>
      <c r="D2082" s="414" t="s">
        <v>473</v>
      </c>
      <c r="E2082" s="437" t="s">
        <v>171</v>
      </c>
      <c r="F2082" s="416">
        <v>4391809</v>
      </c>
      <c r="G2082" s="444">
        <v>49493</v>
      </c>
      <c r="H2082" s="416">
        <v>20230211</v>
      </c>
      <c r="I2082" s="418" t="s">
        <v>1706</v>
      </c>
      <c r="J2082" s="419">
        <v>150647</v>
      </c>
      <c r="K2082" s="595"/>
      <c r="L2082" s="568"/>
    </row>
    <row r="2083" spans="2:12">
      <c r="B2083" s="440" t="s">
        <v>472</v>
      </c>
      <c r="C2083" s="441">
        <v>800140931</v>
      </c>
      <c r="D2083" s="414" t="s">
        <v>473</v>
      </c>
      <c r="E2083" s="437" t="s">
        <v>171</v>
      </c>
      <c r="F2083" s="416">
        <v>4391809</v>
      </c>
      <c r="G2083" s="444">
        <v>49471</v>
      </c>
      <c r="H2083" s="416">
        <v>20230211</v>
      </c>
      <c r="I2083" s="418" t="s">
        <v>1706</v>
      </c>
      <c r="J2083" s="419">
        <v>1664765</v>
      </c>
      <c r="K2083" s="595"/>
      <c r="L2083" s="568"/>
    </row>
    <row r="2084" spans="2:12">
      <c r="B2084" s="440" t="s">
        <v>472</v>
      </c>
      <c r="C2084" s="441">
        <v>800140931</v>
      </c>
      <c r="D2084" s="414" t="s">
        <v>473</v>
      </c>
      <c r="E2084" s="437" t="s">
        <v>171</v>
      </c>
      <c r="F2084" s="416">
        <v>4391809</v>
      </c>
      <c r="G2084" s="444">
        <v>49482</v>
      </c>
      <c r="H2084" s="416">
        <v>20230211</v>
      </c>
      <c r="I2084" s="418" t="s">
        <v>1706</v>
      </c>
      <c r="J2084" s="419">
        <v>1014197</v>
      </c>
      <c r="K2084" s="595"/>
      <c r="L2084" s="568"/>
    </row>
    <row r="2085" spans="2:12">
      <c r="B2085" s="440" t="s">
        <v>472</v>
      </c>
      <c r="C2085" s="441">
        <v>800140931</v>
      </c>
      <c r="D2085" s="414" t="s">
        <v>473</v>
      </c>
      <c r="E2085" s="437" t="s">
        <v>171</v>
      </c>
      <c r="F2085" s="416">
        <v>4391809</v>
      </c>
      <c r="G2085" s="444">
        <v>49560</v>
      </c>
      <c r="H2085" s="416">
        <v>20230211</v>
      </c>
      <c r="I2085" s="418" t="s">
        <v>1706</v>
      </c>
      <c r="J2085" s="419">
        <v>376721</v>
      </c>
      <c r="K2085" s="595"/>
      <c r="L2085" s="568"/>
    </row>
    <row r="2086" spans="2:12">
      <c r="B2086" s="440" t="s">
        <v>472</v>
      </c>
      <c r="C2086" s="441">
        <v>800140931</v>
      </c>
      <c r="D2086" s="414" t="s">
        <v>473</v>
      </c>
      <c r="E2086" s="437" t="s">
        <v>171</v>
      </c>
      <c r="F2086" s="416">
        <v>4391809</v>
      </c>
      <c r="G2086" s="444">
        <v>50019</v>
      </c>
      <c r="H2086" s="416">
        <v>20230219</v>
      </c>
      <c r="I2086" s="418" t="s">
        <v>1706</v>
      </c>
      <c r="J2086" s="419">
        <v>1926069</v>
      </c>
      <c r="K2086" s="595"/>
      <c r="L2086" s="568"/>
    </row>
    <row r="2087" spans="2:12">
      <c r="B2087" s="440" t="s">
        <v>472</v>
      </c>
      <c r="C2087" s="441">
        <v>800140931</v>
      </c>
      <c r="D2087" s="414" t="s">
        <v>473</v>
      </c>
      <c r="E2087" s="437" t="s">
        <v>171</v>
      </c>
      <c r="F2087" s="416">
        <v>4391809</v>
      </c>
      <c r="G2087" s="444">
        <v>49480</v>
      </c>
      <c r="H2087" s="416">
        <v>20230211</v>
      </c>
      <c r="I2087" s="418" t="s">
        <v>1706</v>
      </c>
      <c r="J2087" s="419">
        <v>898719</v>
      </c>
      <c r="K2087" s="595"/>
      <c r="L2087" s="568"/>
    </row>
    <row r="2088" spans="2:12">
      <c r="B2088" s="440" t="s">
        <v>472</v>
      </c>
      <c r="C2088" s="441">
        <v>800140931</v>
      </c>
      <c r="D2088" s="414" t="s">
        <v>473</v>
      </c>
      <c r="E2088" s="437" t="s">
        <v>171</v>
      </c>
      <c r="F2088" s="416">
        <v>4391809</v>
      </c>
      <c r="G2088" s="444">
        <v>53253</v>
      </c>
      <c r="H2088" s="416">
        <v>20230423</v>
      </c>
      <c r="I2088" s="418" t="s">
        <v>1706</v>
      </c>
      <c r="J2088" s="419">
        <v>1036099</v>
      </c>
      <c r="K2088" s="595"/>
      <c r="L2088" s="568"/>
    </row>
    <row r="2089" spans="2:12">
      <c r="B2089" s="440" t="s">
        <v>472</v>
      </c>
      <c r="C2089" s="441">
        <v>800140931</v>
      </c>
      <c r="D2089" s="414" t="s">
        <v>473</v>
      </c>
      <c r="E2089" s="437" t="s">
        <v>171</v>
      </c>
      <c r="F2089" s="416">
        <v>4391809</v>
      </c>
      <c r="G2089" s="444">
        <v>53254</v>
      </c>
      <c r="H2089" s="416">
        <v>20230423</v>
      </c>
      <c r="I2089" s="418" t="s">
        <v>1706</v>
      </c>
      <c r="J2089" s="419">
        <v>1163828</v>
      </c>
      <c r="K2089" s="595"/>
      <c r="L2089" s="568"/>
    </row>
    <row r="2090" spans="2:12">
      <c r="B2090" s="440" t="s">
        <v>472</v>
      </c>
      <c r="C2090" s="441">
        <v>800140931</v>
      </c>
      <c r="D2090" s="414" t="s">
        <v>473</v>
      </c>
      <c r="E2090" s="437" t="s">
        <v>171</v>
      </c>
      <c r="F2090" s="416">
        <v>4391809</v>
      </c>
      <c r="G2090" s="444">
        <v>53292</v>
      </c>
      <c r="H2090" s="416">
        <v>20230622</v>
      </c>
      <c r="I2090" s="418" t="s">
        <v>1706</v>
      </c>
      <c r="J2090" s="419">
        <v>204263</v>
      </c>
      <c r="K2090" s="595"/>
      <c r="L2090" s="568"/>
    </row>
    <row r="2091" spans="2:12">
      <c r="B2091" s="456" t="s">
        <v>26</v>
      </c>
      <c r="C2091" s="458"/>
      <c r="D2091" s="449"/>
      <c r="E2091" s="450"/>
      <c r="F2091" s="451"/>
      <c r="G2091" s="459"/>
      <c r="H2091" s="453"/>
      <c r="I2091" s="526"/>
      <c r="J2091" s="454">
        <f>SUM(J2073:J2090)</f>
        <v>15678349</v>
      </c>
      <c r="K2091" s="599">
        <f>SUM(K2073:K2090)</f>
        <v>0</v>
      </c>
      <c r="L2091" s="568"/>
    </row>
    <row r="2092" spans="2:12">
      <c r="B2092" s="440" t="s">
        <v>481</v>
      </c>
      <c r="C2092" s="441">
        <v>800215509</v>
      </c>
      <c r="D2092" s="414" t="s">
        <v>482</v>
      </c>
      <c r="E2092" s="437" t="s">
        <v>1084</v>
      </c>
      <c r="F2092" s="416">
        <v>4447728</v>
      </c>
      <c r="G2092" s="444">
        <v>37232</v>
      </c>
      <c r="H2092" s="416">
        <v>20240908</v>
      </c>
      <c r="I2092" s="418" t="s">
        <v>1706</v>
      </c>
      <c r="J2092" s="419">
        <v>109626</v>
      </c>
      <c r="K2092" s="595"/>
      <c r="L2092" s="568"/>
    </row>
    <row r="2093" spans="2:12">
      <c r="B2093" s="440" t="s">
        <v>481</v>
      </c>
      <c r="C2093" s="441">
        <v>800215509</v>
      </c>
      <c r="D2093" s="414" t="s">
        <v>482</v>
      </c>
      <c r="E2093" s="437" t="s">
        <v>1084</v>
      </c>
      <c r="F2093" s="416">
        <v>4447728</v>
      </c>
      <c r="G2093" s="444">
        <v>37412</v>
      </c>
      <c r="H2093" s="416">
        <v>20240813</v>
      </c>
      <c r="I2093" s="418" t="s">
        <v>1706</v>
      </c>
      <c r="J2093" s="419">
        <v>97161</v>
      </c>
      <c r="K2093" s="595"/>
      <c r="L2093" s="568"/>
    </row>
    <row r="2094" spans="2:12">
      <c r="B2094" s="440" t="s">
        <v>481</v>
      </c>
      <c r="C2094" s="441">
        <v>800215509</v>
      </c>
      <c r="D2094" s="414" t="s">
        <v>482</v>
      </c>
      <c r="E2094" s="437" t="s">
        <v>1084</v>
      </c>
      <c r="F2094" s="416">
        <v>4447728</v>
      </c>
      <c r="G2094" s="444">
        <v>36613</v>
      </c>
      <c r="H2094" s="416">
        <v>20240712</v>
      </c>
      <c r="I2094" s="418" t="s">
        <v>1706</v>
      </c>
      <c r="J2094" s="419">
        <v>323777</v>
      </c>
      <c r="K2094" s="595"/>
      <c r="L2094" s="568"/>
    </row>
    <row r="2095" spans="2:12">
      <c r="B2095" s="440" t="s">
        <v>481</v>
      </c>
      <c r="C2095" s="441">
        <v>800215509</v>
      </c>
      <c r="D2095" s="414" t="s">
        <v>482</v>
      </c>
      <c r="E2095" s="437" t="s">
        <v>1084</v>
      </c>
      <c r="F2095" s="416">
        <v>4447728</v>
      </c>
      <c r="G2095" s="444">
        <v>36614</v>
      </c>
      <c r="H2095" s="416">
        <v>20240712</v>
      </c>
      <c r="I2095" s="418" t="s">
        <v>1706</v>
      </c>
      <c r="J2095" s="419">
        <v>208511</v>
      </c>
      <c r="K2095" s="595"/>
      <c r="L2095" s="568"/>
    </row>
    <row r="2096" spans="2:12">
      <c r="B2096" s="440" t="s">
        <v>481</v>
      </c>
      <c r="C2096" s="441">
        <v>800215509</v>
      </c>
      <c r="D2096" s="414" t="s">
        <v>482</v>
      </c>
      <c r="E2096" s="437" t="s">
        <v>1084</v>
      </c>
      <c r="F2096" s="416">
        <v>4447728</v>
      </c>
      <c r="G2096" s="444">
        <v>36534</v>
      </c>
      <c r="H2096" s="416">
        <v>20240711</v>
      </c>
      <c r="I2096" s="418" t="s">
        <v>1706</v>
      </c>
      <c r="J2096" s="419">
        <v>621374</v>
      </c>
      <c r="K2096" s="595"/>
      <c r="L2096" s="568"/>
    </row>
    <row r="2097" spans="2:12">
      <c r="B2097" s="440" t="s">
        <v>481</v>
      </c>
      <c r="C2097" s="441">
        <v>800215509</v>
      </c>
      <c r="D2097" s="414" t="s">
        <v>482</v>
      </c>
      <c r="E2097" s="437" t="s">
        <v>1084</v>
      </c>
      <c r="F2097" s="416">
        <v>4447728</v>
      </c>
      <c r="G2097" s="444">
        <v>36533</v>
      </c>
      <c r="H2097" s="416">
        <v>20240711</v>
      </c>
      <c r="I2097" s="418" t="s">
        <v>1706</v>
      </c>
      <c r="J2097" s="419">
        <v>736711</v>
      </c>
      <c r="K2097" s="595"/>
      <c r="L2097" s="568"/>
    </row>
    <row r="2098" spans="2:12">
      <c r="B2098" s="440" t="s">
        <v>481</v>
      </c>
      <c r="C2098" s="441">
        <v>800215509</v>
      </c>
      <c r="D2098" s="414" t="s">
        <v>482</v>
      </c>
      <c r="E2098" s="437" t="s">
        <v>1084</v>
      </c>
      <c r="F2098" s="416">
        <v>4447728</v>
      </c>
      <c r="G2098" s="444">
        <v>36532</v>
      </c>
      <c r="H2098" s="416">
        <v>20240711</v>
      </c>
      <c r="I2098" s="418" t="s">
        <v>1706</v>
      </c>
      <c r="J2098" s="419">
        <v>85629</v>
      </c>
      <c r="K2098" s="595"/>
      <c r="L2098" s="568"/>
    </row>
    <row r="2099" spans="2:12">
      <c r="B2099" s="440" t="s">
        <v>481</v>
      </c>
      <c r="C2099" s="441">
        <v>800215509</v>
      </c>
      <c r="D2099" s="414" t="s">
        <v>482</v>
      </c>
      <c r="E2099" s="437" t="s">
        <v>1084</v>
      </c>
      <c r="F2099" s="416">
        <v>4447728</v>
      </c>
      <c r="G2099" s="444">
        <v>36573</v>
      </c>
      <c r="H2099" s="416">
        <v>20240711</v>
      </c>
      <c r="I2099" s="418" t="s">
        <v>1706</v>
      </c>
      <c r="J2099" s="419">
        <v>110091</v>
      </c>
      <c r="K2099" s="595"/>
      <c r="L2099" s="568"/>
    </row>
    <row r="2100" spans="2:12">
      <c r="B2100" s="440" t="s">
        <v>481</v>
      </c>
      <c r="C2100" s="441">
        <v>800215509</v>
      </c>
      <c r="D2100" s="414" t="s">
        <v>482</v>
      </c>
      <c r="E2100" s="437" t="s">
        <v>1084</v>
      </c>
      <c r="F2100" s="416">
        <v>4447728</v>
      </c>
      <c r="G2100" s="444">
        <v>36572</v>
      </c>
      <c r="H2100" s="416">
        <v>20240711</v>
      </c>
      <c r="I2100" s="418" t="s">
        <v>1706</v>
      </c>
      <c r="J2100" s="419">
        <v>63249</v>
      </c>
      <c r="K2100" s="595"/>
      <c r="L2100" s="568"/>
    </row>
    <row r="2101" spans="2:12">
      <c r="B2101" s="440" t="s">
        <v>481</v>
      </c>
      <c r="C2101" s="441">
        <v>800215509</v>
      </c>
      <c r="D2101" s="414" t="s">
        <v>482</v>
      </c>
      <c r="E2101" s="437" t="s">
        <v>1084</v>
      </c>
      <c r="F2101" s="416">
        <v>4447728</v>
      </c>
      <c r="G2101" s="444">
        <v>36569</v>
      </c>
      <c r="H2101" s="416">
        <v>20240711</v>
      </c>
      <c r="I2101" s="418" t="s">
        <v>1706</v>
      </c>
      <c r="J2101" s="419">
        <v>121966</v>
      </c>
      <c r="K2101" s="595"/>
      <c r="L2101" s="568"/>
    </row>
    <row r="2102" spans="2:12">
      <c r="B2102" s="440" t="s">
        <v>481</v>
      </c>
      <c r="C2102" s="441">
        <v>800215509</v>
      </c>
      <c r="D2102" s="414" t="s">
        <v>482</v>
      </c>
      <c r="E2102" s="437" t="s">
        <v>1084</v>
      </c>
      <c r="F2102" s="416">
        <v>4447728</v>
      </c>
      <c r="G2102" s="444">
        <v>36568</v>
      </c>
      <c r="H2102" s="416">
        <v>20240711</v>
      </c>
      <c r="I2102" s="418" t="s">
        <v>1706</v>
      </c>
      <c r="J2102" s="419">
        <v>77412</v>
      </c>
      <c r="K2102" s="595"/>
      <c r="L2102" s="568"/>
    </row>
    <row r="2103" spans="2:12">
      <c r="B2103" s="440" t="s">
        <v>481</v>
      </c>
      <c r="C2103" s="441">
        <v>800215509</v>
      </c>
      <c r="D2103" s="414" t="s">
        <v>482</v>
      </c>
      <c r="E2103" s="437" t="s">
        <v>1084</v>
      </c>
      <c r="F2103" s="416">
        <v>4447728</v>
      </c>
      <c r="G2103" s="444">
        <v>36560</v>
      </c>
      <c r="H2103" s="416">
        <v>20240711</v>
      </c>
      <c r="I2103" s="418" t="s">
        <v>1706</v>
      </c>
      <c r="J2103" s="419">
        <v>74427</v>
      </c>
      <c r="K2103" s="595"/>
      <c r="L2103" s="568"/>
    </row>
    <row r="2104" spans="2:12">
      <c r="B2104" s="440" t="s">
        <v>481</v>
      </c>
      <c r="C2104" s="441">
        <v>800215509</v>
      </c>
      <c r="D2104" s="414" t="s">
        <v>482</v>
      </c>
      <c r="E2104" s="437" t="s">
        <v>1084</v>
      </c>
      <c r="F2104" s="416">
        <v>4447728</v>
      </c>
      <c r="G2104" s="444">
        <v>36559</v>
      </c>
      <c r="H2104" s="416">
        <v>20240711</v>
      </c>
      <c r="I2104" s="418" t="s">
        <v>1706</v>
      </c>
      <c r="J2104" s="419">
        <v>292864</v>
      </c>
      <c r="K2104" s="595"/>
      <c r="L2104" s="568"/>
    </row>
    <row r="2105" spans="2:12">
      <c r="B2105" s="440" t="s">
        <v>481</v>
      </c>
      <c r="C2105" s="441">
        <v>800215509</v>
      </c>
      <c r="D2105" s="414" t="s">
        <v>482</v>
      </c>
      <c r="E2105" s="437" t="s">
        <v>1084</v>
      </c>
      <c r="F2105" s="416">
        <v>4447728</v>
      </c>
      <c r="G2105" s="444">
        <v>36570</v>
      </c>
      <c r="H2105" s="416">
        <v>20240711</v>
      </c>
      <c r="I2105" s="418" t="s">
        <v>1706</v>
      </c>
      <c r="J2105" s="419">
        <v>339637</v>
      </c>
      <c r="K2105" s="595"/>
      <c r="L2105" s="568"/>
    </row>
    <row r="2106" spans="2:12">
      <c r="B2106" s="440" t="s">
        <v>481</v>
      </c>
      <c r="C2106" s="441">
        <v>800215509</v>
      </c>
      <c r="D2106" s="414" t="s">
        <v>482</v>
      </c>
      <c r="E2106" s="437" t="s">
        <v>1084</v>
      </c>
      <c r="F2106" s="416">
        <v>4447728</v>
      </c>
      <c r="G2106" s="444">
        <v>36567</v>
      </c>
      <c r="H2106" s="416">
        <v>20240711</v>
      </c>
      <c r="I2106" s="418" t="s">
        <v>1706</v>
      </c>
      <c r="J2106" s="419">
        <v>87841</v>
      </c>
      <c r="K2106" s="595"/>
      <c r="L2106" s="568"/>
    </row>
    <row r="2107" spans="2:12">
      <c r="B2107" s="440" t="s">
        <v>481</v>
      </c>
      <c r="C2107" s="441">
        <v>800215509</v>
      </c>
      <c r="D2107" s="414" t="s">
        <v>482</v>
      </c>
      <c r="E2107" s="437" t="s">
        <v>1084</v>
      </c>
      <c r="F2107" s="416">
        <v>4447728</v>
      </c>
      <c r="G2107" s="444">
        <v>36561</v>
      </c>
      <c r="H2107" s="416">
        <v>20240711</v>
      </c>
      <c r="I2107" s="418" t="s">
        <v>1706</v>
      </c>
      <c r="J2107" s="419">
        <v>483794</v>
      </c>
      <c r="K2107" s="595"/>
      <c r="L2107" s="568"/>
    </row>
    <row r="2108" spans="2:12">
      <c r="B2108" s="440" t="s">
        <v>481</v>
      </c>
      <c r="C2108" s="441">
        <v>800215509</v>
      </c>
      <c r="D2108" s="414" t="s">
        <v>482</v>
      </c>
      <c r="E2108" s="437" t="s">
        <v>1084</v>
      </c>
      <c r="F2108" s="416">
        <v>4447728</v>
      </c>
      <c r="G2108" s="444">
        <v>36609</v>
      </c>
      <c r="H2108" s="416">
        <v>20240712</v>
      </c>
      <c r="I2108" s="418" t="s">
        <v>1706</v>
      </c>
      <c r="J2108" s="419">
        <v>8045</v>
      </c>
      <c r="K2108" s="595"/>
      <c r="L2108" s="568"/>
    </row>
    <row r="2109" spans="2:12">
      <c r="B2109" s="440" t="s">
        <v>481</v>
      </c>
      <c r="C2109" s="441">
        <v>800215509</v>
      </c>
      <c r="D2109" s="414" t="s">
        <v>482</v>
      </c>
      <c r="E2109" s="437" t="s">
        <v>1084</v>
      </c>
      <c r="F2109" s="416">
        <v>4447728</v>
      </c>
      <c r="G2109" s="444">
        <v>36608</v>
      </c>
      <c r="H2109" s="416">
        <v>20240712</v>
      </c>
      <c r="I2109" s="418" t="s">
        <v>1706</v>
      </c>
      <c r="J2109" s="419">
        <v>5364</v>
      </c>
      <c r="K2109" s="595"/>
      <c r="L2109" s="568"/>
    </row>
    <row r="2110" spans="2:12">
      <c r="B2110" s="440" t="s">
        <v>481</v>
      </c>
      <c r="C2110" s="441">
        <v>800215509</v>
      </c>
      <c r="D2110" s="414" t="s">
        <v>482</v>
      </c>
      <c r="E2110" s="437" t="s">
        <v>1084</v>
      </c>
      <c r="F2110" s="416">
        <v>4447728</v>
      </c>
      <c r="G2110" s="444">
        <v>36571</v>
      </c>
      <c r="H2110" s="416">
        <v>20240711</v>
      </c>
      <c r="I2110" s="418" t="s">
        <v>1706</v>
      </c>
      <c r="J2110" s="419">
        <v>646359</v>
      </c>
      <c r="K2110" s="595"/>
      <c r="L2110" s="568"/>
    </row>
    <row r="2111" spans="2:12">
      <c r="B2111" s="440" t="s">
        <v>481</v>
      </c>
      <c r="C2111" s="441">
        <v>800215509</v>
      </c>
      <c r="D2111" s="414" t="s">
        <v>482</v>
      </c>
      <c r="E2111" s="437" t="s">
        <v>1084</v>
      </c>
      <c r="F2111" s="416">
        <v>4447728</v>
      </c>
      <c r="G2111" s="444">
        <v>36527</v>
      </c>
      <c r="H2111" s="416">
        <v>20240710</v>
      </c>
      <c r="I2111" s="418" t="s">
        <v>1706</v>
      </c>
      <c r="J2111" s="419">
        <v>3453689</v>
      </c>
      <c r="K2111" s="595"/>
      <c r="L2111" s="568"/>
    </row>
    <row r="2112" spans="2:12">
      <c r="B2112" s="440" t="s">
        <v>481</v>
      </c>
      <c r="C2112" s="441">
        <v>800215509</v>
      </c>
      <c r="D2112" s="414" t="s">
        <v>482</v>
      </c>
      <c r="E2112" s="437" t="s">
        <v>1084</v>
      </c>
      <c r="F2112" s="416">
        <v>4447728</v>
      </c>
      <c r="G2112" s="444">
        <v>36528</v>
      </c>
      <c r="H2112" s="416">
        <v>20240710</v>
      </c>
      <c r="I2112" s="418" t="s">
        <v>1706</v>
      </c>
      <c r="J2112" s="419">
        <v>1777351</v>
      </c>
      <c r="K2112" s="595"/>
      <c r="L2112" s="568"/>
    </row>
    <row r="2113" spans="2:12">
      <c r="B2113" s="440" t="s">
        <v>481</v>
      </c>
      <c r="C2113" s="441">
        <v>800215509</v>
      </c>
      <c r="D2113" s="414" t="s">
        <v>482</v>
      </c>
      <c r="E2113" s="437" t="s">
        <v>1084</v>
      </c>
      <c r="F2113" s="416">
        <v>4447728</v>
      </c>
      <c r="G2113" s="444">
        <v>36869</v>
      </c>
      <c r="H2113" s="416">
        <v>20240722</v>
      </c>
      <c r="I2113" s="418" t="s">
        <v>1706</v>
      </c>
      <c r="J2113" s="419">
        <v>35299</v>
      </c>
      <c r="K2113" s="595"/>
      <c r="L2113" s="568"/>
    </row>
    <row r="2114" spans="2:12">
      <c r="B2114" s="440" t="s">
        <v>481</v>
      </c>
      <c r="C2114" s="441">
        <v>800215509</v>
      </c>
      <c r="D2114" s="414" t="s">
        <v>482</v>
      </c>
      <c r="E2114" s="437" t="s">
        <v>1084</v>
      </c>
      <c r="F2114" s="416">
        <v>4447728</v>
      </c>
      <c r="G2114" s="444">
        <v>36868</v>
      </c>
      <c r="H2114" s="416">
        <v>20240722</v>
      </c>
      <c r="I2114" s="418" t="s">
        <v>1706</v>
      </c>
      <c r="J2114" s="419">
        <v>110442</v>
      </c>
      <c r="K2114" s="595"/>
      <c r="L2114" s="568"/>
    </row>
    <row r="2115" spans="2:12">
      <c r="B2115" s="440" t="s">
        <v>481</v>
      </c>
      <c r="C2115" s="441">
        <v>800215509</v>
      </c>
      <c r="D2115" s="414" t="s">
        <v>482</v>
      </c>
      <c r="E2115" s="437" t="s">
        <v>1084</v>
      </c>
      <c r="F2115" s="416">
        <v>4447728</v>
      </c>
      <c r="G2115" s="444">
        <v>36892</v>
      </c>
      <c r="H2115" s="416">
        <v>20240723</v>
      </c>
      <c r="I2115" s="418" t="s">
        <v>1706</v>
      </c>
      <c r="J2115" s="419">
        <v>96112</v>
      </c>
      <c r="K2115" s="595"/>
      <c r="L2115" s="568"/>
    </row>
    <row r="2116" spans="2:12">
      <c r="B2116" s="440" t="s">
        <v>481</v>
      </c>
      <c r="C2116" s="441">
        <v>800215509</v>
      </c>
      <c r="D2116" s="414" t="s">
        <v>482</v>
      </c>
      <c r="E2116" s="437" t="s">
        <v>1084</v>
      </c>
      <c r="F2116" s="416">
        <v>4447728</v>
      </c>
      <c r="G2116" s="444">
        <v>36939</v>
      </c>
      <c r="H2116" s="416">
        <v>20240725</v>
      </c>
      <c r="I2116" s="418" t="s">
        <v>1706</v>
      </c>
      <c r="J2116" s="419">
        <v>44270</v>
      </c>
      <c r="K2116" s="595"/>
      <c r="L2116" s="568"/>
    </row>
    <row r="2117" spans="2:12">
      <c r="B2117" s="440" t="s">
        <v>481</v>
      </c>
      <c r="C2117" s="441">
        <v>800215509</v>
      </c>
      <c r="D2117" s="414" t="s">
        <v>482</v>
      </c>
      <c r="E2117" s="437" t="s">
        <v>1084</v>
      </c>
      <c r="F2117" s="416">
        <v>4447728</v>
      </c>
      <c r="G2117" s="444">
        <v>36615</v>
      </c>
      <c r="H2117" s="416">
        <v>20240712</v>
      </c>
      <c r="I2117" s="418" t="s">
        <v>1706</v>
      </c>
      <c r="J2117" s="419">
        <v>1839045</v>
      </c>
      <c r="K2117" s="595"/>
      <c r="L2117" s="568"/>
    </row>
    <row r="2118" spans="2:12">
      <c r="B2118" s="440" t="s">
        <v>481</v>
      </c>
      <c r="C2118" s="441">
        <v>800215509</v>
      </c>
      <c r="D2118" s="414" t="s">
        <v>482</v>
      </c>
      <c r="E2118" s="437" t="s">
        <v>1084</v>
      </c>
      <c r="F2118" s="416">
        <v>4447728</v>
      </c>
      <c r="G2118" s="444">
        <v>36899</v>
      </c>
      <c r="H2118" s="416">
        <v>20240723</v>
      </c>
      <c r="I2118" s="418" t="s">
        <v>1706</v>
      </c>
      <c r="J2118" s="419">
        <v>6524</v>
      </c>
      <c r="K2118" s="595"/>
      <c r="L2118" s="568"/>
    </row>
    <row r="2119" spans="2:12">
      <c r="B2119" s="440" t="s">
        <v>481</v>
      </c>
      <c r="C2119" s="441">
        <v>800215509</v>
      </c>
      <c r="D2119" s="414" t="s">
        <v>482</v>
      </c>
      <c r="E2119" s="437" t="s">
        <v>1084</v>
      </c>
      <c r="F2119" s="416">
        <v>4447728</v>
      </c>
      <c r="G2119" s="444">
        <v>36895</v>
      </c>
      <c r="H2119" s="416">
        <v>20240723</v>
      </c>
      <c r="I2119" s="418" t="s">
        <v>1706</v>
      </c>
      <c r="J2119" s="419">
        <v>325438</v>
      </c>
      <c r="K2119" s="595"/>
      <c r="L2119" s="568"/>
    </row>
    <row r="2120" spans="2:12">
      <c r="B2120" s="456" t="s">
        <v>26</v>
      </c>
      <c r="C2120" s="458"/>
      <c r="D2120" s="449"/>
      <c r="E2120" s="450"/>
      <c r="F2120" s="451"/>
      <c r="G2120" s="459"/>
      <c r="H2120" s="453"/>
      <c r="I2120" s="526"/>
      <c r="J2120" s="454">
        <f>SUM(J2092:J2119)</f>
        <v>12182008</v>
      </c>
      <c r="K2120" s="599">
        <f>SUM(K2092:K2119)</f>
        <v>0</v>
      </c>
      <c r="L2120" s="568"/>
    </row>
    <row r="2121" spans="2:12">
      <c r="B2121" s="440" t="s">
        <v>639</v>
      </c>
      <c r="C2121" s="441">
        <v>815000896</v>
      </c>
      <c r="D2121" s="414" t="s">
        <v>640</v>
      </c>
      <c r="E2121" s="437" t="s">
        <v>171</v>
      </c>
      <c r="F2121" s="416" t="s">
        <v>641</v>
      </c>
      <c r="G2121" s="445">
        <v>2525185</v>
      </c>
      <c r="H2121" s="416">
        <v>20230508</v>
      </c>
      <c r="I2121" s="418" t="s">
        <v>1706</v>
      </c>
      <c r="J2121" s="419">
        <v>6391047</v>
      </c>
      <c r="K2121" s="595"/>
      <c r="L2121" s="568"/>
    </row>
    <row r="2122" spans="2:12">
      <c r="B2122" s="440" t="s">
        <v>639</v>
      </c>
      <c r="C2122" s="441">
        <v>815000896</v>
      </c>
      <c r="D2122" s="414" t="s">
        <v>640</v>
      </c>
      <c r="E2122" s="437" t="s">
        <v>171</v>
      </c>
      <c r="F2122" s="416" t="s">
        <v>641</v>
      </c>
      <c r="G2122" s="445">
        <v>2525196</v>
      </c>
      <c r="H2122" s="416">
        <v>20230508</v>
      </c>
      <c r="I2122" s="418" t="s">
        <v>1706</v>
      </c>
      <c r="J2122" s="419">
        <v>13365983</v>
      </c>
      <c r="K2122" s="595"/>
      <c r="L2122" s="568"/>
    </row>
    <row r="2123" spans="2:12">
      <c r="B2123" s="456" t="s">
        <v>26</v>
      </c>
      <c r="C2123" s="458"/>
      <c r="D2123" s="449"/>
      <c r="E2123" s="450"/>
      <c r="F2123" s="451"/>
      <c r="G2123" s="459"/>
      <c r="H2123" s="453"/>
      <c r="I2123" s="526"/>
      <c r="J2123" s="454">
        <f>SUM(J2121:J2122)</f>
        <v>19757030</v>
      </c>
      <c r="K2123" s="599">
        <f>SUM(K2121:K2122)</f>
        <v>0</v>
      </c>
      <c r="L2123" s="568"/>
    </row>
    <row r="2124" spans="2:12" ht="14">
      <c r="B2124" s="444" t="s">
        <v>1194</v>
      </c>
      <c r="C2124" s="441">
        <v>860069966</v>
      </c>
      <c r="D2124" s="414" t="s">
        <v>536</v>
      </c>
      <c r="E2124" s="437" t="s">
        <v>1195</v>
      </c>
      <c r="F2124" s="416" t="s">
        <v>537</v>
      </c>
      <c r="G2124" s="445">
        <v>26</v>
      </c>
      <c r="H2124" s="416">
        <v>20220216</v>
      </c>
      <c r="I2124" s="418" t="s">
        <v>1706</v>
      </c>
      <c r="J2124" s="419">
        <v>2700000</v>
      </c>
      <c r="K2124" s="595"/>
      <c r="L2124" s="568"/>
    </row>
    <row r="2125" spans="2:12" ht="14">
      <c r="B2125" s="444" t="s">
        <v>1194</v>
      </c>
      <c r="C2125" s="441">
        <v>860069966</v>
      </c>
      <c r="D2125" s="414" t="s">
        <v>536</v>
      </c>
      <c r="E2125" s="437" t="s">
        <v>1195</v>
      </c>
      <c r="F2125" s="416" t="s">
        <v>537</v>
      </c>
      <c r="G2125" s="445">
        <v>42</v>
      </c>
      <c r="H2125" s="416">
        <v>20220517</v>
      </c>
      <c r="I2125" s="418" t="s">
        <v>1706</v>
      </c>
      <c r="J2125" s="419">
        <v>1900000</v>
      </c>
      <c r="K2125" s="595"/>
      <c r="L2125" s="568"/>
    </row>
    <row r="2126" spans="2:12" ht="14">
      <c r="B2126" s="444" t="s">
        <v>1194</v>
      </c>
      <c r="C2126" s="441">
        <v>860069966</v>
      </c>
      <c r="D2126" s="414" t="s">
        <v>536</v>
      </c>
      <c r="E2126" s="437" t="s">
        <v>1195</v>
      </c>
      <c r="F2126" s="416" t="s">
        <v>537</v>
      </c>
      <c r="G2126" s="445">
        <v>965</v>
      </c>
      <c r="H2126" s="416">
        <v>20240427</v>
      </c>
      <c r="I2126" s="418" t="s">
        <v>1706</v>
      </c>
      <c r="J2126" s="419">
        <v>800000</v>
      </c>
      <c r="K2126" s="595"/>
      <c r="L2126" s="568"/>
    </row>
    <row r="2127" spans="2:12" ht="14">
      <c r="B2127" s="444" t="s">
        <v>1194</v>
      </c>
      <c r="C2127" s="441">
        <v>860069966</v>
      </c>
      <c r="D2127" s="414" t="s">
        <v>536</v>
      </c>
      <c r="E2127" s="437" t="s">
        <v>1195</v>
      </c>
      <c r="F2127" s="416" t="s">
        <v>537</v>
      </c>
      <c r="G2127" s="445">
        <v>1151</v>
      </c>
      <c r="H2127" s="416">
        <v>20240723</v>
      </c>
      <c r="I2127" s="418" t="s">
        <v>1706</v>
      </c>
      <c r="J2127" s="419">
        <v>1600000</v>
      </c>
      <c r="K2127" s="595"/>
      <c r="L2127" s="568"/>
    </row>
    <row r="2128" spans="2:12">
      <c r="B2128" s="456" t="s">
        <v>26</v>
      </c>
      <c r="C2128" s="458"/>
      <c r="D2128" s="449"/>
      <c r="E2128" s="450"/>
      <c r="F2128" s="451"/>
      <c r="G2128" s="459"/>
      <c r="H2128" s="453"/>
      <c r="I2128" s="526"/>
      <c r="J2128" s="454">
        <f>SUM(J2124:J2127)</f>
        <v>7000000</v>
      </c>
      <c r="K2128" s="599">
        <f>SUM(K2124:K2127)</f>
        <v>0</v>
      </c>
      <c r="L2128" s="568"/>
    </row>
    <row r="2129" spans="2:12">
      <c r="B2129" s="440" t="s">
        <v>946</v>
      </c>
      <c r="C2129" s="441">
        <v>146544051</v>
      </c>
      <c r="D2129" s="414" t="s">
        <v>800</v>
      </c>
      <c r="E2129" s="437" t="s">
        <v>171</v>
      </c>
      <c r="F2129" s="416">
        <v>0</v>
      </c>
      <c r="G2129" s="445">
        <v>211231</v>
      </c>
      <c r="H2129" s="416">
        <v>20211231</v>
      </c>
      <c r="I2129" s="418" t="s">
        <v>1706</v>
      </c>
      <c r="J2129" s="419">
        <v>62385457</v>
      </c>
      <c r="K2129" s="595"/>
      <c r="L2129" s="568"/>
    </row>
    <row r="2130" spans="2:12">
      <c r="B2130" s="440" t="s">
        <v>946</v>
      </c>
      <c r="C2130" s="441">
        <v>146544051</v>
      </c>
      <c r="D2130" s="414" t="s">
        <v>800</v>
      </c>
      <c r="E2130" s="437" t="s">
        <v>171</v>
      </c>
      <c r="F2130" s="416">
        <v>0</v>
      </c>
      <c r="G2130" s="445">
        <v>854</v>
      </c>
      <c r="H2130" s="416">
        <v>20220630</v>
      </c>
      <c r="I2130" s="418" t="s">
        <v>1706</v>
      </c>
      <c r="J2130" s="419">
        <v>190000000</v>
      </c>
      <c r="K2130" s="595"/>
      <c r="L2130" s="568"/>
    </row>
    <row r="2131" spans="2:12">
      <c r="B2131" s="456" t="s">
        <v>26</v>
      </c>
      <c r="C2131" s="458"/>
      <c r="D2131" s="449"/>
      <c r="E2131" s="450"/>
      <c r="F2131" s="451"/>
      <c r="G2131" s="459"/>
      <c r="H2131" s="453"/>
      <c r="I2131" s="526"/>
      <c r="J2131" s="454">
        <f>SUM(J2129:J2130)</f>
        <v>252385457</v>
      </c>
      <c r="K2131" s="599">
        <f>SUM(K2129:K2130)</f>
        <v>0</v>
      </c>
      <c r="L2131" s="568"/>
    </row>
    <row r="2132" spans="2:12">
      <c r="B2132" s="440" t="s">
        <v>1384</v>
      </c>
      <c r="C2132" s="441">
        <v>14948670</v>
      </c>
      <c r="D2132" s="414" t="s">
        <v>1385</v>
      </c>
      <c r="E2132" s="437" t="s">
        <v>171</v>
      </c>
      <c r="F2132" s="416">
        <v>3530821</v>
      </c>
      <c r="G2132" s="445">
        <v>180</v>
      </c>
      <c r="H2132" s="416">
        <v>20240719</v>
      </c>
      <c r="I2132" s="418" t="s">
        <v>1706</v>
      </c>
      <c r="J2132" s="419">
        <v>59929496</v>
      </c>
      <c r="K2132" s="595"/>
      <c r="L2132" s="568"/>
    </row>
    <row r="2133" spans="2:12">
      <c r="B2133" s="456" t="s">
        <v>26</v>
      </c>
      <c r="C2133" s="458"/>
      <c r="D2133" s="449"/>
      <c r="E2133" s="450"/>
      <c r="F2133" s="451"/>
      <c r="G2133" s="459"/>
      <c r="H2133" s="453"/>
      <c r="I2133" s="526"/>
      <c r="J2133" s="454">
        <f>SUM(J2132)</f>
        <v>59929496</v>
      </c>
      <c r="K2133" s="599">
        <f>SUM(K2132)</f>
        <v>0</v>
      </c>
      <c r="L2133" s="568"/>
    </row>
    <row r="2134" spans="2:12" ht="14">
      <c r="B2134" s="440" t="s">
        <v>1214</v>
      </c>
      <c r="C2134" s="441">
        <v>890323635</v>
      </c>
      <c r="D2134" s="414" t="s">
        <v>1491</v>
      </c>
      <c r="E2134" s="437" t="s">
        <v>171</v>
      </c>
      <c r="F2134" s="416">
        <v>8845000</v>
      </c>
      <c r="G2134" s="444" t="s">
        <v>1492</v>
      </c>
      <c r="H2134" s="438">
        <v>45527</v>
      </c>
      <c r="I2134" s="418" t="s">
        <v>1706</v>
      </c>
      <c r="J2134" s="419">
        <v>882401</v>
      </c>
      <c r="K2134" s="595"/>
      <c r="L2134" s="568"/>
    </row>
    <row r="2135" spans="2:12">
      <c r="B2135" s="456" t="s">
        <v>26</v>
      </c>
      <c r="C2135" s="458"/>
      <c r="D2135" s="449"/>
      <c r="E2135" s="450"/>
      <c r="F2135" s="451"/>
      <c r="G2135" s="459"/>
      <c r="H2135" s="453"/>
      <c r="I2135" s="526"/>
      <c r="J2135" s="454">
        <f>SUM(J2134)</f>
        <v>882401</v>
      </c>
      <c r="K2135" s="599">
        <f>SUM(K2134)</f>
        <v>0</v>
      </c>
      <c r="L2135" s="568"/>
    </row>
    <row r="2136" spans="2:12">
      <c r="B2136" s="440" t="s">
        <v>1196</v>
      </c>
      <c r="C2136" s="441">
        <v>835001216</v>
      </c>
      <c r="D2136" s="414" t="s">
        <v>1099</v>
      </c>
      <c r="E2136" s="437" t="s">
        <v>171</v>
      </c>
      <c r="F2136" s="416">
        <v>3155228124</v>
      </c>
      <c r="G2136" s="445">
        <v>27417</v>
      </c>
      <c r="H2136" s="416">
        <v>20240829</v>
      </c>
      <c r="I2136" s="418" t="s">
        <v>1706</v>
      </c>
      <c r="J2136" s="419">
        <v>522590</v>
      </c>
      <c r="K2136" s="595"/>
      <c r="L2136" s="568"/>
    </row>
    <row r="2137" spans="2:12">
      <c r="B2137" s="456" t="s">
        <v>26</v>
      </c>
      <c r="C2137" s="458"/>
      <c r="D2137" s="449"/>
      <c r="E2137" s="450"/>
      <c r="F2137" s="451"/>
      <c r="G2137" s="459"/>
      <c r="H2137" s="453"/>
      <c r="I2137" s="526"/>
      <c r="J2137" s="454">
        <f>SUM(J2136:J2136)</f>
        <v>522590</v>
      </c>
      <c r="K2137" s="599">
        <f>SUM(K2136:K2136)</f>
        <v>0</v>
      </c>
      <c r="L2137" s="568"/>
    </row>
    <row r="2138" spans="2:12">
      <c r="B2138" s="440" t="s">
        <v>590</v>
      </c>
      <c r="C2138" s="441">
        <v>901099186</v>
      </c>
      <c r="D2138" s="414" t="s">
        <v>591</v>
      </c>
      <c r="E2138" s="437" t="s">
        <v>171</v>
      </c>
      <c r="F2138" s="416">
        <v>3757761</v>
      </c>
      <c r="G2138" s="444"/>
      <c r="H2138" s="435"/>
      <c r="I2138" s="418" t="s">
        <v>1706</v>
      </c>
      <c r="J2138" s="419">
        <v>178340643</v>
      </c>
      <c r="K2138" s="595"/>
      <c r="L2138" s="568"/>
    </row>
    <row r="2139" spans="2:12">
      <c r="B2139" s="456" t="s">
        <v>26</v>
      </c>
      <c r="C2139" s="458"/>
      <c r="D2139" s="449"/>
      <c r="E2139" s="450"/>
      <c r="F2139" s="451"/>
      <c r="G2139" s="459"/>
      <c r="H2139" s="453"/>
      <c r="I2139" s="526"/>
      <c r="J2139" s="454">
        <f>SUM(J2138)</f>
        <v>178340643</v>
      </c>
      <c r="K2139" s="599">
        <f>SUM(K2138)</f>
        <v>0</v>
      </c>
      <c r="L2139" s="568"/>
    </row>
    <row r="2140" spans="2:12">
      <c r="B2140" s="440" t="s">
        <v>892</v>
      </c>
      <c r="C2140" s="441">
        <v>1143877104</v>
      </c>
      <c r="D2140" s="414" t="s">
        <v>868</v>
      </c>
      <c r="E2140" s="437" t="s">
        <v>171</v>
      </c>
      <c r="F2140" s="416">
        <v>3004985836</v>
      </c>
      <c r="G2140" s="445">
        <v>42</v>
      </c>
      <c r="H2140" s="416">
        <v>20201216</v>
      </c>
      <c r="I2140" s="418" t="s">
        <v>1706</v>
      </c>
      <c r="J2140" s="419">
        <v>9000000</v>
      </c>
      <c r="K2140" s="595"/>
      <c r="L2140" s="568"/>
    </row>
    <row r="2141" spans="2:12">
      <c r="B2141" s="456" t="s">
        <v>26</v>
      </c>
      <c r="C2141" s="458"/>
      <c r="D2141" s="449"/>
      <c r="E2141" s="450"/>
      <c r="F2141" s="451"/>
      <c r="G2141" s="459"/>
      <c r="H2141" s="453"/>
      <c r="I2141" s="526"/>
      <c r="J2141" s="454">
        <f>SUM(J2140)</f>
        <v>9000000</v>
      </c>
      <c r="K2141" s="599">
        <f>SUM(K2140)</f>
        <v>0</v>
      </c>
      <c r="L2141" s="568"/>
    </row>
    <row r="2142" spans="2:12">
      <c r="B2142" s="440" t="s">
        <v>617</v>
      </c>
      <c r="C2142" s="441">
        <v>900870275</v>
      </c>
      <c r="D2142" s="414" t="s">
        <v>618</v>
      </c>
      <c r="E2142" s="437" t="s">
        <v>171</v>
      </c>
      <c r="F2142" s="416">
        <v>3122109090</v>
      </c>
      <c r="G2142" s="445">
        <v>1186</v>
      </c>
      <c r="H2142" s="438">
        <v>44987</v>
      </c>
      <c r="I2142" s="418" t="s">
        <v>1644</v>
      </c>
      <c r="J2142" s="419">
        <v>673190</v>
      </c>
      <c r="K2142" s="595"/>
      <c r="L2142" s="568"/>
    </row>
    <row r="2143" spans="2:12">
      <c r="B2143" s="440" t="s">
        <v>617</v>
      </c>
      <c r="C2143" s="441">
        <v>900870275</v>
      </c>
      <c r="D2143" s="414" t="s">
        <v>618</v>
      </c>
      <c r="E2143" s="437" t="s">
        <v>171</v>
      </c>
      <c r="F2143" s="416">
        <v>3122109090</v>
      </c>
      <c r="G2143" s="445">
        <v>1529</v>
      </c>
      <c r="H2143" s="438">
        <v>45496</v>
      </c>
      <c r="I2143" s="418" t="s">
        <v>1644</v>
      </c>
      <c r="J2143" s="419">
        <v>625105</v>
      </c>
      <c r="K2143" s="595"/>
      <c r="L2143" s="568"/>
    </row>
    <row r="2144" spans="2:12">
      <c r="B2144" s="440" t="s">
        <v>617</v>
      </c>
      <c r="C2144" s="441">
        <v>900870275</v>
      </c>
      <c r="D2144" s="414" t="s">
        <v>618</v>
      </c>
      <c r="E2144" s="437" t="s">
        <v>171</v>
      </c>
      <c r="F2144" s="416">
        <v>3122109090</v>
      </c>
      <c r="G2144" s="445">
        <v>1534</v>
      </c>
      <c r="H2144" s="438">
        <v>45491</v>
      </c>
      <c r="I2144" s="418" t="s">
        <v>1644</v>
      </c>
      <c r="J2144" s="419">
        <v>1442550</v>
      </c>
      <c r="K2144" s="595"/>
      <c r="L2144" s="568"/>
    </row>
    <row r="2145" spans="2:12">
      <c r="B2145" s="440" t="s">
        <v>617</v>
      </c>
      <c r="C2145" s="441">
        <v>900870275</v>
      </c>
      <c r="D2145" s="414" t="s">
        <v>618</v>
      </c>
      <c r="E2145" s="437" t="s">
        <v>171</v>
      </c>
      <c r="F2145" s="416">
        <v>3122109090</v>
      </c>
      <c r="G2145" s="445">
        <v>1507</v>
      </c>
      <c r="H2145" s="438">
        <v>45454</v>
      </c>
      <c r="I2145" s="418" t="s">
        <v>1644</v>
      </c>
      <c r="J2145" s="419">
        <v>827062</v>
      </c>
      <c r="K2145" s="595"/>
      <c r="L2145" s="568"/>
    </row>
    <row r="2146" spans="2:12">
      <c r="B2146" s="440" t="s">
        <v>617</v>
      </c>
      <c r="C2146" s="441">
        <v>900870275</v>
      </c>
      <c r="D2146" s="414" t="s">
        <v>618</v>
      </c>
      <c r="E2146" s="437" t="s">
        <v>171</v>
      </c>
      <c r="F2146" s="416">
        <v>3122109090</v>
      </c>
      <c r="G2146" s="445">
        <v>1524</v>
      </c>
      <c r="H2146" s="438">
        <v>45491</v>
      </c>
      <c r="I2146" s="418" t="s">
        <v>1644</v>
      </c>
      <c r="J2146" s="419">
        <v>2454040</v>
      </c>
      <c r="K2146" s="595"/>
      <c r="L2146" s="568"/>
    </row>
    <row r="2147" spans="2:12">
      <c r="B2147" s="440" t="s">
        <v>617</v>
      </c>
      <c r="C2147" s="441">
        <v>900870275</v>
      </c>
      <c r="D2147" s="414" t="s">
        <v>618</v>
      </c>
      <c r="E2147" s="437" t="s">
        <v>171</v>
      </c>
      <c r="F2147" s="416">
        <v>3122109090</v>
      </c>
      <c r="G2147" s="445">
        <v>1528</v>
      </c>
      <c r="H2147" s="438">
        <v>45496</v>
      </c>
      <c r="I2147" s="418" t="s">
        <v>1644</v>
      </c>
      <c r="J2147" s="419">
        <v>565754</v>
      </c>
      <c r="K2147" s="595"/>
      <c r="L2147" s="568"/>
    </row>
    <row r="2148" spans="2:12">
      <c r="B2148" s="440" t="s">
        <v>617</v>
      </c>
      <c r="C2148" s="441">
        <v>900870275</v>
      </c>
      <c r="D2148" s="414" t="s">
        <v>618</v>
      </c>
      <c r="E2148" s="437" t="s">
        <v>171</v>
      </c>
      <c r="F2148" s="416">
        <v>3122109090</v>
      </c>
      <c r="G2148" s="445">
        <v>1530</v>
      </c>
      <c r="H2148" s="438">
        <v>45482</v>
      </c>
      <c r="I2148" s="418" t="s">
        <v>1644</v>
      </c>
      <c r="J2148" s="419">
        <v>83342</v>
      </c>
      <c r="K2148" s="595"/>
      <c r="L2148" s="568"/>
    </row>
    <row r="2149" spans="2:12">
      <c r="B2149" s="440" t="s">
        <v>617</v>
      </c>
      <c r="C2149" s="441">
        <v>900870275</v>
      </c>
      <c r="D2149" s="414" t="s">
        <v>618</v>
      </c>
      <c r="E2149" s="437" t="s">
        <v>171</v>
      </c>
      <c r="F2149" s="416">
        <v>3122109090</v>
      </c>
      <c r="G2149" s="445">
        <v>1226</v>
      </c>
      <c r="H2149" s="438">
        <v>45042</v>
      </c>
      <c r="I2149" s="418" t="s">
        <v>1644</v>
      </c>
      <c r="J2149" s="419">
        <v>16280790</v>
      </c>
      <c r="K2149" s="595"/>
      <c r="L2149" s="568"/>
    </row>
    <row r="2150" spans="2:12">
      <c r="B2150" s="440" t="s">
        <v>617</v>
      </c>
      <c r="C2150" s="441">
        <v>900870275</v>
      </c>
      <c r="D2150" s="414" t="s">
        <v>618</v>
      </c>
      <c r="E2150" s="437" t="s">
        <v>171</v>
      </c>
      <c r="F2150" s="416">
        <v>3122109090</v>
      </c>
      <c r="G2150" s="445">
        <v>1227</v>
      </c>
      <c r="H2150" s="438">
        <v>45063</v>
      </c>
      <c r="I2150" s="418" t="s">
        <v>1644</v>
      </c>
      <c r="J2150" s="419">
        <v>434525</v>
      </c>
      <c r="K2150" s="595"/>
      <c r="L2150" s="568"/>
    </row>
    <row r="2151" spans="2:12">
      <c r="B2151" s="440" t="s">
        <v>617</v>
      </c>
      <c r="C2151" s="441">
        <v>900870275</v>
      </c>
      <c r="D2151" s="414" t="s">
        <v>618</v>
      </c>
      <c r="E2151" s="437" t="s">
        <v>171</v>
      </c>
      <c r="F2151" s="416">
        <v>3122109090</v>
      </c>
      <c r="G2151" s="445">
        <v>1220</v>
      </c>
      <c r="H2151" s="438">
        <v>45051</v>
      </c>
      <c r="I2151" s="418" t="s">
        <v>1644</v>
      </c>
      <c r="J2151" s="419">
        <v>6134260</v>
      </c>
      <c r="K2151" s="595"/>
      <c r="L2151" s="568"/>
    </row>
    <row r="2152" spans="2:12">
      <c r="B2152" s="440" t="s">
        <v>617</v>
      </c>
      <c r="C2152" s="441">
        <v>900870275</v>
      </c>
      <c r="D2152" s="414" t="s">
        <v>618</v>
      </c>
      <c r="E2152" s="437" t="s">
        <v>171</v>
      </c>
      <c r="F2152" s="416">
        <v>3122109090</v>
      </c>
      <c r="G2152" s="445">
        <v>1213</v>
      </c>
      <c r="H2152" s="438">
        <v>45044</v>
      </c>
      <c r="I2152" s="418" t="s">
        <v>1644</v>
      </c>
      <c r="J2152" s="419">
        <v>2895000</v>
      </c>
      <c r="K2152" s="595"/>
      <c r="L2152" s="568"/>
    </row>
    <row r="2153" spans="2:12">
      <c r="B2153" s="440" t="s">
        <v>617</v>
      </c>
      <c r="C2153" s="441">
        <v>900870275</v>
      </c>
      <c r="D2153" s="414" t="s">
        <v>618</v>
      </c>
      <c r="E2153" s="437" t="s">
        <v>171</v>
      </c>
      <c r="F2153" s="416">
        <v>3122109090</v>
      </c>
      <c r="G2153" s="445">
        <v>1204</v>
      </c>
      <c r="H2153" s="438">
        <v>45016</v>
      </c>
      <c r="I2153" s="418" t="s">
        <v>1644</v>
      </c>
      <c r="J2153" s="419">
        <v>6835840</v>
      </c>
      <c r="K2153" s="595"/>
      <c r="L2153" s="568"/>
    </row>
    <row r="2154" spans="2:12">
      <c r="B2154" s="440" t="s">
        <v>617</v>
      </c>
      <c r="C2154" s="441">
        <v>900870275</v>
      </c>
      <c r="D2154" s="414" t="s">
        <v>618</v>
      </c>
      <c r="E2154" s="437" t="s">
        <v>171</v>
      </c>
      <c r="F2154" s="416">
        <v>3122109090</v>
      </c>
      <c r="G2154" s="445">
        <v>1202</v>
      </c>
      <c r="H2154" s="438">
        <v>45015</v>
      </c>
      <c r="I2154" s="418" t="s">
        <v>1644</v>
      </c>
      <c r="J2154" s="419">
        <v>3522044</v>
      </c>
      <c r="K2154" s="595"/>
      <c r="L2154" s="568"/>
    </row>
    <row r="2155" spans="2:12">
      <c r="B2155" s="440" t="s">
        <v>617</v>
      </c>
      <c r="C2155" s="441">
        <v>900870275</v>
      </c>
      <c r="D2155" s="414" t="s">
        <v>618</v>
      </c>
      <c r="E2155" s="437" t="s">
        <v>171</v>
      </c>
      <c r="F2155" s="416">
        <v>3122109090</v>
      </c>
      <c r="G2155" s="445">
        <v>1189</v>
      </c>
      <c r="H2155" s="438">
        <v>44992</v>
      </c>
      <c r="I2155" s="418" t="s">
        <v>1644</v>
      </c>
      <c r="J2155" s="419">
        <v>294750</v>
      </c>
      <c r="K2155" s="595"/>
      <c r="L2155" s="568"/>
    </row>
    <row r="2156" spans="2:12">
      <c r="B2156" s="440" t="s">
        <v>617</v>
      </c>
      <c r="C2156" s="441">
        <v>900870275</v>
      </c>
      <c r="D2156" s="414" t="s">
        <v>618</v>
      </c>
      <c r="E2156" s="437" t="s">
        <v>171</v>
      </c>
      <c r="F2156" s="416">
        <v>3122109090</v>
      </c>
      <c r="G2156" s="445">
        <v>1187</v>
      </c>
      <c r="H2156" s="438">
        <v>44985</v>
      </c>
      <c r="I2156" s="418" t="s">
        <v>1644</v>
      </c>
      <c r="J2156" s="419">
        <v>5920245</v>
      </c>
      <c r="K2156" s="595"/>
      <c r="L2156" s="568"/>
    </row>
    <row r="2157" spans="2:12">
      <c r="B2157" s="440" t="s">
        <v>617</v>
      </c>
      <c r="C2157" s="441">
        <v>900870275</v>
      </c>
      <c r="D2157" s="414" t="s">
        <v>618</v>
      </c>
      <c r="E2157" s="437" t="s">
        <v>171</v>
      </c>
      <c r="F2157" s="416">
        <v>3122109090</v>
      </c>
      <c r="G2157" s="445">
        <v>1182</v>
      </c>
      <c r="H2157" s="438">
        <v>44985</v>
      </c>
      <c r="I2157" s="418" t="s">
        <v>1644</v>
      </c>
      <c r="J2157" s="419">
        <v>4231480</v>
      </c>
      <c r="K2157" s="595"/>
      <c r="L2157" s="568"/>
    </row>
    <row r="2158" spans="2:12">
      <c r="B2158" s="440" t="s">
        <v>617</v>
      </c>
      <c r="C2158" s="441">
        <v>900870275</v>
      </c>
      <c r="D2158" s="414" t="s">
        <v>618</v>
      </c>
      <c r="E2158" s="437" t="s">
        <v>171</v>
      </c>
      <c r="F2158" s="416">
        <v>3122109090</v>
      </c>
      <c r="G2158" s="445">
        <v>1179</v>
      </c>
      <c r="H2158" s="416">
        <v>20230221</v>
      </c>
      <c r="I2158" s="418" t="s">
        <v>1644</v>
      </c>
      <c r="J2158" s="419">
        <v>1690000</v>
      </c>
      <c r="K2158" s="595"/>
      <c r="L2158" s="568"/>
    </row>
    <row r="2159" spans="2:12">
      <c r="B2159" s="440" t="s">
        <v>617</v>
      </c>
      <c r="C2159" s="441">
        <v>900870275</v>
      </c>
      <c r="D2159" s="414" t="s">
        <v>618</v>
      </c>
      <c r="E2159" s="437" t="s">
        <v>171</v>
      </c>
      <c r="F2159" s="416">
        <v>3122109090</v>
      </c>
      <c r="G2159" s="445">
        <v>1209</v>
      </c>
      <c r="H2159" s="416">
        <v>20230406</v>
      </c>
      <c r="I2159" s="418" t="s">
        <v>1644</v>
      </c>
      <c r="J2159" s="419">
        <v>1087876</v>
      </c>
      <c r="K2159" s="595"/>
      <c r="L2159" s="568"/>
    </row>
    <row r="2160" spans="2:12">
      <c r="B2160" s="440" t="s">
        <v>617</v>
      </c>
      <c r="C2160" s="441">
        <v>900870275</v>
      </c>
      <c r="D2160" s="414" t="s">
        <v>618</v>
      </c>
      <c r="E2160" s="437" t="s">
        <v>171</v>
      </c>
      <c r="F2160" s="416">
        <v>3122109090</v>
      </c>
      <c r="G2160" s="445">
        <v>1228</v>
      </c>
      <c r="H2160" s="416">
        <v>20230517</v>
      </c>
      <c r="I2160" s="418" t="s">
        <v>1644</v>
      </c>
      <c r="J2160" s="419">
        <v>2677373</v>
      </c>
      <c r="K2160" s="595"/>
      <c r="L2160" s="568"/>
    </row>
    <row r="2161" spans="2:12">
      <c r="B2161" s="440" t="s">
        <v>617</v>
      </c>
      <c r="C2161" s="441">
        <v>900870275</v>
      </c>
      <c r="D2161" s="414" t="s">
        <v>618</v>
      </c>
      <c r="E2161" s="437" t="s">
        <v>171</v>
      </c>
      <c r="F2161" s="416">
        <v>3122109090</v>
      </c>
      <c r="G2161" s="445">
        <v>1231</v>
      </c>
      <c r="H2161" s="416">
        <v>20230522</v>
      </c>
      <c r="I2161" s="418" t="s">
        <v>1644</v>
      </c>
      <c r="J2161" s="419">
        <v>12192276</v>
      </c>
      <c r="K2161" s="595"/>
      <c r="L2161" s="568"/>
    </row>
    <row r="2162" spans="2:12">
      <c r="B2162" s="440" t="s">
        <v>617</v>
      </c>
      <c r="C2162" s="441">
        <v>900870275</v>
      </c>
      <c r="D2162" s="414" t="s">
        <v>618</v>
      </c>
      <c r="E2162" s="437" t="s">
        <v>171</v>
      </c>
      <c r="F2162" s="416">
        <v>3122109090</v>
      </c>
      <c r="G2162" s="445">
        <v>1230</v>
      </c>
      <c r="H2162" s="416">
        <v>20230512</v>
      </c>
      <c r="I2162" s="418" t="s">
        <v>1644</v>
      </c>
      <c r="J2162" s="419">
        <v>1664739</v>
      </c>
      <c r="K2162" s="595"/>
      <c r="L2162" s="568"/>
    </row>
    <row r="2163" spans="2:12">
      <c r="B2163" s="440" t="s">
        <v>617</v>
      </c>
      <c r="C2163" s="441">
        <v>900870275</v>
      </c>
      <c r="D2163" s="414" t="s">
        <v>618</v>
      </c>
      <c r="E2163" s="437" t="s">
        <v>171</v>
      </c>
      <c r="F2163" s="416">
        <v>3122109090</v>
      </c>
      <c r="G2163" s="445">
        <v>1232</v>
      </c>
      <c r="H2163" s="416">
        <v>20230531</v>
      </c>
      <c r="I2163" s="418" t="s">
        <v>1644</v>
      </c>
      <c r="J2163" s="419">
        <v>799999</v>
      </c>
      <c r="K2163" s="595"/>
      <c r="L2163" s="568"/>
    </row>
    <row r="2164" spans="2:12">
      <c r="B2164" s="440" t="s">
        <v>617</v>
      </c>
      <c r="C2164" s="441">
        <v>900870275</v>
      </c>
      <c r="D2164" s="414" t="s">
        <v>618</v>
      </c>
      <c r="E2164" s="437" t="s">
        <v>171</v>
      </c>
      <c r="F2164" s="416">
        <v>3122109090</v>
      </c>
      <c r="G2164" s="445">
        <v>1227</v>
      </c>
      <c r="H2164" s="416">
        <v>20230517</v>
      </c>
      <c r="I2164" s="418" t="s">
        <v>1644</v>
      </c>
      <c r="J2164" s="419">
        <v>1344620</v>
      </c>
      <c r="K2164" s="595"/>
      <c r="L2164" s="568"/>
    </row>
    <row r="2165" spans="2:12">
      <c r="B2165" s="440" t="s">
        <v>617</v>
      </c>
      <c r="C2165" s="441">
        <v>900870275</v>
      </c>
      <c r="D2165" s="414" t="s">
        <v>618</v>
      </c>
      <c r="E2165" s="437" t="s">
        <v>171</v>
      </c>
      <c r="F2165" s="416">
        <v>3122109090</v>
      </c>
      <c r="G2165" s="445">
        <v>1234</v>
      </c>
      <c r="H2165" s="416">
        <v>20230512</v>
      </c>
      <c r="I2165" s="418" t="s">
        <v>1644</v>
      </c>
      <c r="J2165" s="419">
        <v>119000</v>
      </c>
      <c r="K2165" s="595"/>
      <c r="L2165" s="568"/>
    </row>
    <row r="2166" spans="2:12">
      <c r="B2166" s="440" t="s">
        <v>617</v>
      </c>
      <c r="C2166" s="441">
        <v>900870275</v>
      </c>
      <c r="D2166" s="414" t="s">
        <v>618</v>
      </c>
      <c r="E2166" s="437" t="s">
        <v>171</v>
      </c>
      <c r="F2166" s="416">
        <v>3122109090</v>
      </c>
      <c r="G2166" s="445">
        <v>1238</v>
      </c>
      <c r="H2166" s="416">
        <v>20230531</v>
      </c>
      <c r="I2166" s="418" t="s">
        <v>1644</v>
      </c>
      <c r="J2166" s="419">
        <v>528935</v>
      </c>
      <c r="K2166" s="595"/>
      <c r="L2166" s="568"/>
    </row>
    <row r="2167" spans="2:12">
      <c r="B2167" s="440" t="s">
        <v>617</v>
      </c>
      <c r="C2167" s="441">
        <v>900870275</v>
      </c>
      <c r="D2167" s="414" t="s">
        <v>618</v>
      </c>
      <c r="E2167" s="437" t="s">
        <v>171</v>
      </c>
      <c r="F2167" s="416">
        <v>3122109090</v>
      </c>
      <c r="G2167" s="445">
        <v>1237</v>
      </c>
      <c r="H2167" s="416">
        <v>20230531</v>
      </c>
      <c r="I2167" s="418" t="s">
        <v>1644</v>
      </c>
      <c r="J2167" s="419">
        <v>2243614</v>
      </c>
      <c r="K2167" s="595"/>
      <c r="L2167" s="568"/>
    </row>
    <row r="2168" spans="2:12">
      <c r="B2168" s="440" t="s">
        <v>617</v>
      </c>
      <c r="C2168" s="441">
        <v>900870275</v>
      </c>
      <c r="D2168" s="414" t="s">
        <v>618</v>
      </c>
      <c r="E2168" s="437" t="s">
        <v>171</v>
      </c>
      <c r="F2168" s="416">
        <v>3122109090</v>
      </c>
      <c r="G2168" s="445">
        <v>1236</v>
      </c>
      <c r="H2168" s="416">
        <v>20230530</v>
      </c>
      <c r="I2168" s="418" t="s">
        <v>1644</v>
      </c>
      <c r="J2168" s="419">
        <v>12892400</v>
      </c>
      <c r="K2168" s="595"/>
      <c r="L2168" s="568"/>
    </row>
    <row r="2169" spans="2:12">
      <c r="B2169" s="440" t="s">
        <v>617</v>
      </c>
      <c r="C2169" s="441">
        <v>900870275</v>
      </c>
      <c r="D2169" s="414" t="s">
        <v>618</v>
      </c>
      <c r="E2169" s="437" t="s">
        <v>171</v>
      </c>
      <c r="F2169" s="416">
        <v>3122109090</v>
      </c>
      <c r="G2169" s="445">
        <v>1243</v>
      </c>
      <c r="H2169" s="416">
        <v>20230531</v>
      </c>
      <c r="I2169" s="418" t="s">
        <v>1644</v>
      </c>
      <c r="J2169" s="419">
        <v>1250000</v>
      </c>
      <c r="K2169" s="595"/>
      <c r="L2169" s="568"/>
    </row>
    <row r="2170" spans="2:12">
      <c r="B2170" s="440" t="s">
        <v>617</v>
      </c>
      <c r="C2170" s="441">
        <v>900870275</v>
      </c>
      <c r="D2170" s="414" t="s">
        <v>618</v>
      </c>
      <c r="E2170" s="437" t="s">
        <v>171</v>
      </c>
      <c r="F2170" s="416">
        <v>3122109090</v>
      </c>
      <c r="G2170" s="445">
        <v>1242</v>
      </c>
      <c r="H2170" s="416">
        <v>20230531</v>
      </c>
      <c r="I2170" s="418" t="s">
        <v>1644</v>
      </c>
      <c r="J2170" s="419">
        <v>976625</v>
      </c>
      <c r="K2170" s="595"/>
      <c r="L2170" s="568"/>
    </row>
    <row r="2171" spans="2:12">
      <c r="B2171" s="440" t="s">
        <v>617</v>
      </c>
      <c r="C2171" s="441">
        <v>900870275</v>
      </c>
      <c r="D2171" s="414" t="s">
        <v>618</v>
      </c>
      <c r="E2171" s="437" t="s">
        <v>171</v>
      </c>
      <c r="F2171" s="416">
        <v>3122109090</v>
      </c>
      <c r="G2171" s="445">
        <v>1250</v>
      </c>
      <c r="H2171" s="416">
        <v>20230612</v>
      </c>
      <c r="I2171" s="418" t="s">
        <v>1644</v>
      </c>
      <c r="J2171" s="419">
        <v>976625</v>
      </c>
      <c r="K2171" s="595"/>
      <c r="L2171" s="568"/>
    </row>
    <row r="2172" spans="2:12">
      <c r="B2172" s="440" t="s">
        <v>617</v>
      </c>
      <c r="C2172" s="441">
        <v>900870275</v>
      </c>
      <c r="D2172" s="414" t="s">
        <v>618</v>
      </c>
      <c r="E2172" s="437" t="s">
        <v>171</v>
      </c>
      <c r="F2172" s="416">
        <v>3122109090</v>
      </c>
      <c r="G2172" s="445">
        <v>1245</v>
      </c>
      <c r="H2172" s="416">
        <v>20230608</v>
      </c>
      <c r="I2172" s="418" t="s">
        <v>1644</v>
      </c>
      <c r="J2172" s="419">
        <v>157872</v>
      </c>
      <c r="K2172" s="595"/>
      <c r="L2172" s="568"/>
    </row>
    <row r="2173" spans="2:12">
      <c r="B2173" s="440" t="s">
        <v>617</v>
      </c>
      <c r="C2173" s="441">
        <v>900870275</v>
      </c>
      <c r="D2173" s="414" t="s">
        <v>618</v>
      </c>
      <c r="E2173" s="437" t="s">
        <v>171</v>
      </c>
      <c r="F2173" s="416">
        <v>3122109090</v>
      </c>
      <c r="G2173" s="445">
        <v>1254</v>
      </c>
      <c r="H2173" s="416">
        <v>20230630</v>
      </c>
      <c r="I2173" s="418" t="s">
        <v>1644</v>
      </c>
      <c r="J2173" s="419">
        <v>296010</v>
      </c>
      <c r="K2173" s="595"/>
      <c r="L2173" s="568"/>
    </row>
    <row r="2174" spans="2:12">
      <c r="B2174" s="440" t="s">
        <v>617</v>
      </c>
      <c r="C2174" s="441">
        <v>900870275</v>
      </c>
      <c r="D2174" s="414" t="s">
        <v>618</v>
      </c>
      <c r="E2174" s="437" t="s">
        <v>171</v>
      </c>
      <c r="F2174" s="416">
        <v>3122109090</v>
      </c>
      <c r="G2174" s="445">
        <v>1255</v>
      </c>
      <c r="H2174" s="416">
        <v>20230630</v>
      </c>
      <c r="I2174" s="418" t="s">
        <v>1644</v>
      </c>
      <c r="J2174" s="419">
        <v>296010</v>
      </c>
      <c r="K2174" s="595"/>
      <c r="L2174" s="568"/>
    </row>
    <row r="2175" spans="2:12">
      <c r="B2175" s="440" t="s">
        <v>617</v>
      </c>
      <c r="C2175" s="441">
        <v>900870275</v>
      </c>
      <c r="D2175" s="414" t="s">
        <v>618</v>
      </c>
      <c r="E2175" s="437" t="s">
        <v>171</v>
      </c>
      <c r="F2175" s="416">
        <v>3122109090</v>
      </c>
      <c r="G2175" s="445">
        <v>1260</v>
      </c>
      <c r="H2175" s="416">
        <v>20230715</v>
      </c>
      <c r="I2175" s="418" t="s">
        <v>1644</v>
      </c>
      <c r="J2175" s="419">
        <v>78936</v>
      </c>
      <c r="K2175" s="595"/>
      <c r="L2175" s="568"/>
    </row>
    <row r="2176" spans="2:12">
      <c r="B2176" s="440" t="s">
        <v>617</v>
      </c>
      <c r="C2176" s="441">
        <v>900870275</v>
      </c>
      <c r="D2176" s="414" t="s">
        <v>618</v>
      </c>
      <c r="E2176" s="437" t="s">
        <v>171</v>
      </c>
      <c r="F2176" s="416">
        <v>3122109090</v>
      </c>
      <c r="G2176" s="445">
        <v>1259</v>
      </c>
      <c r="H2176" s="416">
        <v>20230715</v>
      </c>
      <c r="I2176" s="418" t="s">
        <v>1644</v>
      </c>
      <c r="J2176" s="419">
        <v>197340</v>
      </c>
      <c r="K2176" s="595"/>
      <c r="L2176" s="568"/>
    </row>
    <row r="2177" spans="2:12">
      <c r="B2177" s="440" t="s">
        <v>617</v>
      </c>
      <c r="C2177" s="441">
        <v>900870275</v>
      </c>
      <c r="D2177" s="414" t="s">
        <v>618</v>
      </c>
      <c r="E2177" s="437" t="s">
        <v>171</v>
      </c>
      <c r="F2177" s="416">
        <v>3122109090</v>
      </c>
      <c r="G2177" s="445">
        <v>1258</v>
      </c>
      <c r="H2177" s="416">
        <v>20230715</v>
      </c>
      <c r="I2177" s="418" t="s">
        <v>1644</v>
      </c>
      <c r="J2177" s="419">
        <v>197340</v>
      </c>
      <c r="K2177" s="595"/>
      <c r="L2177" s="568"/>
    </row>
    <row r="2178" spans="2:12">
      <c r="B2178" s="440" t="s">
        <v>617</v>
      </c>
      <c r="C2178" s="441">
        <v>900870275</v>
      </c>
      <c r="D2178" s="414" t="s">
        <v>618</v>
      </c>
      <c r="E2178" s="437" t="s">
        <v>171</v>
      </c>
      <c r="F2178" s="416">
        <v>3122109090</v>
      </c>
      <c r="G2178" s="445">
        <v>1264</v>
      </c>
      <c r="H2178" s="416">
        <v>20230730</v>
      </c>
      <c r="I2178" s="418" t="s">
        <v>1644</v>
      </c>
      <c r="J2178" s="419">
        <v>197340</v>
      </c>
      <c r="K2178" s="595"/>
      <c r="L2178" s="568"/>
    </row>
    <row r="2179" spans="2:12">
      <c r="B2179" s="440" t="s">
        <v>617</v>
      </c>
      <c r="C2179" s="441">
        <v>900870275</v>
      </c>
      <c r="D2179" s="414" t="s">
        <v>618</v>
      </c>
      <c r="E2179" s="437" t="s">
        <v>171</v>
      </c>
      <c r="F2179" s="416">
        <v>3122109090</v>
      </c>
      <c r="G2179" s="445">
        <v>1263</v>
      </c>
      <c r="H2179" s="416">
        <v>20230713</v>
      </c>
      <c r="I2179" s="418" t="s">
        <v>1644</v>
      </c>
      <c r="J2179" s="419">
        <v>48085</v>
      </c>
      <c r="K2179" s="595"/>
      <c r="L2179" s="568"/>
    </row>
    <row r="2180" spans="2:12">
      <c r="B2180" s="440" t="s">
        <v>617</v>
      </c>
      <c r="C2180" s="441">
        <v>900870275</v>
      </c>
      <c r="D2180" s="414" t="s">
        <v>618</v>
      </c>
      <c r="E2180" s="437" t="s">
        <v>171</v>
      </c>
      <c r="F2180" s="416">
        <v>3122109090</v>
      </c>
      <c r="G2180" s="445">
        <v>1262</v>
      </c>
      <c r="H2180" s="416">
        <v>20230713</v>
      </c>
      <c r="I2180" s="418" t="s">
        <v>1644</v>
      </c>
      <c r="J2180" s="419">
        <v>197340</v>
      </c>
      <c r="K2180" s="595"/>
      <c r="L2180" s="568"/>
    </row>
    <row r="2181" spans="2:12">
      <c r="B2181" s="440" t="s">
        <v>617</v>
      </c>
      <c r="C2181" s="441">
        <v>900870275</v>
      </c>
      <c r="D2181" s="414" t="s">
        <v>618</v>
      </c>
      <c r="E2181" s="437" t="s">
        <v>171</v>
      </c>
      <c r="F2181" s="416">
        <v>3122109090</v>
      </c>
      <c r="G2181" s="445">
        <v>1265</v>
      </c>
      <c r="H2181" s="416">
        <v>20230730</v>
      </c>
      <c r="I2181" s="418" t="s">
        <v>1644</v>
      </c>
      <c r="J2181" s="419">
        <v>153872</v>
      </c>
      <c r="K2181" s="595"/>
      <c r="L2181" s="568"/>
    </row>
    <row r="2182" spans="2:12">
      <c r="B2182" s="440" t="s">
        <v>617</v>
      </c>
      <c r="C2182" s="441">
        <v>900870275</v>
      </c>
      <c r="D2182" s="414" t="s">
        <v>618</v>
      </c>
      <c r="E2182" s="437" t="s">
        <v>171</v>
      </c>
      <c r="F2182" s="416">
        <v>3122109090</v>
      </c>
      <c r="G2182" s="445">
        <v>1273</v>
      </c>
      <c r="H2182" s="416">
        <v>20230816</v>
      </c>
      <c r="I2182" s="418" t="s">
        <v>1644</v>
      </c>
      <c r="J2182" s="419">
        <v>197340</v>
      </c>
      <c r="K2182" s="595"/>
      <c r="L2182" s="568"/>
    </row>
    <row r="2183" spans="2:12">
      <c r="B2183" s="440" t="s">
        <v>617</v>
      </c>
      <c r="C2183" s="441">
        <v>900870275</v>
      </c>
      <c r="D2183" s="414" t="s">
        <v>618</v>
      </c>
      <c r="E2183" s="437" t="s">
        <v>171</v>
      </c>
      <c r="F2183" s="416">
        <v>3122109090</v>
      </c>
      <c r="G2183" s="445">
        <v>1269</v>
      </c>
      <c r="H2183" s="416">
        <v>20230804</v>
      </c>
      <c r="I2183" s="418" t="s">
        <v>1644</v>
      </c>
      <c r="J2183" s="419">
        <v>296010</v>
      </c>
      <c r="K2183" s="595"/>
      <c r="L2183" s="568"/>
    </row>
    <row r="2184" spans="2:12">
      <c r="B2184" s="440" t="s">
        <v>617</v>
      </c>
      <c r="C2184" s="441">
        <v>900870275</v>
      </c>
      <c r="D2184" s="414" t="s">
        <v>618</v>
      </c>
      <c r="E2184" s="437" t="s">
        <v>171</v>
      </c>
      <c r="F2184" s="416">
        <v>3122109090</v>
      </c>
      <c r="G2184" s="445">
        <v>1271</v>
      </c>
      <c r="H2184" s="416">
        <v>20230731</v>
      </c>
      <c r="I2184" s="418" t="s">
        <v>1644</v>
      </c>
      <c r="J2184" s="419">
        <v>246675</v>
      </c>
      <c r="K2184" s="595"/>
      <c r="L2184" s="568"/>
    </row>
    <row r="2185" spans="2:12">
      <c r="B2185" s="440" t="s">
        <v>617</v>
      </c>
      <c r="C2185" s="441">
        <v>900870275</v>
      </c>
      <c r="D2185" s="414" t="s">
        <v>618</v>
      </c>
      <c r="E2185" s="437" t="s">
        <v>171</v>
      </c>
      <c r="F2185" s="416">
        <v>3122109090</v>
      </c>
      <c r="G2185" s="445">
        <v>1266</v>
      </c>
      <c r="H2185" s="416">
        <v>20230715</v>
      </c>
      <c r="I2185" s="418" t="s">
        <v>1644</v>
      </c>
      <c r="J2185" s="419">
        <v>1740677</v>
      </c>
      <c r="K2185" s="595"/>
      <c r="L2185" s="568"/>
    </row>
    <row r="2186" spans="2:12">
      <c r="B2186" s="440" t="s">
        <v>617</v>
      </c>
      <c r="C2186" s="441">
        <v>900870275</v>
      </c>
      <c r="D2186" s="414" t="s">
        <v>618</v>
      </c>
      <c r="E2186" s="437" t="s">
        <v>171</v>
      </c>
      <c r="F2186" s="416">
        <v>3122109090</v>
      </c>
      <c r="G2186" s="445">
        <v>1545</v>
      </c>
      <c r="H2186" s="416">
        <v>20240819</v>
      </c>
      <c r="I2186" s="418" t="s">
        <v>1644</v>
      </c>
      <c r="J2186" s="419">
        <v>246675</v>
      </c>
      <c r="K2186" s="595"/>
      <c r="L2186" s="568"/>
    </row>
    <row r="2187" spans="2:12">
      <c r="B2187" s="440" t="s">
        <v>617</v>
      </c>
      <c r="C2187" s="441">
        <v>900870275</v>
      </c>
      <c r="D2187" s="414" t="s">
        <v>618</v>
      </c>
      <c r="E2187" s="437" t="s">
        <v>171</v>
      </c>
      <c r="F2187" s="416">
        <v>3122109090</v>
      </c>
      <c r="G2187" s="445">
        <v>1536</v>
      </c>
      <c r="H2187" s="416">
        <v>20240801</v>
      </c>
      <c r="I2187" s="418" t="s">
        <v>1644</v>
      </c>
      <c r="J2187" s="419">
        <v>197340</v>
      </c>
      <c r="K2187" s="595"/>
      <c r="L2187" s="568"/>
    </row>
    <row r="2188" spans="2:12">
      <c r="B2188" s="440" t="s">
        <v>617</v>
      </c>
      <c r="C2188" s="441">
        <v>900870275</v>
      </c>
      <c r="D2188" s="414" t="s">
        <v>618</v>
      </c>
      <c r="E2188" s="437" t="s">
        <v>171</v>
      </c>
      <c r="F2188" s="416">
        <v>3122109090</v>
      </c>
      <c r="G2188" s="445">
        <v>1540</v>
      </c>
      <c r="H2188" s="416">
        <v>20240806</v>
      </c>
      <c r="I2188" s="418" t="s">
        <v>1644</v>
      </c>
      <c r="J2188" s="419">
        <v>73902</v>
      </c>
      <c r="K2188" s="595"/>
      <c r="L2188" s="568"/>
    </row>
    <row r="2189" spans="2:12">
      <c r="B2189" s="440" t="s">
        <v>617</v>
      </c>
      <c r="C2189" s="441">
        <v>900870275</v>
      </c>
      <c r="D2189" s="414" t="s">
        <v>618</v>
      </c>
      <c r="E2189" s="437" t="s">
        <v>171</v>
      </c>
      <c r="F2189" s="416">
        <v>3122109090</v>
      </c>
      <c r="G2189" s="445">
        <v>1539</v>
      </c>
      <c r="H2189" s="416">
        <v>20240722</v>
      </c>
      <c r="I2189" s="418" t="s">
        <v>1644</v>
      </c>
      <c r="J2189" s="419">
        <v>41558</v>
      </c>
      <c r="K2189" s="595"/>
      <c r="L2189" s="568"/>
    </row>
    <row r="2190" spans="2:12">
      <c r="B2190" s="440" t="s">
        <v>617</v>
      </c>
      <c r="C2190" s="441">
        <v>900870275</v>
      </c>
      <c r="D2190" s="414" t="s">
        <v>618</v>
      </c>
      <c r="E2190" s="437" t="s">
        <v>171</v>
      </c>
      <c r="F2190" s="416">
        <v>3122109090</v>
      </c>
      <c r="G2190" s="445">
        <v>1551</v>
      </c>
      <c r="H2190" s="416">
        <v>20240826</v>
      </c>
      <c r="I2190" s="418" t="s">
        <v>1644</v>
      </c>
      <c r="J2190" s="419">
        <v>700000</v>
      </c>
      <c r="K2190" s="595"/>
      <c r="L2190" s="568"/>
    </row>
    <row r="2191" spans="2:12">
      <c r="B2191" s="440" t="s">
        <v>617</v>
      </c>
      <c r="C2191" s="441">
        <v>900870275</v>
      </c>
      <c r="D2191" s="414" t="s">
        <v>618</v>
      </c>
      <c r="E2191" s="437" t="s">
        <v>171</v>
      </c>
      <c r="F2191" s="416">
        <v>3122109090</v>
      </c>
      <c r="G2191" s="445">
        <v>1550</v>
      </c>
      <c r="H2191" s="416">
        <v>20240826</v>
      </c>
      <c r="I2191" s="418" t="s">
        <v>1644</v>
      </c>
      <c r="J2191" s="419">
        <v>223260</v>
      </c>
      <c r="K2191" s="595"/>
      <c r="L2191" s="568"/>
    </row>
    <row r="2192" spans="2:12">
      <c r="B2192" s="456" t="s">
        <v>26</v>
      </c>
      <c r="C2192" s="458"/>
      <c r="D2192" s="449"/>
      <c r="E2192" s="450"/>
      <c r="F2192" s="451"/>
      <c r="G2192" s="459"/>
      <c r="H2192" s="453"/>
      <c r="I2192" s="526"/>
      <c r="J2192" s="454">
        <f>SUM(J2142:J2191)</f>
        <v>99447641</v>
      </c>
      <c r="K2192" s="599">
        <f>SUM(K2142:K2191)</f>
        <v>0</v>
      </c>
      <c r="L2192" s="568"/>
    </row>
    <row r="2193" spans="2:12" ht="14">
      <c r="B2193" s="439" t="s">
        <v>840</v>
      </c>
      <c r="C2193" s="441">
        <v>900390761</v>
      </c>
      <c r="D2193" s="439" t="s">
        <v>841</v>
      </c>
      <c r="E2193" s="437" t="s">
        <v>178</v>
      </c>
      <c r="F2193" s="416">
        <v>2703106</v>
      </c>
      <c r="G2193" s="444" t="s">
        <v>1493</v>
      </c>
      <c r="H2193" s="438">
        <v>45366</v>
      </c>
      <c r="I2193" s="437" t="s">
        <v>1644</v>
      </c>
      <c r="J2193" s="419">
        <v>705682</v>
      </c>
      <c r="K2193" s="595"/>
      <c r="L2193" s="568"/>
    </row>
    <row r="2194" spans="2:12" ht="14">
      <c r="B2194" s="439" t="s">
        <v>840</v>
      </c>
      <c r="C2194" s="441">
        <v>900390761</v>
      </c>
      <c r="D2194" s="439" t="s">
        <v>841</v>
      </c>
      <c r="E2194" s="437" t="s">
        <v>178</v>
      </c>
      <c r="F2194" s="416">
        <v>2703106</v>
      </c>
      <c r="G2194" s="444" t="s">
        <v>1494</v>
      </c>
      <c r="H2194" s="438">
        <v>45470</v>
      </c>
      <c r="I2194" s="437" t="s">
        <v>1644</v>
      </c>
      <c r="J2194" s="419">
        <v>4432141</v>
      </c>
      <c r="K2194" s="595"/>
      <c r="L2194" s="568"/>
    </row>
    <row r="2195" spans="2:12" ht="14">
      <c r="B2195" s="439" t="s">
        <v>840</v>
      </c>
      <c r="C2195" s="441">
        <v>900390761</v>
      </c>
      <c r="D2195" s="439" t="s">
        <v>841</v>
      </c>
      <c r="E2195" s="437" t="s">
        <v>178</v>
      </c>
      <c r="F2195" s="416">
        <v>2703106</v>
      </c>
      <c r="G2195" s="444" t="s">
        <v>1495</v>
      </c>
      <c r="H2195" s="438">
        <v>43830</v>
      </c>
      <c r="I2195" s="437" t="s">
        <v>1644</v>
      </c>
      <c r="J2195" s="419">
        <v>129390000</v>
      </c>
      <c r="K2195" s="595"/>
      <c r="L2195" s="568"/>
    </row>
    <row r="2196" spans="2:12" ht="14">
      <c r="B2196" s="439" t="s">
        <v>840</v>
      </c>
      <c r="C2196" s="441">
        <v>900390761</v>
      </c>
      <c r="D2196" s="439" t="s">
        <v>841</v>
      </c>
      <c r="E2196" s="437" t="s">
        <v>178</v>
      </c>
      <c r="F2196" s="416">
        <v>2703106</v>
      </c>
      <c r="G2196" s="444" t="s">
        <v>1496</v>
      </c>
      <c r="H2196" s="438">
        <v>44196</v>
      </c>
      <c r="I2196" s="437" t="s">
        <v>1644</v>
      </c>
      <c r="J2196" s="419">
        <v>1215703718</v>
      </c>
      <c r="K2196" s="595"/>
      <c r="L2196" s="568"/>
    </row>
    <row r="2197" spans="2:12" ht="14">
      <c r="B2197" s="439" t="s">
        <v>840</v>
      </c>
      <c r="C2197" s="441">
        <v>900390761</v>
      </c>
      <c r="D2197" s="439" t="s">
        <v>841</v>
      </c>
      <c r="E2197" s="437" t="s">
        <v>178</v>
      </c>
      <c r="F2197" s="416">
        <v>2703106</v>
      </c>
      <c r="G2197" s="444" t="s">
        <v>1497</v>
      </c>
      <c r="H2197" s="438">
        <v>44214</v>
      </c>
      <c r="I2197" s="437" t="s">
        <v>1644</v>
      </c>
      <c r="J2197" s="419">
        <v>25640000</v>
      </c>
      <c r="K2197" s="595"/>
      <c r="L2197" s="568"/>
    </row>
    <row r="2198" spans="2:12" ht="14">
      <c r="B2198" s="439" t="s">
        <v>840</v>
      </c>
      <c r="C2198" s="441">
        <v>900390761</v>
      </c>
      <c r="D2198" s="439" t="s">
        <v>841</v>
      </c>
      <c r="E2198" s="437" t="s">
        <v>178</v>
      </c>
      <c r="F2198" s="416">
        <v>2703106</v>
      </c>
      <c r="G2198" s="444" t="s">
        <v>1498</v>
      </c>
      <c r="H2198" s="438">
        <v>44250</v>
      </c>
      <c r="I2198" s="437" t="s">
        <v>1644</v>
      </c>
      <c r="J2198" s="419">
        <v>25640000</v>
      </c>
      <c r="K2198" s="595"/>
      <c r="L2198" s="568"/>
    </row>
    <row r="2199" spans="2:12" ht="14">
      <c r="B2199" s="439" t="s">
        <v>840</v>
      </c>
      <c r="C2199" s="441">
        <v>900390761</v>
      </c>
      <c r="D2199" s="439" t="s">
        <v>841</v>
      </c>
      <c r="E2199" s="437" t="s">
        <v>178</v>
      </c>
      <c r="F2199" s="416">
        <v>2703106</v>
      </c>
      <c r="G2199" s="444" t="s">
        <v>1499</v>
      </c>
      <c r="H2199" s="438">
        <v>44274</v>
      </c>
      <c r="I2199" s="437" t="s">
        <v>1644</v>
      </c>
      <c r="J2199" s="419">
        <v>25640000</v>
      </c>
      <c r="K2199" s="595"/>
      <c r="L2199" s="568"/>
    </row>
    <row r="2200" spans="2:12" ht="14">
      <c r="B2200" s="439" t="s">
        <v>840</v>
      </c>
      <c r="C2200" s="441">
        <v>900390761</v>
      </c>
      <c r="D2200" s="439" t="s">
        <v>841</v>
      </c>
      <c r="E2200" s="437" t="s">
        <v>178</v>
      </c>
      <c r="F2200" s="416">
        <v>2703106</v>
      </c>
      <c r="G2200" s="444" t="s">
        <v>1500</v>
      </c>
      <c r="H2200" s="438">
        <v>44316</v>
      </c>
      <c r="I2200" s="437" t="s">
        <v>1644</v>
      </c>
      <c r="J2200" s="419">
        <v>25640000</v>
      </c>
      <c r="K2200" s="595"/>
      <c r="L2200" s="568"/>
    </row>
    <row r="2201" spans="2:12" ht="14">
      <c r="B2201" s="439" t="s">
        <v>840</v>
      </c>
      <c r="C2201" s="441">
        <v>900390761</v>
      </c>
      <c r="D2201" s="439" t="s">
        <v>841</v>
      </c>
      <c r="E2201" s="437" t="s">
        <v>178</v>
      </c>
      <c r="F2201" s="416">
        <v>2703106</v>
      </c>
      <c r="G2201" s="444" t="s">
        <v>1501</v>
      </c>
      <c r="H2201" s="438">
        <v>44347</v>
      </c>
      <c r="I2201" s="437" t="s">
        <v>1644</v>
      </c>
      <c r="J2201" s="419">
        <v>26052803</v>
      </c>
      <c r="K2201" s="595"/>
      <c r="L2201" s="568"/>
    </row>
    <row r="2202" spans="2:12" ht="14">
      <c r="B2202" s="439" t="s">
        <v>840</v>
      </c>
      <c r="C2202" s="441">
        <v>900390761</v>
      </c>
      <c r="D2202" s="439" t="s">
        <v>841</v>
      </c>
      <c r="E2202" s="437" t="s">
        <v>178</v>
      </c>
      <c r="F2202" s="416">
        <v>2703106</v>
      </c>
      <c r="G2202" s="444" t="s">
        <v>1502</v>
      </c>
      <c r="H2202" s="438">
        <v>44356</v>
      </c>
      <c r="I2202" s="437" t="s">
        <v>1644</v>
      </c>
      <c r="J2202" s="419">
        <v>26052803</v>
      </c>
      <c r="K2202" s="595"/>
      <c r="L2202" s="568"/>
    </row>
    <row r="2203" spans="2:12" ht="14">
      <c r="B2203" s="439" t="s">
        <v>840</v>
      </c>
      <c r="C2203" s="441">
        <v>900390761</v>
      </c>
      <c r="D2203" s="439" t="s">
        <v>841</v>
      </c>
      <c r="E2203" s="437" t="s">
        <v>178</v>
      </c>
      <c r="F2203" s="416">
        <v>2703106</v>
      </c>
      <c r="G2203" s="444" t="s">
        <v>1503</v>
      </c>
      <c r="H2203" s="438">
        <v>44392</v>
      </c>
      <c r="I2203" s="437" t="s">
        <v>1644</v>
      </c>
      <c r="J2203" s="419">
        <v>26052803</v>
      </c>
      <c r="K2203" s="595"/>
      <c r="L2203" s="568"/>
    </row>
    <row r="2204" spans="2:12" ht="14">
      <c r="B2204" s="439" t="s">
        <v>840</v>
      </c>
      <c r="C2204" s="441">
        <v>900390761</v>
      </c>
      <c r="D2204" s="439" t="s">
        <v>841</v>
      </c>
      <c r="E2204" s="437" t="s">
        <v>178</v>
      </c>
      <c r="F2204" s="416">
        <v>2703106</v>
      </c>
      <c r="G2204" s="444" t="s">
        <v>1504</v>
      </c>
      <c r="H2204" s="438">
        <v>44419</v>
      </c>
      <c r="I2204" s="437" t="s">
        <v>1644</v>
      </c>
      <c r="J2204" s="419">
        <v>26052803</v>
      </c>
      <c r="K2204" s="595"/>
      <c r="L2204" s="568"/>
    </row>
    <row r="2205" spans="2:12" ht="14">
      <c r="B2205" s="439" t="s">
        <v>840</v>
      </c>
      <c r="C2205" s="441">
        <v>900390761</v>
      </c>
      <c r="D2205" s="439" t="s">
        <v>841</v>
      </c>
      <c r="E2205" s="437" t="s">
        <v>178</v>
      </c>
      <c r="F2205" s="416">
        <v>2703106</v>
      </c>
      <c r="G2205" s="444" t="s">
        <v>1505</v>
      </c>
      <c r="H2205" s="438">
        <v>44439</v>
      </c>
      <c r="I2205" s="437" t="s">
        <v>1644</v>
      </c>
      <c r="J2205" s="419">
        <v>2050948</v>
      </c>
      <c r="K2205" s="595"/>
      <c r="L2205" s="568"/>
    </row>
    <row r="2206" spans="2:12" ht="14">
      <c r="B2206" s="439" t="s">
        <v>840</v>
      </c>
      <c r="C2206" s="441">
        <v>900390761</v>
      </c>
      <c r="D2206" s="439" t="s">
        <v>841</v>
      </c>
      <c r="E2206" s="437" t="s">
        <v>178</v>
      </c>
      <c r="F2206" s="416">
        <v>2703106</v>
      </c>
      <c r="G2206" s="444" t="s">
        <v>1506</v>
      </c>
      <c r="H2206" s="438">
        <v>44466</v>
      </c>
      <c r="I2206" s="437" t="s">
        <v>1644</v>
      </c>
      <c r="J2206" s="419">
        <v>25495540</v>
      </c>
      <c r="K2206" s="595"/>
      <c r="L2206" s="568"/>
    </row>
    <row r="2207" spans="2:12" ht="14">
      <c r="B2207" s="439" t="s">
        <v>840</v>
      </c>
      <c r="C2207" s="441">
        <v>900390761</v>
      </c>
      <c r="D2207" s="439" t="s">
        <v>841</v>
      </c>
      <c r="E2207" s="437" t="s">
        <v>178</v>
      </c>
      <c r="F2207" s="416">
        <v>2703106</v>
      </c>
      <c r="G2207" s="444" t="s">
        <v>1507</v>
      </c>
      <c r="H2207" s="438">
        <v>44490</v>
      </c>
      <c r="I2207" s="437" t="s">
        <v>1644</v>
      </c>
      <c r="J2207" s="419">
        <v>25495540</v>
      </c>
      <c r="K2207" s="595"/>
      <c r="L2207" s="568"/>
    </row>
    <row r="2208" spans="2:12" ht="14">
      <c r="B2208" s="439" t="s">
        <v>840</v>
      </c>
      <c r="C2208" s="441">
        <v>900390761</v>
      </c>
      <c r="D2208" s="439" t="s">
        <v>841</v>
      </c>
      <c r="E2208" s="437" t="s">
        <v>178</v>
      </c>
      <c r="F2208" s="416">
        <v>2703106</v>
      </c>
      <c r="G2208" s="444" t="s">
        <v>1508</v>
      </c>
      <c r="H2208" s="438">
        <v>44576</v>
      </c>
      <c r="I2208" s="437" t="s">
        <v>1644</v>
      </c>
      <c r="J2208" s="419">
        <v>26225540</v>
      </c>
      <c r="K2208" s="595"/>
      <c r="L2208" s="568"/>
    </row>
    <row r="2209" spans="2:12" ht="14">
      <c r="B2209" s="439" t="s">
        <v>840</v>
      </c>
      <c r="C2209" s="441">
        <v>900390761</v>
      </c>
      <c r="D2209" s="439" t="s">
        <v>841</v>
      </c>
      <c r="E2209" s="437" t="s">
        <v>178</v>
      </c>
      <c r="F2209" s="416">
        <v>2703106</v>
      </c>
      <c r="G2209" s="444" t="s">
        <v>1509</v>
      </c>
      <c r="H2209" s="438">
        <v>44619</v>
      </c>
      <c r="I2209" s="437" t="s">
        <v>1644</v>
      </c>
      <c r="J2209" s="419">
        <v>28101904</v>
      </c>
      <c r="K2209" s="595"/>
      <c r="L2209" s="568"/>
    </row>
    <row r="2210" spans="2:12" ht="14">
      <c r="B2210" s="439" t="s">
        <v>840</v>
      </c>
      <c r="C2210" s="441">
        <v>900390761</v>
      </c>
      <c r="D2210" s="439" t="s">
        <v>841</v>
      </c>
      <c r="E2210" s="437" t="s">
        <v>178</v>
      </c>
      <c r="F2210" s="416">
        <v>2703106</v>
      </c>
      <c r="G2210" s="444" t="s">
        <v>1510</v>
      </c>
      <c r="H2210" s="438">
        <v>44632</v>
      </c>
      <c r="I2210" s="437" t="s">
        <v>1644</v>
      </c>
      <c r="J2210" s="419">
        <v>26225540</v>
      </c>
      <c r="K2210" s="595"/>
      <c r="L2210" s="568"/>
    </row>
    <row r="2211" spans="2:12" ht="14">
      <c r="B2211" s="439" t="s">
        <v>840</v>
      </c>
      <c r="C2211" s="441">
        <v>900390761</v>
      </c>
      <c r="D2211" s="439" t="s">
        <v>841</v>
      </c>
      <c r="E2211" s="437" t="s">
        <v>178</v>
      </c>
      <c r="F2211" s="416">
        <v>2703106</v>
      </c>
      <c r="G2211" s="444" t="s">
        <v>1511</v>
      </c>
      <c r="H2211" s="438">
        <v>44758</v>
      </c>
      <c r="I2211" s="437" t="s">
        <v>1644</v>
      </c>
      <c r="J2211" s="419">
        <v>30380000</v>
      </c>
      <c r="K2211" s="595"/>
      <c r="L2211" s="568"/>
    </row>
    <row r="2212" spans="2:12" ht="14">
      <c r="B2212" s="439" t="s">
        <v>840</v>
      </c>
      <c r="C2212" s="441">
        <v>900390761</v>
      </c>
      <c r="D2212" s="439" t="s">
        <v>841</v>
      </c>
      <c r="E2212" s="437" t="s">
        <v>178</v>
      </c>
      <c r="F2212" s="416">
        <v>2703106</v>
      </c>
      <c r="G2212" s="444" t="s">
        <v>1512</v>
      </c>
      <c r="H2212" s="438">
        <v>44800</v>
      </c>
      <c r="I2212" s="437" t="s">
        <v>1644</v>
      </c>
      <c r="J2212" s="419">
        <v>29980000</v>
      </c>
      <c r="K2212" s="595"/>
      <c r="L2212" s="568"/>
    </row>
    <row r="2213" spans="2:12" ht="14">
      <c r="B2213" s="439" t="s">
        <v>840</v>
      </c>
      <c r="C2213" s="441">
        <v>900390761</v>
      </c>
      <c r="D2213" s="439" t="s">
        <v>841</v>
      </c>
      <c r="E2213" s="437" t="s">
        <v>178</v>
      </c>
      <c r="F2213" s="416">
        <v>2703106</v>
      </c>
      <c r="G2213" s="444" t="s">
        <v>1513</v>
      </c>
      <c r="H2213" s="438">
        <v>44828</v>
      </c>
      <c r="I2213" s="437" t="s">
        <v>1644</v>
      </c>
      <c r="J2213" s="419">
        <v>29980000</v>
      </c>
      <c r="K2213" s="595"/>
      <c r="L2213" s="568"/>
    </row>
    <row r="2214" spans="2:12" ht="14">
      <c r="B2214" s="439" t="s">
        <v>840</v>
      </c>
      <c r="C2214" s="441">
        <v>900390761</v>
      </c>
      <c r="D2214" s="439" t="s">
        <v>841</v>
      </c>
      <c r="E2214" s="437" t="s">
        <v>178</v>
      </c>
      <c r="F2214" s="416">
        <v>2703106</v>
      </c>
      <c r="G2214" s="444" t="s">
        <v>1514</v>
      </c>
      <c r="H2214" s="438">
        <v>44828</v>
      </c>
      <c r="I2214" s="437" t="s">
        <v>1644</v>
      </c>
      <c r="J2214" s="419">
        <v>5400000</v>
      </c>
      <c r="K2214" s="595"/>
      <c r="L2214" s="568"/>
    </row>
    <row r="2215" spans="2:12" ht="14">
      <c r="B2215" s="439" t="s">
        <v>840</v>
      </c>
      <c r="C2215" s="441">
        <v>900390761</v>
      </c>
      <c r="D2215" s="439" t="s">
        <v>841</v>
      </c>
      <c r="E2215" s="437" t="s">
        <v>178</v>
      </c>
      <c r="F2215" s="416">
        <v>2703106</v>
      </c>
      <c r="G2215" s="444" t="s">
        <v>1515</v>
      </c>
      <c r="H2215" s="438">
        <v>44848</v>
      </c>
      <c r="I2215" s="437" t="s">
        <v>1644</v>
      </c>
      <c r="J2215" s="419">
        <v>29980000</v>
      </c>
      <c r="K2215" s="595"/>
      <c r="L2215" s="568"/>
    </row>
    <row r="2216" spans="2:12" ht="14">
      <c r="B2216" s="439" t="s">
        <v>840</v>
      </c>
      <c r="C2216" s="441">
        <v>900390761</v>
      </c>
      <c r="D2216" s="439" t="s">
        <v>841</v>
      </c>
      <c r="E2216" s="437" t="s">
        <v>178</v>
      </c>
      <c r="F2216" s="416">
        <v>2703106</v>
      </c>
      <c r="G2216" s="444" t="s">
        <v>1516</v>
      </c>
      <c r="H2216" s="438">
        <v>44848</v>
      </c>
      <c r="I2216" s="437" t="s">
        <v>1644</v>
      </c>
      <c r="J2216" s="419">
        <v>1350000</v>
      </c>
      <c r="K2216" s="595"/>
      <c r="L2216" s="568"/>
    </row>
    <row r="2217" spans="2:12" ht="14">
      <c r="B2217" s="439" t="s">
        <v>840</v>
      </c>
      <c r="C2217" s="441">
        <v>900390761</v>
      </c>
      <c r="D2217" s="439" t="s">
        <v>841</v>
      </c>
      <c r="E2217" s="437" t="s">
        <v>178</v>
      </c>
      <c r="F2217" s="416">
        <v>2703106</v>
      </c>
      <c r="G2217" s="444" t="s">
        <v>1517</v>
      </c>
      <c r="H2217" s="438">
        <v>44986</v>
      </c>
      <c r="I2217" s="437" t="s">
        <v>1644</v>
      </c>
      <c r="J2217" s="419">
        <v>23055000</v>
      </c>
      <c r="K2217" s="595"/>
      <c r="L2217" s="568"/>
    </row>
    <row r="2218" spans="2:12" ht="14">
      <c r="B2218" s="439" t="s">
        <v>840</v>
      </c>
      <c r="C2218" s="441">
        <v>900390761</v>
      </c>
      <c r="D2218" s="439" t="s">
        <v>841</v>
      </c>
      <c r="E2218" s="437" t="s">
        <v>178</v>
      </c>
      <c r="F2218" s="416">
        <v>2703106</v>
      </c>
      <c r="G2218" s="444" t="s">
        <v>1518</v>
      </c>
      <c r="H2218" s="438">
        <v>44986</v>
      </c>
      <c r="I2218" s="437" t="s">
        <v>1644</v>
      </c>
      <c r="J2218" s="419">
        <v>900000</v>
      </c>
      <c r="K2218" s="595"/>
      <c r="L2218" s="568"/>
    </row>
    <row r="2219" spans="2:12" ht="14">
      <c r="B2219" s="439" t="s">
        <v>840</v>
      </c>
      <c r="C2219" s="441">
        <v>900390761</v>
      </c>
      <c r="D2219" s="439" t="s">
        <v>841</v>
      </c>
      <c r="E2219" s="437" t="s">
        <v>178</v>
      </c>
      <c r="F2219" s="416">
        <v>2703106</v>
      </c>
      <c r="G2219" s="444" t="s">
        <v>1519</v>
      </c>
      <c r="H2219" s="438">
        <v>45045</v>
      </c>
      <c r="I2219" s="437" t="s">
        <v>1644</v>
      </c>
      <c r="J2219" s="419">
        <v>23055000</v>
      </c>
      <c r="K2219" s="595"/>
      <c r="L2219" s="568"/>
    </row>
    <row r="2220" spans="2:12" ht="14">
      <c r="B2220" s="439" t="s">
        <v>840</v>
      </c>
      <c r="C2220" s="441">
        <v>900390761</v>
      </c>
      <c r="D2220" s="439" t="s">
        <v>841</v>
      </c>
      <c r="E2220" s="437" t="s">
        <v>178</v>
      </c>
      <c r="F2220" s="416">
        <v>2703106</v>
      </c>
      <c r="G2220" s="444" t="s">
        <v>1520</v>
      </c>
      <c r="H2220" s="438">
        <v>45045</v>
      </c>
      <c r="I2220" s="437" t="s">
        <v>1644</v>
      </c>
      <c r="J2220" s="419">
        <v>900000</v>
      </c>
      <c r="K2220" s="595"/>
      <c r="L2220" s="568"/>
    </row>
    <row r="2221" spans="2:12" ht="14">
      <c r="B2221" s="439" t="s">
        <v>840</v>
      </c>
      <c r="C2221" s="441">
        <v>900390761</v>
      </c>
      <c r="D2221" s="439" t="s">
        <v>841</v>
      </c>
      <c r="E2221" s="437" t="s">
        <v>178</v>
      </c>
      <c r="F2221" s="416">
        <v>2703106</v>
      </c>
      <c r="G2221" s="444" t="s">
        <v>1521</v>
      </c>
      <c r="H2221" s="438">
        <v>45070</v>
      </c>
      <c r="I2221" s="437" t="s">
        <v>1644</v>
      </c>
      <c r="J2221" s="419">
        <v>1044000</v>
      </c>
      <c r="K2221" s="595"/>
      <c r="L2221" s="568"/>
    </row>
    <row r="2222" spans="2:12" ht="14">
      <c r="B2222" s="439" t="s">
        <v>840</v>
      </c>
      <c r="C2222" s="441">
        <v>900390761</v>
      </c>
      <c r="D2222" s="439" t="s">
        <v>841</v>
      </c>
      <c r="E2222" s="437" t="s">
        <v>178</v>
      </c>
      <c r="F2222" s="416">
        <v>2703106</v>
      </c>
      <c r="G2222" s="444" t="s">
        <v>1522</v>
      </c>
      <c r="H2222" s="438">
        <v>45070</v>
      </c>
      <c r="I2222" s="437" t="s">
        <v>1644</v>
      </c>
      <c r="J2222" s="419">
        <v>26081000</v>
      </c>
      <c r="K2222" s="595"/>
      <c r="L2222" s="568"/>
    </row>
    <row r="2223" spans="2:12" ht="14">
      <c r="B2223" s="439" t="s">
        <v>840</v>
      </c>
      <c r="C2223" s="441">
        <v>900390761</v>
      </c>
      <c r="D2223" s="439" t="s">
        <v>841</v>
      </c>
      <c r="E2223" s="437" t="s">
        <v>178</v>
      </c>
      <c r="F2223" s="416">
        <v>2703106</v>
      </c>
      <c r="G2223" s="444" t="s">
        <v>1523</v>
      </c>
      <c r="H2223" s="438">
        <v>45106</v>
      </c>
      <c r="I2223" s="437" t="s">
        <v>1644</v>
      </c>
      <c r="J2223" s="419">
        <v>26081000</v>
      </c>
      <c r="K2223" s="595"/>
      <c r="L2223" s="568"/>
    </row>
    <row r="2224" spans="2:12" ht="14">
      <c r="B2224" s="439" t="s">
        <v>840</v>
      </c>
      <c r="C2224" s="441">
        <v>900390761</v>
      </c>
      <c r="D2224" s="439" t="s">
        <v>841</v>
      </c>
      <c r="E2224" s="437" t="s">
        <v>178</v>
      </c>
      <c r="F2224" s="416">
        <v>2703106</v>
      </c>
      <c r="G2224" s="444" t="s">
        <v>1524</v>
      </c>
      <c r="H2224" s="438">
        <v>45106</v>
      </c>
      <c r="I2224" s="437" t="s">
        <v>1644</v>
      </c>
      <c r="J2224" s="419">
        <v>1044000</v>
      </c>
      <c r="K2224" s="595"/>
      <c r="L2224" s="568"/>
    </row>
    <row r="2225" spans="2:12" ht="14">
      <c r="B2225" s="439" t="s">
        <v>840</v>
      </c>
      <c r="C2225" s="441">
        <v>900390761</v>
      </c>
      <c r="D2225" s="439" t="s">
        <v>841</v>
      </c>
      <c r="E2225" s="437" t="s">
        <v>178</v>
      </c>
      <c r="F2225" s="416">
        <v>2703106</v>
      </c>
      <c r="G2225" s="444" t="s">
        <v>1525</v>
      </c>
      <c r="H2225" s="438">
        <v>45126</v>
      </c>
      <c r="I2225" s="437" t="s">
        <v>1644</v>
      </c>
      <c r="J2225" s="419">
        <v>26081000</v>
      </c>
      <c r="K2225" s="595"/>
      <c r="L2225" s="568"/>
    </row>
    <row r="2226" spans="2:12" ht="14">
      <c r="B2226" s="439" t="s">
        <v>840</v>
      </c>
      <c r="C2226" s="441">
        <v>900390761</v>
      </c>
      <c r="D2226" s="439" t="s">
        <v>841</v>
      </c>
      <c r="E2226" s="437" t="s">
        <v>178</v>
      </c>
      <c r="F2226" s="416">
        <v>2703106</v>
      </c>
      <c r="G2226" s="444" t="s">
        <v>1526</v>
      </c>
      <c r="H2226" s="438">
        <v>45126</v>
      </c>
      <c r="I2226" s="437" t="s">
        <v>1644</v>
      </c>
      <c r="J2226" s="419">
        <v>1044000</v>
      </c>
      <c r="K2226" s="595"/>
      <c r="L2226" s="568"/>
    </row>
    <row r="2227" spans="2:12" ht="14">
      <c r="B2227" s="439" t="s">
        <v>840</v>
      </c>
      <c r="C2227" s="441">
        <v>900390761</v>
      </c>
      <c r="D2227" s="439" t="s">
        <v>841</v>
      </c>
      <c r="E2227" s="437" t="s">
        <v>178</v>
      </c>
      <c r="F2227" s="416">
        <v>2703106</v>
      </c>
      <c r="G2227" s="444" t="s">
        <v>1527</v>
      </c>
      <c r="H2227" s="438">
        <v>45146</v>
      </c>
      <c r="I2227" s="437" t="s">
        <v>1644</v>
      </c>
      <c r="J2227" s="419">
        <v>1044000</v>
      </c>
      <c r="K2227" s="595"/>
      <c r="L2227" s="568"/>
    </row>
    <row r="2228" spans="2:12" ht="14">
      <c r="B2228" s="439" t="s">
        <v>840</v>
      </c>
      <c r="C2228" s="441">
        <v>900390761</v>
      </c>
      <c r="D2228" s="439" t="s">
        <v>841</v>
      </c>
      <c r="E2228" s="437" t="s">
        <v>178</v>
      </c>
      <c r="F2228" s="416">
        <v>2703106</v>
      </c>
      <c r="G2228" s="444" t="s">
        <v>1528</v>
      </c>
      <c r="H2228" s="438">
        <v>45146</v>
      </c>
      <c r="I2228" s="437" t="s">
        <v>1644</v>
      </c>
      <c r="J2228" s="419">
        <v>26081000</v>
      </c>
      <c r="K2228" s="595"/>
      <c r="L2228" s="568"/>
    </row>
    <row r="2229" spans="2:12" ht="14">
      <c r="B2229" s="439" t="s">
        <v>840</v>
      </c>
      <c r="C2229" s="441">
        <v>900390761</v>
      </c>
      <c r="D2229" s="439" t="s">
        <v>841</v>
      </c>
      <c r="E2229" s="437" t="s">
        <v>178</v>
      </c>
      <c r="F2229" s="416">
        <v>2703106</v>
      </c>
      <c r="G2229" s="444" t="s">
        <v>1529</v>
      </c>
      <c r="H2229" s="438">
        <v>44894</v>
      </c>
      <c r="I2229" s="437" t="s">
        <v>1644</v>
      </c>
      <c r="J2229" s="419">
        <v>29780000</v>
      </c>
      <c r="K2229" s="595"/>
      <c r="L2229" s="568"/>
    </row>
    <row r="2230" spans="2:12" ht="14">
      <c r="B2230" s="439" t="s">
        <v>840</v>
      </c>
      <c r="C2230" s="441">
        <v>900390761</v>
      </c>
      <c r="D2230" s="439" t="s">
        <v>841</v>
      </c>
      <c r="E2230" s="437" t="s">
        <v>178</v>
      </c>
      <c r="F2230" s="416">
        <v>2703106</v>
      </c>
      <c r="G2230" s="444" t="s">
        <v>1530</v>
      </c>
      <c r="H2230" s="438">
        <v>44894</v>
      </c>
      <c r="I2230" s="437" t="s">
        <v>1644</v>
      </c>
      <c r="J2230" s="419">
        <v>1350000</v>
      </c>
      <c r="K2230" s="595"/>
      <c r="L2230" s="568"/>
    </row>
    <row r="2231" spans="2:12" ht="14">
      <c r="B2231" s="439" t="s">
        <v>840</v>
      </c>
      <c r="C2231" s="441">
        <v>900390761</v>
      </c>
      <c r="D2231" s="439" t="s">
        <v>841</v>
      </c>
      <c r="E2231" s="437" t="s">
        <v>178</v>
      </c>
      <c r="F2231" s="416">
        <v>2703106</v>
      </c>
      <c r="G2231" s="444" t="s">
        <v>1531</v>
      </c>
      <c r="H2231" s="438">
        <v>44924</v>
      </c>
      <c r="I2231" s="437" t="s">
        <v>1644</v>
      </c>
      <c r="J2231" s="419">
        <v>29980000</v>
      </c>
      <c r="K2231" s="595"/>
      <c r="L2231" s="568"/>
    </row>
    <row r="2232" spans="2:12" ht="14">
      <c r="B2232" s="439" t="s">
        <v>840</v>
      </c>
      <c r="C2232" s="441">
        <v>900390761</v>
      </c>
      <c r="D2232" s="439" t="s">
        <v>841</v>
      </c>
      <c r="E2232" s="437" t="s">
        <v>178</v>
      </c>
      <c r="F2232" s="416">
        <v>2703106</v>
      </c>
      <c r="G2232" s="444" t="s">
        <v>1532</v>
      </c>
      <c r="H2232" s="438">
        <v>44924</v>
      </c>
      <c r="I2232" s="437" t="s">
        <v>1644</v>
      </c>
      <c r="J2232" s="419">
        <v>1350000</v>
      </c>
      <c r="K2232" s="595"/>
      <c r="L2232" s="568"/>
    </row>
    <row r="2233" spans="2:12" ht="14">
      <c r="B2233" s="439" t="s">
        <v>840</v>
      </c>
      <c r="C2233" s="441">
        <v>900390761</v>
      </c>
      <c r="D2233" s="439" t="s">
        <v>841</v>
      </c>
      <c r="E2233" s="437" t="s">
        <v>178</v>
      </c>
      <c r="F2233" s="416">
        <v>2703106</v>
      </c>
      <c r="G2233" s="444" t="s">
        <v>1533</v>
      </c>
      <c r="H2233" s="438">
        <v>44953</v>
      </c>
      <c r="I2233" s="437" t="s">
        <v>1644</v>
      </c>
      <c r="J2233" s="419">
        <v>29980000</v>
      </c>
      <c r="K2233" s="595"/>
      <c r="L2233" s="568"/>
    </row>
    <row r="2234" spans="2:12" ht="14">
      <c r="B2234" s="439" t="s">
        <v>840</v>
      </c>
      <c r="C2234" s="441">
        <v>900390761</v>
      </c>
      <c r="D2234" s="439" t="s">
        <v>841</v>
      </c>
      <c r="E2234" s="437" t="s">
        <v>178</v>
      </c>
      <c r="F2234" s="416">
        <v>2703106</v>
      </c>
      <c r="G2234" s="444" t="s">
        <v>1534</v>
      </c>
      <c r="H2234" s="438">
        <v>44953</v>
      </c>
      <c r="I2234" s="437" t="s">
        <v>1644</v>
      </c>
      <c r="J2234" s="419">
        <v>1350000</v>
      </c>
      <c r="K2234" s="595"/>
      <c r="L2234" s="568"/>
    </row>
    <row r="2235" spans="2:12" ht="14">
      <c r="B2235" s="439" t="s">
        <v>840</v>
      </c>
      <c r="C2235" s="441">
        <v>900390761</v>
      </c>
      <c r="D2235" s="439" t="s">
        <v>841</v>
      </c>
      <c r="E2235" s="437" t="s">
        <v>178</v>
      </c>
      <c r="F2235" s="416">
        <v>2703106</v>
      </c>
      <c r="G2235" s="444" t="s">
        <v>1535</v>
      </c>
      <c r="H2235" s="438">
        <v>45014</v>
      </c>
      <c r="I2235" s="437" t="s">
        <v>1644</v>
      </c>
      <c r="J2235" s="419">
        <v>23055000</v>
      </c>
      <c r="K2235" s="595"/>
      <c r="L2235" s="568"/>
    </row>
    <row r="2236" spans="2:12" ht="14">
      <c r="B2236" s="439" t="s">
        <v>840</v>
      </c>
      <c r="C2236" s="441">
        <v>900390761</v>
      </c>
      <c r="D2236" s="439" t="s">
        <v>841</v>
      </c>
      <c r="E2236" s="437" t="s">
        <v>178</v>
      </c>
      <c r="F2236" s="416">
        <v>2703106</v>
      </c>
      <c r="G2236" s="444" t="s">
        <v>1536</v>
      </c>
      <c r="H2236" s="438">
        <v>45014</v>
      </c>
      <c r="I2236" s="437" t="s">
        <v>1644</v>
      </c>
      <c r="J2236" s="419">
        <v>900000</v>
      </c>
      <c r="K2236" s="595"/>
      <c r="L2236" s="568"/>
    </row>
    <row r="2237" spans="2:12" ht="14">
      <c r="B2237" s="439" t="s">
        <v>840</v>
      </c>
      <c r="C2237" s="441">
        <v>900390761</v>
      </c>
      <c r="D2237" s="439" t="s">
        <v>841</v>
      </c>
      <c r="E2237" s="437" t="s">
        <v>178</v>
      </c>
      <c r="F2237" s="416">
        <v>2703106</v>
      </c>
      <c r="G2237" s="444" t="s">
        <v>1537</v>
      </c>
      <c r="H2237" s="438">
        <v>45184</v>
      </c>
      <c r="I2237" s="437" t="s">
        <v>1644</v>
      </c>
      <c r="J2237" s="419">
        <v>26081000</v>
      </c>
      <c r="K2237" s="595"/>
      <c r="L2237" s="568"/>
    </row>
    <row r="2238" spans="2:12" ht="14">
      <c r="B2238" s="439" t="s">
        <v>840</v>
      </c>
      <c r="C2238" s="441">
        <v>900390761</v>
      </c>
      <c r="D2238" s="439" t="s">
        <v>841</v>
      </c>
      <c r="E2238" s="437" t="s">
        <v>178</v>
      </c>
      <c r="F2238" s="416">
        <v>2703106</v>
      </c>
      <c r="G2238" s="444" t="s">
        <v>1538</v>
      </c>
      <c r="H2238" s="438">
        <v>45209</v>
      </c>
      <c r="I2238" s="437" t="s">
        <v>1644</v>
      </c>
      <c r="J2238" s="419">
        <v>26081000</v>
      </c>
      <c r="K2238" s="595"/>
      <c r="L2238" s="568"/>
    </row>
    <row r="2239" spans="2:12" ht="14">
      <c r="B2239" s="439" t="s">
        <v>840</v>
      </c>
      <c r="C2239" s="441">
        <v>900390761</v>
      </c>
      <c r="D2239" s="439" t="s">
        <v>841</v>
      </c>
      <c r="E2239" s="437" t="s">
        <v>178</v>
      </c>
      <c r="F2239" s="416">
        <v>2703106</v>
      </c>
      <c r="G2239" s="444" t="s">
        <v>1539</v>
      </c>
      <c r="H2239" s="438">
        <v>45230</v>
      </c>
      <c r="I2239" s="437" t="s">
        <v>1644</v>
      </c>
      <c r="J2239" s="419">
        <v>26081000</v>
      </c>
      <c r="K2239" s="595"/>
      <c r="L2239" s="568"/>
    </row>
    <row r="2240" spans="2:12" ht="14">
      <c r="B2240" s="439" t="s">
        <v>840</v>
      </c>
      <c r="C2240" s="441">
        <v>900390761</v>
      </c>
      <c r="D2240" s="439" t="s">
        <v>841</v>
      </c>
      <c r="E2240" s="437" t="s">
        <v>178</v>
      </c>
      <c r="F2240" s="416">
        <v>2703106</v>
      </c>
      <c r="G2240" s="444" t="s">
        <v>1540</v>
      </c>
      <c r="H2240" s="438">
        <v>45230</v>
      </c>
      <c r="I2240" s="437" t="s">
        <v>1644</v>
      </c>
      <c r="J2240" s="419">
        <v>1044000</v>
      </c>
      <c r="K2240" s="595"/>
      <c r="L2240" s="568"/>
    </row>
    <row r="2241" spans="2:12" ht="14">
      <c r="B2241" s="439" t="s">
        <v>840</v>
      </c>
      <c r="C2241" s="441">
        <v>900390761</v>
      </c>
      <c r="D2241" s="439" t="s">
        <v>841</v>
      </c>
      <c r="E2241" s="437" t="s">
        <v>178</v>
      </c>
      <c r="F2241" s="416">
        <v>2703106</v>
      </c>
      <c r="G2241" s="444" t="s">
        <v>1541</v>
      </c>
      <c r="H2241" s="438">
        <v>45268</v>
      </c>
      <c r="I2241" s="437" t="s">
        <v>1644</v>
      </c>
      <c r="J2241" s="419">
        <v>26081000</v>
      </c>
      <c r="K2241" s="595"/>
      <c r="L2241" s="568"/>
    </row>
    <row r="2242" spans="2:12" ht="14">
      <c r="B2242" s="439" t="s">
        <v>840</v>
      </c>
      <c r="C2242" s="441">
        <v>900390761</v>
      </c>
      <c r="D2242" s="439" t="s">
        <v>841</v>
      </c>
      <c r="E2242" s="437" t="s">
        <v>178</v>
      </c>
      <c r="F2242" s="416">
        <v>2703106</v>
      </c>
      <c r="G2242" s="444" t="s">
        <v>1542</v>
      </c>
      <c r="H2242" s="438">
        <v>45268</v>
      </c>
      <c r="I2242" s="437" t="s">
        <v>1644</v>
      </c>
      <c r="J2242" s="419">
        <v>1044000</v>
      </c>
      <c r="K2242" s="595"/>
      <c r="L2242" s="568"/>
    </row>
    <row r="2243" spans="2:12" ht="14">
      <c r="B2243" s="439" t="s">
        <v>840</v>
      </c>
      <c r="C2243" s="441">
        <v>900390761</v>
      </c>
      <c r="D2243" s="439" t="s">
        <v>841</v>
      </c>
      <c r="E2243" s="437" t="s">
        <v>178</v>
      </c>
      <c r="F2243" s="416">
        <v>2703106</v>
      </c>
      <c r="G2243" s="444" t="s">
        <v>1543</v>
      </c>
      <c r="H2243" s="438">
        <v>45302</v>
      </c>
      <c r="I2243" s="437" t="s">
        <v>1644</v>
      </c>
      <c r="J2243" s="419">
        <v>26081000</v>
      </c>
      <c r="K2243" s="595"/>
      <c r="L2243" s="568"/>
    </row>
    <row r="2244" spans="2:12" ht="14">
      <c r="B2244" s="439" t="s">
        <v>840</v>
      </c>
      <c r="C2244" s="441">
        <v>900390761</v>
      </c>
      <c r="D2244" s="439" t="s">
        <v>841</v>
      </c>
      <c r="E2244" s="437" t="s">
        <v>178</v>
      </c>
      <c r="F2244" s="416">
        <v>2703106</v>
      </c>
      <c r="G2244" s="444" t="s">
        <v>1544</v>
      </c>
      <c r="H2244" s="438">
        <v>45302</v>
      </c>
      <c r="I2244" s="437" t="s">
        <v>1644</v>
      </c>
      <c r="J2244" s="419">
        <v>1044000</v>
      </c>
      <c r="K2244" s="595"/>
      <c r="L2244" s="568"/>
    </row>
    <row r="2245" spans="2:12" ht="14">
      <c r="B2245" s="439" t="s">
        <v>840</v>
      </c>
      <c r="C2245" s="441">
        <v>900390761</v>
      </c>
      <c r="D2245" s="439" t="s">
        <v>841</v>
      </c>
      <c r="E2245" s="437" t="s">
        <v>178</v>
      </c>
      <c r="F2245" s="416">
        <v>2703106</v>
      </c>
      <c r="G2245" s="444" t="s">
        <v>1545</v>
      </c>
      <c r="H2245" s="438">
        <v>45349</v>
      </c>
      <c r="I2245" s="437" t="s">
        <v>1644</v>
      </c>
      <c r="J2245" s="419">
        <v>25629000</v>
      </c>
      <c r="K2245" s="595"/>
      <c r="L2245" s="568"/>
    </row>
    <row r="2246" spans="2:12" ht="14">
      <c r="B2246" s="439" t="s">
        <v>840</v>
      </c>
      <c r="C2246" s="441">
        <v>900390761</v>
      </c>
      <c r="D2246" s="439" t="s">
        <v>841</v>
      </c>
      <c r="E2246" s="437" t="s">
        <v>178</v>
      </c>
      <c r="F2246" s="416">
        <v>2703106</v>
      </c>
      <c r="G2246" s="444" t="s">
        <v>1546</v>
      </c>
      <c r="H2246" s="438">
        <v>45349</v>
      </c>
      <c r="I2246" s="437" t="s">
        <v>1644</v>
      </c>
      <c r="J2246" s="419">
        <v>1044000</v>
      </c>
      <c r="K2246" s="595"/>
      <c r="L2246" s="568"/>
    </row>
    <row r="2247" spans="2:12" ht="14">
      <c r="B2247" s="439" t="s">
        <v>840</v>
      </c>
      <c r="C2247" s="441">
        <v>900390761</v>
      </c>
      <c r="D2247" s="439" t="s">
        <v>841</v>
      </c>
      <c r="E2247" s="437" t="s">
        <v>178</v>
      </c>
      <c r="F2247" s="416">
        <v>2703106</v>
      </c>
      <c r="G2247" s="444" t="s">
        <v>1547</v>
      </c>
      <c r="H2247" s="438">
        <v>45370</v>
      </c>
      <c r="I2247" s="437" t="s">
        <v>1644</v>
      </c>
      <c r="J2247" s="419">
        <v>25629000</v>
      </c>
      <c r="K2247" s="595"/>
      <c r="L2247" s="568"/>
    </row>
    <row r="2248" spans="2:12" ht="14">
      <c r="B2248" s="439" t="s">
        <v>840</v>
      </c>
      <c r="C2248" s="441">
        <v>900390761</v>
      </c>
      <c r="D2248" s="439" t="s">
        <v>841</v>
      </c>
      <c r="E2248" s="437" t="s">
        <v>178</v>
      </c>
      <c r="F2248" s="416">
        <v>2703106</v>
      </c>
      <c r="G2248" s="444" t="s">
        <v>1548</v>
      </c>
      <c r="H2248" s="438">
        <v>45370</v>
      </c>
      <c r="I2248" s="437" t="s">
        <v>1644</v>
      </c>
      <c r="J2248" s="419">
        <v>1044000</v>
      </c>
      <c r="K2248" s="595"/>
      <c r="L2248" s="568"/>
    </row>
    <row r="2249" spans="2:12" ht="14">
      <c r="B2249" s="439" t="s">
        <v>840</v>
      </c>
      <c r="C2249" s="441">
        <v>900390761</v>
      </c>
      <c r="D2249" s="439" t="s">
        <v>841</v>
      </c>
      <c r="E2249" s="437" t="s">
        <v>178</v>
      </c>
      <c r="F2249" s="416">
        <v>2703106</v>
      </c>
      <c r="G2249" s="444" t="s">
        <v>1549</v>
      </c>
      <c r="H2249" s="438">
        <v>45400</v>
      </c>
      <c r="I2249" s="437" t="s">
        <v>1644</v>
      </c>
      <c r="J2249" s="419">
        <v>25629000</v>
      </c>
      <c r="K2249" s="595"/>
      <c r="L2249" s="568"/>
    </row>
    <row r="2250" spans="2:12" ht="14">
      <c r="B2250" s="439" t="s">
        <v>840</v>
      </c>
      <c r="C2250" s="441">
        <v>900390761</v>
      </c>
      <c r="D2250" s="439" t="s">
        <v>841</v>
      </c>
      <c r="E2250" s="437" t="s">
        <v>178</v>
      </c>
      <c r="F2250" s="416">
        <v>2703106</v>
      </c>
      <c r="G2250" s="444" t="s">
        <v>1550</v>
      </c>
      <c r="H2250" s="438">
        <v>45400</v>
      </c>
      <c r="I2250" s="437" t="s">
        <v>1644</v>
      </c>
      <c r="J2250" s="419">
        <v>1044000</v>
      </c>
      <c r="K2250" s="595"/>
      <c r="L2250" s="568"/>
    </row>
    <row r="2251" spans="2:12" ht="14">
      <c r="B2251" s="439" t="s">
        <v>840</v>
      </c>
      <c r="C2251" s="441">
        <v>900390761</v>
      </c>
      <c r="D2251" s="439" t="s">
        <v>841</v>
      </c>
      <c r="E2251" s="437" t="s">
        <v>178</v>
      </c>
      <c r="F2251" s="416">
        <v>2703106</v>
      </c>
      <c r="G2251" s="444" t="s">
        <v>1551</v>
      </c>
      <c r="H2251" s="438">
        <v>45441</v>
      </c>
      <c r="I2251" s="437" t="s">
        <v>1644</v>
      </c>
      <c r="J2251" s="419">
        <v>32413350</v>
      </c>
      <c r="K2251" s="595"/>
      <c r="L2251" s="568"/>
    </row>
    <row r="2252" spans="2:12" ht="14">
      <c r="B2252" s="439" t="s">
        <v>840</v>
      </c>
      <c r="C2252" s="441">
        <v>900390761</v>
      </c>
      <c r="D2252" s="439" t="s">
        <v>841</v>
      </c>
      <c r="E2252" s="437" t="s">
        <v>178</v>
      </c>
      <c r="F2252" s="416">
        <v>2703106</v>
      </c>
      <c r="G2252" s="444" t="s">
        <v>1552</v>
      </c>
      <c r="H2252" s="438">
        <v>45441</v>
      </c>
      <c r="I2252" s="437" t="s">
        <v>1644</v>
      </c>
      <c r="J2252" s="419">
        <v>1200600</v>
      </c>
      <c r="K2252" s="595"/>
      <c r="L2252" s="568"/>
    </row>
    <row r="2253" spans="2:12" ht="14">
      <c r="B2253" s="439" t="s">
        <v>840</v>
      </c>
      <c r="C2253" s="441">
        <v>900390761</v>
      </c>
      <c r="D2253" s="439" t="s">
        <v>841</v>
      </c>
      <c r="E2253" s="437" t="s">
        <v>178</v>
      </c>
      <c r="F2253" s="416">
        <v>2703106</v>
      </c>
      <c r="G2253" s="444" t="s">
        <v>1553</v>
      </c>
      <c r="H2253" s="438">
        <v>45456</v>
      </c>
      <c r="I2253" s="437" t="s">
        <v>1644</v>
      </c>
      <c r="J2253" s="419">
        <v>32413350</v>
      </c>
      <c r="K2253" s="595"/>
      <c r="L2253" s="568"/>
    </row>
    <row r="2254" spans="2:12" ht="14">
      <c r="B2254" s="439" t="s">
        <v>840</v>
      </c>
      <c r="C2254" s="441">
        <v>900390761</v>
      </c>
      <c r="D2254" s="439" t="s">
        <v>841</v>
      </c>
      <c r="E2254" s="437" t="s">
        <v>178</v>
      </c>
      <c r="F2254" s="416">
        <v>2703106</v>
      </c>
      <c r="G2254" s="444" t="s">
        <v>1554</v>
      </c>
      <c r="H2254" s="438">
        <v>45456</v>
      </c>
      <c r="I2254" s="437" t="s">
        <v>1644</v>
      </c>
      <c r="J2254" s="419">
        <v>1200600</v>
      </c>
      <c r="K2254" s="595"/>
      <c r="L2254" s="568"/>
    </row>
    <row r="2255" spans="2:12" ht="14">
      <c r="B2255" s="439" t="s">
        <v>840</v>
      </c>
      <c r="C2255" s="441">
        <v>900390761</v>
      </c>
      <c r="D2255" s="439" t="s">
        <v>841</v>
      </c>
      <c r="E2255" s="437" t="s">
        <v>178</v>
      </c>
      <c r="F2255" s="416">
        <v>2703106</v>
      </c>
      <c r="G2255" s="444" t="s">
        <v>1555</v>
      </c>
      <c r="H2255" s="438">
        <v>45485</v>
      </c>
      <c r="I2255" s="437" t="s">
        <v>1644</v>
      </c>
      <c r="J2255" s="419">
        <v>32413350</v>
      </c>
      <c r="K2255" s="595"/>
      <c r="L2255" s="568"/>
    </row>
    <row r="2256" spans="2:12" ht="14">
      <c r="B2256" s="439" t="s">
        <v>840</v>
      </c>
      <c r="C2256" s="441">
        <v>900390761</v>
      </c>
      <c r="D2256" s="439" t="s">
        <v>841</v>
      </c>
      <c r="E2256" s="437" t="s">
        <v>178</v>
      </c>
      <c r="F2256" s="416">
        <v>2703106</v>
      </c>
      <c r="G2256" s="444" t="s">
        <v>1556</v>
      </c>
      <c r="H2256" s="438">
        <v>45485</v>
      </c>
      <c r="I2256" s="437" t="s">
        <v>1644</v>
      </c>
      <c r="J2256" s="419">
        <v>1200000</v>
      </c>
      <c r="K2256" s="595"/>
      <c r="L2256" s="568"/>
    </row>
    <row r="2257" spans="2:12" ht="14">
      <c r="B2257" s="439" t="s">
        <v>840</v>
      </c>
      <c r="C2257" s="441">
        <v>900390761</v>
      </c>
      <c r="D2257" s="439" t="s">
        <v>841</v>
      </c>
      <c r="E2257" s="437" t="s">
        <v>178</v>
      </c>
      <c r="F2257" s="416">
        <v>2703106</v>
      </c>
      <c r="G2257" s="444" t="s">
        <v>1557</v>
      </c>
      <c r="H2257" s="438">
        <v>45513</v>
      </c>
      <c r="I2257" s="437" t="s">
        <v>1644</v>
      </c>
      <c r="J2257" s="419">
        <v>32413350</v>
      </c>
      <c r="K2257" s="595"/>
      <c r="L2257" s="568"/>
    </row>
    <row r="2258" spans="2:12" ht="14">
      <c r="B2258" s="439" t="s">
        <v>840</v>
      </c>
      <c r="C2258" s="441">
        <v>900390761</v>
      </c>
      <c r="D2258" s="439" t="s">
        <v>841</v>
      </c>
      <c r="E2258" s="437" t="s">
        <v>178</v>
      </c>
      <c r="F2258" s="416">
        <v>2703106</v>
      </c>
      <c r="G2258" s="444" t="s">
        <v>1558</v>
      </c>
      <c r="H2258" s="438">
        <v>45513</v>
      </c>
      <c r="I2258" s="437" t="s">
        <v>1644</v>
      </c>
      <c r="J2258" s="419">
        <v>1200600</v>
      </c>
      <c r="K2258" s="595"/>
      <c r="L2258" s="568"/>
    </row>
    <row r="2259" spans="2:12" ht="14">
      <c r="B2259" s="439" t="s">
        <v>840</v>
      </c>
      <c r="C2259" s="441">
        <v>900390761</v>
      </c>
      <c r="D2259" s="439" t="s">
        <v>841</v>
      </c>
      <c r="E2259" s="437" t="s">
        <v>178</v>
      </c>
      <c r="F2259" s="416">
        <v>2703106</v>
      </c>
      <c r="G2259" s="444" t="s">
        <v>1559</v>
      </c>
      <c r="H2259" s="438">
        <v>45553</v>
      </c>
      <c r="I2259" s="437" t="s">
        <v>1644</v>
      </c>
      <c r="J2259" s="419">
        <v>32413350</v>
      </c>
      <c r="K2259" s="595"/>
      <c r="L2259" s="568"/>
    </row>
    <row r="2260" spans="2:12" ht="14">
      <c r="B2260" s="439" t="s">
        <v>840</v>
      </c>
      <c r="C2260" s="441">
        <v>900390761</v>
      </c>
      <c r="D2260" s="439" t="s">
        <v>841</v>
      </c>
      <c r="E2260" s="437" t="s">
        <v>178</v>
      </c>
      <c r="F2260" s="416">
        <v>2703106</v>
      </c>
      <c r="G2260" s="444" t="s">
        <v>1560</v>
      </c>
      <c r="H2260" s="438">
        <v>45553</v>
      </c>
      <c r="I2260" s="437" t="s">
        <v>1644</v>
      </c>
      <c r="J2260" s="419">
        <v>1200600</v>
      </c>
      <c r="K2260" s="595"/>
      <c r="L2260" s="568"/>
    </row>
    <row r="2261" spans="2:12" ht="14">
      <c r="B2261" s="439" t="s">
        <v>840</v>
      </c>
      <c r="C2261" s="441">
        <v>900390761</v>
      </c>
      <c r="D2261" s="439" t="s">
        <v>841</v>
      </c>
      <c r="E2261" s="437" t="s">
        <v>178</v>
      </c>
      <c r="F2261" s="416">
        <v>2703106</v>
      </c>
      <c r="G2261" s="444" t="s">
        <v>1561</v>
      </c>
      <c r="H2261" s="438">
        <v>44552</v>
      </c>
      <c r="I2261" s="437" t="s">
        <v>1644</v>
      </c>
      <c r="J2261" s="419">
        <v>26225540</v>
      </c>
      <c r="K2261" s="595"/>
      <c r="L2261" s="568"/>
    </row>
    <row r="2262" spans="2:12" ht="14">
      <c r="B2262" s="439" t="s">
        <v>840</v>
      </c>
      <c r="C2262" s="441">
        <v>900390761</v>
      </c>
      <c r="D2262" s="439" t="s">
        <v>841</v>
      </c>
      <c r="E2262" s="437" t="s">
        <v>178</v>
      </c>
      <c r="F2262" s="416">
        <v>2703106</v>
      </c>
      <c r="G2262" s="444" t="s">
        <v>1562</v>
      </c>
      <c r="H2262" s="438">
        <v>44663</v>
      </c>
      <c r="I2262" s="437" t="s">
        <v>1644</v>
      </c>
      <c r="J2262" s="419">
        <v>26225540</v>
      </c>
      <c r="K2262" s="595"/>
      <c r="L2262" s="568"/>
    </row>
    <row r="2263" spans="2:12" ht="14">
      <c r="B2263" s="439" t="s">
        <v>840</v>
      </c>
      <c r="C2263" s="441">
        <v>900390761</v>
      </c>
      <c r="D2263" s="439" t="s">
        <v>841</v>
      </c>
      <c r="E2263" s="437" t="s">
        <v>178</v>
      </c>
      <c r="F2263" s="416">
        <v>2703106</v>
      </c>
      <c r="G2263" s="444" t="s">
        <v>1563</v>
      </c>
      <c r="H2263" s="438">
        <v>44699</v>
      </c>
      <c r="I2263" s="437" t="s">
        <v>1644</v>
      </c>
      <c r="J2263" s="419">
        <v>26225540</v>
      </c>
      <c r="K2263" s="595"/>
      <c r="L2263" s="568"/>
    </row>
    <row r="2264" spans="2:12" ht="14">
      <c r="B2264" s="439" t="s">
        <v>840</v>
      </c>
      <c r="C2264" s="441">
        <v>900390761</v>
      </c>
      <c r="D2264" s="439" t="s">
        <v>841</v>
      </c>
      <c r="E2264" s="437" t="s">
        <v>178</v>
      </c>
      <c r="F2264" s="416">
        <v>2703106</v>
      </c>
      <c r="G2264" s="444" t="s">
        <v>1564</v>
      </c>
      <c r="H2264" s="438">
        <v>44733</v>
      </c>
      <c r="I2264" s="437" t="s">
        <v>1644</v>
      </c>
      <c r="J2264" s="419">
        <v>30380000</v>
      </c>
      <c r="K2264" s="595"/>
      <c r="L2264" s="568"/>
    </row>
    <row r="2265" spans="2:12" ht="14">
      <c r="B2265" s="439" t="s">
        <v>840</v>
      </c>
      <c r="C2265" s="441">
        <v>900390761</v>
      </c>
      <c r="D2265" s="439" t="s">
        <v>841</v>
      </c>
      <c r="E2265" s="437" t="s">
        <v>178</v>
      </c>
      <c r="F2265" s="416">
        <v>2703106</v>
      </c>
      <c r="G2265" s="444" t="s">
        <v>1565</v>
      </c>
      <c r="H2265" s="438">
        <v>44316</v>
      </c>
      <c r="I2265" s="437" t="s">
        <v>1644</v>
      </c>
      <c r="J2265" s="419">
        <v>450000</v>
      </c>
      <c r="K2265" s="595"/>
      <c r="L2265" s="568"/>
    </row>
    <row r="2266" spans="2:12" ht="14">
      <c r="B2266" s="439" t="s">
        <v>840</v>
      </c>
      <c r="C2266" s="441">
        <v>900390761</v>
      </c>
      <c r="D2266" s="439" t="s">
        <v>841</v>
      </c>
      <c r="E2266" s="437" t="s">
        <v>178</v>
      </c>
      <c r="F2266" s="416">
        <v>2703106</v>
      </c>
      <c r="G2266" s="444" t="s">
        <v>1566</v>
      </c>
      <c r="H2266" s="438">
        <v>44273</v>
      </c>
      <c r="I2266" s="437" t="s">
        <v>1644</v>
      </c>
      <c r="J2266" s="419">
        <v>6650100</v>
      </c>
      <c r="K2266" s="595"/>
      <c r="L2266" s="568"/>
    </row>
    <row r="2267" spans="2:12" ht="14">
      <c r="B2267" s="439" t="s">
        <v>840</v>
      </c>
      <c r="C2267" s="441">
        <v>900390761</v>
      </c>
      <c r="D2267" s="439" t="s">
        <v>841</v>
      </c>
      <c r="E2267" s="437" t="s">
        <v>178</v>
      </c>
      <c r="F2267" s="416">
        <v>2703106</v>
      </c>
      <c r="G2267" s="444" t="s">
        <v>1567</v>
      </c>
      <c r="H2267" s="438">
        <v>44347</v>
      </c>
      <c r="I2267" s="437" t="s">
        <v>1644</v>
      </c>
      <c r="J2267" s="419">
        <v>457246</v>
      </c>
      <c r="K2267" s="595"/>
      <c r="L2267" s="568"/>
    </row>
    <row r="2268" spans="2:12" ht="14">
      <c r="B2268" s="439" t="s">
        <v>840</v>
      </c>
      <c r="C2268" s="441">
        <v>900390761</v>
      </c>
      <c r="D2268" s="439" t="s">
        <v>841</v>
      </c>
      <c r="E2268" s="437" t="s">
        <v>178</v>
      </c>
      <c r="F2268" s="416">
        <v>2703106</v>
      </c>
      <c r="G2268" s="444" t="s">
        <v>1568</v>
      </c>
      <c r="H2268" s="438">
        <v>44357</v>
      </c>
      <c r="I2268" s="437" t="s">
        <v>1644</v>
      </c>
      <c r="J2268" s="419">
        <v>457246</v>
      </c>
      <c r="K2268" s="595"/>
      <c r="L2268" s="568"/>
    </row>
    <row r="2269" spans="2:12" ht="14">
      <c r="B2269" s="439" t="s">
        <v>840</v>
      </c>
      <c r="C2269" s="441">
        <v>900390761</v>
      </c>
      <c r="D2269" s="439" t="s">
        <v>841</v>
      </c>
      <c r="E2269" s="437" t="s">
        <v>178</v>
      </c>
      <c r="F2269" s="416">
        <v>2703106</v>
      </c>
      <c r="G2269" s="444" t="s">
        <v>1569</v>
      </c>
      <c r="H2269" s="438">
        <v>44392</v>
      </c>
      <c r="I2269" s="437" t="s">
        <v>1644</v>
      </c>
      <c r="J2269" s="419">
        <v>457246</v>
      </c>
      <c r="K2269" s="595"/>
      <c r="L2269" s="568"/>
    </row>
    <row r="2270" spans="2:12" ht="14">
      <c r="B2270" s="439" t="s">
        <v>840</v>
      </c>
      <c r="C2270" s="441">
        <v>900390761</v>
      </c>
      <c r="D2270" s="439" t="s">
        <v>841</v>
      </c>
      <c r="E2270" s="437" t="s">
        <v>178</v>
      </c>
      <c r="F2270" s="416">
        <v>2703106</v>
      </c>
      <c r="G2270" s="444" t="s">
        <v>1570</v>
      </c>
      <c r="H2270" s="438">
        <v>44419</v>
      </c>
      <c r="I2270" s="437" t="s">
        <v>1644</v>
      </c>
      <c r="J2270" s="419">
        <v>457246</v>
      </c>
      <c r="K2270" s="595"/>
      <c r="L2270" s="568"/>
    </row>
    <row r="2271" spans="2:12" ht="14">
      <c r="B2271" s="439" t="s">
        <v>840</v>
      </c>
      <c r="C2271" s="441">
        <v>900390761</v>
      </c>
      <c r="D2271" s="439" t="s">
        <v>841</v>
      </c>
      <c r="E2271" s="437" t="s">
        <v>178</v>
      </c>
      <c r="F2271" s="416">
        <v>2703106</v>
      </c>
      <c r="G2271" s="444" t="s">
        <v>1571</v>
      </c>
      <c r="H2271" s="438">
        <v>44466</v>
      </c>
      <c r="I2271" s="437" t="s">
        <v>1644</v>
      </c>
      <c r="J2271" s="419">
        <v>457246</v>
      </c>
      <c r="K2271" s="595"/>
      <c r="L2271" s="568"/>
    </row>
    <row r="2272" spans="2:12" ht="14">
      <c r="B2272" s="439" t="s">
        <v>840</v>
      </c>
      <c r="C2272" s="441">
        <v>900390761</v>
      </c>
      <c r="D2272" s="439" t="s">
        <v>841</v>
      </c>
      <c r="E2272" s="437" t="s">
        <v>178</v>
      </c>
      <c r="F2272" s="416">
        <v>2703106</v>
      </c>
      <c r="G2272" s="444" t="s">
        <v>1572</v>
      </c>
      <c r="H2272" s="438">
        <v>44490</v>
      </c>
      <c r="I2272" s="437" t="s">
        <v>1644</v>
      </c>
      <c r="J2272" s="419">
        <v>457246</v>
      </c>
      <c r="K2272" s="595"/>
      <c r="L2272" s="568"/>
    </row>
    <row r="2273" spans="2:12" ht="14">
      <c r="B2273" s="439" t="s">
        <v>840</v>
      </c>
      <c r="C2273" s="441">
        <v>900390761</v>
      </c>
      <c r="D2273" s="439" t="s">
        <v>841</v>
      </c>
      <c r="E2273" s="437" t="s">
        <v>178</v>
      </c>
      <c r="F2273" s="416">
        <v>2703106</v>
      </c>
      <c r="G2273" s="444" t="s">
        <v>1573</v>
      </c>
      <c r="H2273" s="438">
        <v>44552</v>
      </c>
      <c r="I2273" s="437" t="s">
        <v>1644</v>
      </c>
      <c r="J2273" s="419">
        <v>457246</v>
      </c>
      <c r="K2273" s="595"/>
      <c r="L2273" s="568"/>
    </row>
    <row r="2274" spans="2:12" ht="14">
      <c r="B2274" s="439" t="s">
        <v>840</v>
      </c>
      <c r="C2274" s="441">
        <v>900390761</v>
      </c>
      <c r="D2274" s="439" t="s">
        <v>841</v>
      </c>
      <c r="E2274" s="437" t="s">
        <v>178</v>
      </c>
      <c r="F2274" s="416">
        <v>2703106</v>
      </c>
      <c r="G2274" s="444" t="s">
        <v>1574</v>
      </c>
      <c r="H2274" s="438">
        <v>44576</v>
      </c>
      <c r="I2274" s="437" t="s">
        <v>1644</v>
      </c>
      <c r="J2274" s="419">
        <v>457246</v>
      </c>
      <c r="K2274" s="595"/>
      <c r="L2274" s="568"/>
    </row>
    <row r="2275" spans="2:12" ht="14">
      <c r="B2275" s="439" t="s">
        <v>840</v>
      </c>
      <c r="C2275" s="441">
        <v>900390761</v>
      </c>
      <c r="D2275" s="439" t="s">
        <v>841</v>
      </c>
      <c r="E2275" s="437" t="s">
        <v>178</v>
      </c>
      <c r="F2275" s="416">
        <v>2703106</v>
      </c>
      <c r="G2275" s="444" t="s">
        <v>1575</v>
      </c>
      <c r="H2275" s="438">
        <v>44619</v>
      </c>
      <c r="I2275" s="437" t="s">
        <v>1644</v>
      </c>
      <c r="J2275" s="419">
        <v>457246</v>
      </c>
      <c r="K2275" s="595"/>
      <c r="L2275" s="568"/>
    </row>
    <row r="2276" spans="2:12" ht="14">
      <c r="B2276" s="439" t="s">
        <v>840</v>
      </c>
      <c r="C2276" s="441">
        <v>900390761</v>
      </c>
      <c r="D2276" s="439" t="s">
        <v>841</v>
      </c>
      <c r="E2276" s="437" t="s">
        <v>178</v>
      </c>
      <c r="F2276" s="416">
        <v>2703106</v>
      </c>
      <c r="G2276" s="444" t="s">
        <v>1576</v>
      </c>
      <c r="H2276" s="438">
        <v>44632</v>
      </c>
      <c r="I2276" s="437" t="s">
        <v>1644</v>
      </c>
      <c r="J2276" s="419">
        <v>457246</v>
      </c>
      <c r="K2276" s="595"/>
      <c r="L2276" s="568"/>
    </row>
    <row r="2277" spans="2:12" ht="14">
      <c r="B2277" s="439" t="s">
        <v>840</v>
      </c>
      <c r="C2277" s="441">
        <v>900390761</v>
      </c>
      <c r="D2277" s="439" t="s">
        <v>841</v>
      </c>
      <c r="E2277" s="437" t="s">
        <v>178</v>
      </c>
      <c r="F2277" s="416">
        <v>2703106</v>
      </c>
      <c r="G2277" s="444" t="s">
        <v>1577</v>
      </c>
      <c r="H2277" s="438">
        <v>44663</v>
      </c>
      <c r="I2277" s="437" t="s">
        <v>1644</v>
      </c>
      <c r="J2277" s="419">
        <v>457246</v>
      </c>
      <c r="K2277" s="595"/>
      <c r="L2277" s="568"/>
    </row>
    <row r="2278" spans="2:12" ht="14">
      <c r="B2278" s="439" t="s">
        <v>840</v>
      </c>
      <c r="C2278" s="441">
        <v>900390761</v>
      </c>
      <c r="D2278" s="439" t="s">
        <v>841</v>
      </c>
      <c r="E2278" s="437" t="s">
        <v>178</v>
      </c>
      <c r="F2278" s="416">
        <v>2703106</v>
      </c>
      <c r="G2278" s="444" t="s">
        <v>1578</v>
      </c>
      <c r="H2278" s="438">
        <v>44758</v>
      </c>
      <c r="I2278" s="437" t="s">
        <v>1644</v>
      </c>
      <c r="J2278" s="419">
        <v>530000</v>
      </c>
      <c r="K2278" s="595"/>
      <c r="L2278" s="568"/>
    </row>
    <row r="2279" spans="2:12" ht="14">
      <c r="B2279" s="439" t="s">
        <v>840</v>
      </c>
      <c r="C2279" s="441">
        <v>900390761</v>
      </c>
      <c r="D2279" s="439" t="s">
        <v>841</v>
      </c>
      <c r="E2279" s="437" t="s">
        <v>178</v>
      </c>
      <c r="F2279" s="416">
        <v>2703106</v>
      </c>
      <c r="G2279" s="444" t="s">
        <v>1579</v>
      </c>
      <c r="H2279" s="438">
        <v>44800</v>
      </c>
      <c r="I2279" s="437" t="s">
        <v>1644</v>
      </c>
      <c r="J2279" s="419">
        <v>530000</v>
      </c>
      <c r="K2279" s="595"/>
      <c r="L2279" s="568"/>
    </row>
    <row r="2280" spans="2:12" ht="14">
      <c r="B2280" s="439" t="s">
        <v>840</v>
      </c>
      <c r="C2280" s="441">
        <v>900390761</v>
      </c>
      <c r="D2280" s="439" t="s">
        <v>841</v>
      </c>
      <c r="E2280" s="437" t="s">
        <v>178</v>
      </c>
      <c r="F2280" s="416">
        <v>2703106</v>
      </c>
      <c r="G2280" s="444" t="s">
        <v>1580</v>
      </c>
      <c r="H2280" s="438">
        <v>44860</v>
      </c>
      <c r="I2280" s="437" t="s">
        <v>1644</v>
      </c>
      <c r="J2280" s="419">
        <v>530000</v>
      </c>
      <c r="K2280" s="595"/>
      <c r="L2280" s="568"/>
    </row>
    <row r="2281" spans="2:12" ht="14">
      <c r="B2281" s="439" t="s">
        <v>840</v>
      </c>
      <c r="C2281" s="441">
        <v>900390761</v>
      </c>
      <c r="D2281" s="439" t="s">
        <v>841</v>
      </c>
      <c r="E2281" s="437" t="s">
        <v>178</v>
      </c>
      <c r="F2281" s="416">
        <v>2703106</v>
      </c>
      <c r="G2281" s="444" t="s">
        <v>1581</v>
      </c>
      <c r="H2281" s="438">
        <v>44924</v>
      </c>
      <c r="I2281" s="437" t="s">
        <v>1644</v>
      </c>
      <c r="J2281" s="419">
        <v>530000</v>
      </c>
      <c r="K2281" s="595"/>
      <c r="L2281" s="568"/>
    </row>
    <row r="2282" spans="2:12" ht="14">
      <c r="B2282" s="439" t="s">
        <v>840</v>
      </c>
      <c r="C2282" s="441">
        <v>900390761</v>
      </c>
      <c r="D2282" s="439" t="s">
        <v>841</v>
      </c>
      <c r="E2282" s="437" t="s">
        <v>178</v>
      </c>
      <c r="F2282" s="416">
        <v>2703106</v>
      </c>
      <c r="G2282" s="444" t="s">
        <v>1582</v>
      </c>
      <c r="H2282" s="438">
        <v>44894</v>
      </c>
      <c r="I2282" s="437" t="s">
        <v>1644</v>
      </c>
      <c r="J2282" s="419">
        <v>530000</v>
      </c>
      <c r="K2282" s="595"/>
      <c r="L2282" s="568"/>
    </row>
    <row r="2283" spans="2:12" ht="14">
      <c r="B2283" s="439" t="s">
        <v>840</v>
      </c>
      <c r="C2283" s="441">
        <v>900390761</v>
      </c>
      <c r="D2283" s="439" t="s">
        <v>841</v>
      </c>
      <c r="E2283" s="437" t="s">
        <v>178</v>
      </c>
      <c r="F2283" s="416">
        <v>2703106</v>
      </c>
      <c r="G2283" s="444" t="s">
        <v>1583</v>
      </c>
      <c r="H2283" s="438">
        <v>44953</v>
      </c>
      <c r="I2283" s="437" t="s">
        <v>1644</v>
      </c>
      <c r="J2283" s="419">
        <v>530000</v>
      </c>
      <c r="K2283" s="595"/>
      <c r="L2283" s="568"/>
    </row>
    <row r="2284" spans="2:12" ht="14">
      <c r="B2284" s="439" t="s">
        <v>840</v>
      </c>
      <c r="C2284" s="441">
        <v>900390761</v>
      </c>
      <c r="D2284" s="439" t="s">
        <v>841</v>
      </c>
      <c r="E2284" s="437" t="s">
        <v>178</v>
      </c>
      <c r="F2284" s="416">
        <v>2703106</v>
      </c>
      <c r="G2284" s="444" t="s">
        <v>1584</v>
      </c>
      <c r="H2284" s="438">
        <v>44699</v>
      </c>
      <c r="I2284" s="437" t="s">
        <v>1644</v>
      </c>
      <c r="J2284" s="419">
        <v>457246</v>
      </c>
      <c r="K2284" s="595"/>
      <c r="L2284" s="568"/>
    </row>
    <row r="2285" spans="2:12" ht="14">
      <c r="B2285" s="439" t="s">
        <v>840</v>
      </c>
      <c r="C2285" s="441">
        <v>900390761</v>
      </c>
      <c r="D2285" s="439" t="s">
        <v>841</v>
      </c>
      <c r="E2285" s="437" t="s">
        <v>178</v>
      </c>
      <c r="F2285" s="416">
        <v>2703106</v>
      </c>
      <c r="G2285" s="444" t="s">
        <v>1585</v>
      </c>
      <c r="H2285" s="438">
        <v>44733</v>
      </c>
      <c r="I2285" s="437" t="s">
        <v>1644</v>
      </c>
      <c r="J2285" s="419">
        <v>530000</v>
      </c>
      <c r="K2285" s="595"/>
      <c r="L2285" s="568"/>
    </row>
    <row r="2286" spans="2:12" ht="14">
      <c r="B2286" s="439" t="s">
        <v>840</v>
      </c>
      <c r="C2286" s="441">
        <v>900390761</v>
      </c>
      <c r="D2286" s="439" t="s">
        <v>841</v>
      </c>
      <c r="E2286" s="437" t="s">
        <v>178</v>
      </c>
      <c r="F2286" s="416">
        <v>2703106</v>
      </c>
      <c r="G2286" s="444" t="s">
        <v>1586</v>
      </c>
      <c r="H2286" s="438">
        <v>44828</v>
      </c>
      <c r="I2286" s="437" t="s">
        <v>1644</v>
      </c>
      <c r="J2286" s="419">
        <v>530000</v>
      </c>
      <c r="K2286" s="595"/>
      <c r="L2286" s="568"/>
    </row>
    <row r="2287" spans="2:12">
      <c r="B2287" s="456" t="s">
        <v>26</v>
      </c>
      <c r="C2287" s="458"/>
      <c r="D2287" s="449"/>
      <c r="E2287" s="450"/>
      <c r="F2287" s="451"/>
      <c r="G2287" s="459"/>
      <c r="H2287" s="453"/>
      <c r="I2287" s="526"/>
      <c r="J2287" s="454">
        <f>SUM(J2193:J2286)</f>
        <v>2599331587</v>
      </c>
      <c r="K2287" s="599">
        <f>SUM(K2193:K2286)</f>
        <v>0</v>
      </c>
      <c r="L2287" s="568"/>
    </row>
    <row r="2288" spans="2:12" ht="14">
      <c r="B2288" s="439" t="s">
        <v>1587</v>
      </c>
      <c r="C2288" s="441">
        <v>800118202</v>
      </c>
      <c r="D2288" s="439" t="s">
        <v>1588</v>
      </c>
      <c r="E2288" s="437" t="s">
        <v>171</v>
      </c>
      <c r="F2288" s="416" t="s">
        <v>1589</v>
      </c>
      <c r="G2288" s="444" t="s">
        <v>1492</v>
      </c>
      <c r="H2288" s="438">
        <v>45556</v>
      </c>
      <c r="I2288" s="418" t="s">
        <v>1706</v>
      </c>
      <c r="J2288" s="419">
        <v>695643</v>
      </c>
      <c r="K2288" s="595"/>
      <c r="L2288" s="568"/>
    </row>
    <row r="2289" spans="2:12">
      <c r="B2289" s="456" t="s">
        <v>26</v>
      </c>
      <c r="C2289" s="458"/>
      <c r="D2289" s="449"/>
      <c r="E2289" s="450"/>
      <c r="F2289" s="451"/>
      <c r="G2289" s="459"/>
      <c r="H2289" s="453"/>
      <c r="I2289" s="526"/>
      <c r="J2289" s="454">
        <f>SUM(J2288)</f>
        <v>695643</v>
      </c>
      <c r="K2289" s="599">
        <f>SUM(K2288)</f>
        <v>0</v>
      </c>
      <c r="L2289" s="568"/>
    </row>
    <row r="2290" spans="2:12" ht="14">
      <c r="B2290" s="439" t="s">
        <v>290</v>
      </c>
      <c r="C2290" s="441">
        <v>1031155410</v>
      </c>
      <c r="D2290" s="439" t="s">
        <v>271</v>
      </c>
      <c r="E2290" s="437" t="s">
        <v>171</v>
      </c>
      <c r="F2290" s="416">
        <v>3242763838</v>
      </c>
      <c r="G2290" s="445">
        <v>20231222</v>
      </c>
      <c r="H2290" s="416">
        <v>20241015</v>
      </c>
      <c r="I2290" s="418" t="s">
        <v>1706</v>
      </c>
      <c r="J2290" s="419">
        <v>23125000</v>
      </c>
      <c r="K2290" s="595"/>
      <c r="L2290" s="568"/>
    </row>
    <row r="2291" spans="2:12" ht="14">
      <c r="B2291" s="439" t="s">
        <v>290</v>
      </c>
      <c r="C2291" s="441">
        <v>1031155410</v>
      </c>
      <c r="D2291" s="439" t="s">
        <v>271</v>
      </c>
      <c r="E2291" s="437" t="s">
        <v>171</v>
      </c>
      <c r="F2291" s="416">
        <v>3242763838</v>
      </c>
      <c r="G2291" s="445">
        <v>20231222</v>
      </c>
      <c r="H2291" s="416">
        <v>20240515</v>
      </c>
      <c r="I2291" s="418" t="s">
        <v>1706</v>
      </c>
      <c r="J2291" s="419">
        <v>12500000</v>
      </c>
      <c r="K2291" s="595"/>
      <c r="L2291" s="568"/>
    </row>
    <row r="2292" spans="2:12">
      <c r="B2292" s="456" t="s">
        <v>26</v>
      </c>
      <c r="C2292" s="458"/>
      <c r="D2292" s="449"/>
      <c r="E2292" s="450"/>
      <c r="F2292" s="451"/>
      <c r="G2292" s="459"/>
      <c r="H2292" s="453"/>
      <c r="I2292" s="526"/>
      <c r="J2292" s="454">
        <f>SUM(J2290:J2291)</f>
        <v>35625000</v>
      </c>
      <c r="K2292" s="599">
        <f>SUM(K2290:K2291)</f>
        <v>0</v>
      </c>
      <c r="L2292" s="568"/>
    </row>
    <row r="2293" spans="2:12" ht="14">
      <c r="B2293" s="439" t="s">
        <v>929</v>
      </c>
      <c r="C2293" s="441">
        <v>800141235</v>
      </c>
      <c r="D2293" s="439" t="s">
        <v>930</v>
      </c>
      <c r="E2293" s="437" t="s">
        <v>171</v>
      </c>
      <c r="F2293" s="416" t="s">
        <v>931</v>
      </c>
      <c r="G2293" s="445">
        <v>1395</v>
      </c>
      <c r="H2293" s="416">
        <v>20230915</v>
      </c>
      <c r="I2293" s="418" t="s">
        <v>1706</v>
      </c>
      <c r="J2293" s="419">
        <v>38512932</v>
      </c>
      <c r="K2293" s="595"/>
      <c r="L2293" s="568"/>
    </row>
    <row r="2294" spans="2:12">
      <c r="B2294" s="456" t="s">
        <v>26</v>
      </c>
      <c r="C2294" s="458"/>
      <c r="D2294" s="449"/>
      <c r="E2294" s="450"/>
      <c r="F2294" s="451"/>
      <c r="G2294" s="459"/>
      <c r="H2294" s="453"/>
      <c r="I2294" s="526"/>
      <c r="J2294" s="454">
        <f>SUM(J2293)</f>
        <v>38512932</v>
      </c>
      <c r="K2294" s="599">
        <f>SUM(K2293)</f>
        <v>0</v>
      </c>
      <c r="L2294" s="568"/>
    </row>
    <row r="2295" spans="2:12">
      <c r="B2295" s="440" t="s">
        <v>563</v>
      </c>
      <c r="C2295" s="441">
        <v>16269674</v>
      </c>
      <c r="D2295" s="414" t="s">
        <v>564</v>
      </c>
      <c r="E2295" s="437" t="s">
        <v>171</v>
      </c>
      <c r="F2295" s="416">
        <v>5573848</v>
      </c>
      <c r="G2295" s="445">
        <v>201</v>
      </c>
      <c r="H2295" s="416">
        <v>20220322</v>
      </c>
      <c r="I2295" s="418" t="s">
        <v>1706</v>
      </c>
      <c r="J2295" s="419">
        <v>5340000</v>
      </c>
      <c r="K2295" s="595"/>
      <c r="L2295" s="568"/>
    </row>
    <row r="2296" spans="2:12">
      <c r="B2296" s="456" t="s">
        <v>26</v>
      </c>
      <c r="C2296" s="458"/>
      <c r="D2296" s="449"/>
      <c r="E2296" s="450"/>
      <c r="F2296" s="451"/>
      <c r="G2296" s="459"/>
      <c r="H2296" s="453"/>
      <c r="I2296" s="526"/>
      <c r="J2296" s="454">
        <f>SUM(J2295)</f>
        <v>5340000</v>
      </c>
      <c r="K2296" s="599">
        <f>SUM(K2295)</f>
        <v>0</v>
      </c>
      <c r="L2296" s="568"/>
    </row>
    <row r="2297" spans="2:12">
      <c r="B2297" s="456" t="s">
        <v>158</v>
      </c>
      <c r="C2297" s="458"/>
      <c r="D2297" s="449"/>
      <c r="E2297" s="450"/>
      <c r="F2297" s="451"/>
      <c r="G2297" s="459"/>
      <c r="H2297" s="453"/>
      <c r="I2297" s="526"/>
      <c r="J2297" s="454">
        <v>0</v>
      </c>
      <c r="K2297" s="599">
        <f>SUM(K2296)</f>
        <v>0</v>
      </c>
      <c r="L2297" s="568"/>
    </row>
    <row r="2298" spans="2:12">
      <c r="B2298" s="440" t="s">
        <v>516</v>
      </c>
      <c r="C2298" s="441">
        <v>900964178</v>
      </c>
      <c r="D2298" s="414" t="s">
        <v>531</v>
      </c>
      <c r="E2298" s="437" t="s">
        <v>185</v>
      </c>
      <c r="F2298" s="416">
        <v>8966873</v>
      </c>
      <c r="G2298" s="444">
        <v>222</v>
      </c>
      <c r="H2298" s="435"/>
      <c r="I2298" s="418" t="s">
        <v>1706</v>
      </c>
      <c r="J2298" s="419">
        <v>17940000</v>
      </c>
      <c r="K2298" s="595"/>
      <c r="L2298" s="568"/>
    </row>
    <row r="2299" spans="2:12">
      <c r="B2299" s="440" t="s">
        <v>516</v>
      </c>
      <c r="C2299" s="441">
        <v>900964178</v>
      </c>
      <c r="D2299" s="414" t="s">
        <v>531</v>
      </c>
      <c r="E2299" s="437" t="s">
        <v>201</v>
      </c>
      <c r="F2299" s="416">
        <v>8966873</v>
      </c>
      <c r="G2299" s="444">
        <v>482</v>
      </c>
      <c r="H2299" s="435"/>
      <c r="I2299" s="418" t="s">
        <v>1706</v>
      </c>
      <c r="J2299" s="419">
        <v>39000000</v>
      </c>
      <c r="K2299" s="595"/>
      <c r="L2299" s="568"/>
    </row>
    <row r="2300" spans="2:12" ht="14">
      <c r="B2300" s="439" t="s">
        <v>516</v>
      </c>
      <c r="C2300" s="441">
        <v>900964178</v>
      </c>
      <c r="D2300" s="439" t="s">
        <v>531</v>
      </c>
      <c r="E2300" s="437" t="s">
        <v>185</v>
      </c>
      <c r="F2300" s="416">
        <v>8966873</v>
      </c>
      <c r="G2300" s="445">
        <v>529</v>
      </c>
      <c r="H2300" s="416">
        <v>20240629</v>
      </c>
      <c r="I2300" s="418" t="s">
        <v>1706</v>
      </c>
      <c r="J2300" s="419">
        <v>54443933</v>
      </c>
      <c r="K2300" s="595"/>
      <c r="L2300" s="568"/>
    </row>
    <row r="2301" spans="2:12">
      <c r="B2301" s="456" t="s">
        <v>26</v>
      </c>
      <c r="C2301" s="458"/>
      <c r="D2301" s="449"/>
      <c r="E2301" s="450"/>
      <c r="F2301" s="451"/>
      <c r="G2301" s="459"/>
      <c r="H2301" s="453"/>
      <c r="I2301" s="526"/>
      <c r="J2301" s="454">
        <f>SUM(J2298:J2300)</f>
        <v>111383933</v>
      </c>
      <c r="K2301" s="599">
        <f>SUM(K2298:K2300)</f>
        <v>0</v>
      </c>
      <c r="L2301" s="568"/>
    </row>
    <row r="2302" spans="2:12" ht="14">
      <c r="B2302" s="439" t="s">
        <v>294</v>
      </c>
      <c r="C2302" s="441">
        <v>1006011319</v>
      </c>
      <c r="D2302" s="439" t="s">
        <v>690</v>
      </c>
      <c r="E2302" s="437" t="s">
        <v>171</v>
      </c>
      <c r="F2302" s="416">
        <v>3004059438</v>
      </c>
      <c r="G2302" s="445">
        <v>590</v>
      </c>
      <c r="H2302" s="416">
        <v>20211231</v>
      </c>
      <c r="I2302" s="418" t="s">
        <v>1706</v>
      </c>
      <c r="J2302" s="419">
        <v>54815000</v>
      </c>
      <c r="K2302" s="595"/>
      <c r="L2302" s="568"/>
    </row>
    <row r="2303" spans="2:12" ht="14">
      <c r="B2303" s="439" t="s">
        <v>294</v>
      </c>
      <c r="C2303" s="441">
        <v>1006011319</v>
      </c>
      <c r="D2303" s="439" t="s">
        <v>690</v>
      </c>
      <c r="E2303" s="437" t="s">
        <v>171</v>
      </c>
      <c r="F2303" s="416">
        <v>3004059438</v>
      </c>
      <c r="G2303" s="445">
        <v>1085</v>
      </c>
      <c r="H2303" s="416">
        <v>20221128</v>
      </c>
      <c r="I2303" s="418" t="s">
        <v>1706</v>
      </c>
      <c r="J2303" s="419">
        <v>2727272</v>
      </c>
      <c r="K2303" s="595"/>
      <c r="L2303" s="568"/>
    </row>
    <row r="2304" spans="2:12">
      <c r="B2304" s="456" t="s">
        <v>26</v>
      </c>
      <c r="C2304" s="458"/>
      <c r="D2304" s="449"/>
      <c r="E2304" s="450"/>
      <c r="F2304" s="451"/>
      <c r="G2304" s="459"/>
      <c r="H2304" s="453"/>
      <c r="I2304" s="526"/>
      <c r="J2304" s="454">
        <f>SUM(J2302:J2303)</f>
        <v>57542272</v>
      </c>
      <c r="K2304" s="599">
        <f>SUM(K2302:K2303)</f>
        <v>0</v>
      </c>
      <c r="L2304" s="568"/>
    </row>
    <row r="2305" spans="2:12" ht="28">
      <c r="B2305" s="444" t="s">
        <v>555</v>
      </c>
      <c r="C2305" s="441">
        <v>900017281</v>
      </c>
      <c r="D2305" s="414" t="s">
        <v>556</v>
      </c>
      <c r="E2305" s="437" t="s">
        <v>171</v>
      </c>
      <c r="F2305" s="416">
        <v>8933863</v>
      </c>
      <c r="G2305" s="445">
        <v>1072</v>
      </c>
      <c r="H2305" s="416">
        <v>20220312</v>
      </c>
      <c r="I2305" s="418" t="s">
        <v>1706</v>
      </c>
      <c r="J2305" s="419">
        <v>11404875</v>
      </c>
      <c r="K2305" s="595"/>
      <c r="L2305" s="568"/>
    </row>
    <row r="2306" spans="2:12" ht="28">
      <c r="B2306" s="444" t="s">
        <v>555</v>
      </c>
      <c r="C2306" s="441">
        <v>900017281</v>
      </c>
      <c r="D2306" s="414" t="s">
        <v>556</v>
      </c>
      <c r="E2306" s="437" t="s">
        <v>171</v>
      </c>
      <c r="F2306" s="416">
        <v>8933863</v>
      </c>
      <c r="G2306" s="445">
        <v>1127</v>
      </c>
      <c r="H2306" s="416">
        <v>20220405</v>
      </c>
      <c r="I2306" s="418" t="s">
        <v>1706</v>
      </c>
      <c r="J2306" s="419">
        <v>11404875</v>
      </c>
      <c r="K2306" s="595"/>
      <c r="L2306" s="568"/>
    </row>
    <row r="2307" spans="2:12" ht="28">
      <c r="B2307" s="444" t="s">
        <v>555</v>
      </c>
      <c r="C2307" s="441">
        <v>900017281</v>
      </c>
      <c r="D2307" s="414" t="s">
        <v>556</v>
      </c>
      <c r="E2307" s="437" t="s">
        <v>171</v>
      </c>
      <c r="F2307" s="416">
        <v>8933863</v>
      </c>
      <c r="G2307" s="445">
        <v>1170</v>
      </c>
      <c r="H2307" s="416">
        <v>20220429</v>
      </c>
      <c r="I2307" s="418" t="s">
        <v>1706</v>
      </c>
      <c r="J2307" s="419">
        <v>11404875</v>
      </c>
      <c r="K2307" s="595"/>
      <c r="L2307" s="568"/>
    </row>
    <row r="2308" spans="2:12" ht="28">
      <c r="B2308" s="444" t="s">
        <v>555</v>
      </c>
      <c r="C2308" s="441">
        <v>900017281</v>
      </c>
      <c r="D2308" s="414" t="s">
        <v>556</v>
      </c>
      <c r="E2308" s="437" t="s">
        <v>171</v>
      </c>
      <c r="F2308" s="416">
        <v>8933863</v>
      </c>
      <c r="G2308" s="445">
        <v>1220</v>
      </c>
      <c r="H2308" s="416">
        <v>20220604</v>
      </c>
      <c r="I2308" s="418" t="s">
        <v>1706</v>
      </c>
      <c r="J2308" s="419">
        <v>11404875</v>
      </c>
      <c r="K2308" s="595"/>
      <c r="L2308" s="568"/>
    </row>
    <row r="2309" spans="2:12" ht="28">
      <c r="B2309" s="444" t="s">
        <v>555</v>
      </c>
      <c r="C2309" s="441">
        <v>900017281</v>
      </c>
      <c r="D2309" s="414" t="s">
        <v>556</v>
      </c>
      <c r="E2309" s="437" t="s">
        <v>171</v>
      </c>
      <c r="F2309" s="416">
        <v>8933863</v>
      </c>
      <c r="G2309" s="445">
        <v>1283</v>
      </c>
      <c r="H2309" s="416">
        <v>20220626</v>
      </c>
      <c r="I2309" s="418" t="s">
        <v>1706</v>
      </c>
      <c r="J2309" s="419">
        <v>11404875</v>
      </c>
      <c r="K2309" s="595"/>
      <c r="L2309" s="568"/>
    </row>
    <row r="2310" spans="2:12" ht="28">
      <c r="B2310" s="444" t="s">
        <v>555</v>
      </c>
      <c r="C2310" s="441">
        <v>900017281</v>
      </c>
      <c r="D2310" s="414" t="s">
        <v>556</v>
      </c>
      <c r="E2310" s="437" t="s">
        <v>171</v>
      </c>
      <c r="F2310" s="416">
        <v>8933863</v>
      </c>
      <c r="G2310" s="445">
        <v>1335</v>
      </c>
      <c r="H2310" s="416">
        <v>20220726</v>
      </c>
      <c r="I2310" s="418" t="s">
        <v>1706</v>
      </c>
      <c r="J2310" s="419">
        <v>11404875</v>
      </c>
      <c r="K2310" s="595"/>
      <c r="L2310" s="568"/>
    </row>
    <row r="2311" spans="2:12" ht="28">
      <c r="B2311" s="444" t="s">
        <v>555</v>
      </c>
      <c r="C2311" s="441">
        <v>900017281</v>
      </c>
      <c r="D2311" s="414" t="s">
        <v>556</v>
      </c>
      <c r="E2311" s="437" t="s">
        <v>171</v>
      </c>
      <c r="F2311" s="416">
        <v>8933863</v>
      </c>
      <c r="G2311" s="445">
        <v>1388</v>
      </c>
      <c r="H2311" s="416">
        <v>20220826</v>
      </c>
      <c r="I2311" s="418" t="s">
        <v>1706</v>
      </c>
      <c r="J2311" s="419">
        <v>11404875</v>
      </c>
      <c r="K2311" s="595"/>
      <c r="L2311" s="568"/>
    </row>
    <row r="2312" spans="2:12" ht="28">
      <c r="B2312" s="444" t="s">
        <v>555</v>
      </c>
      <c r="C2312" s="441">
        <v>900017281</v>
      </c>
      <c r="D2312" s="414" t="s">
        <v>556</v>
      </c>
      <c r="E2312" s="437" t="s">
        <v>171</v>
      </c>
      <c r="F2312" s="416">
        <v>8933863</v>
      </c>
      <c r="G2312" s="445">
        <v>1435</v>
      </c>
      <c r="H2312" s="416">
        <v>20221001</v>
      </c>
      <c r="I2312" s="418" t="s">
        <v>1706</v>
      </c>
      <c r="J2312" s="419">
        <v>11404875</v>
      </c>
      <c r="K2312" s="595"/>
      <c r="L2312" s="568"/>
    </row>
    <row r="2313" spans="2:12" ht="28">
      <c r="B2313" s="444" t="s">
        <v>555</v>
      </c>
      <c r="C2313" s="441">
        <v>900017281</v>
      </c>
      <c r="D2313" s="414" t="s">
        <v>556</v>
      </c>
      <c r="E2313" s="437" t="s">
        <v>171</v>
      </c>
      <c r="F2313" s="416">
        <v>8933863</v>
      </c>
      <c r="G2313" s="445">
        <v>1483</v>
      </c>
      <c r="H2313" s="416">
        <v>20221101</v>
      </c>
      <c r="I2313" s="418" t="s">
        <v>1706</v>
      </c>
      <c r="J2313" s="419">
        <v>11404875</v>
      </c>
      <c r="K2313" s="595"/>
      <c r="L2313" s="568"/>
    </row>
    <row r="2314" spans="2:12" ht="28">
      <c r="B2314" s="444" t="s">
        <v>555</v>
      </c>
      <c r="C2314" s="441">
        <v>900017281</v>
      </c>
      <c r="D2314" s="414" t="s">
        <v>556</v>
      </c>
      <c r="E2314" s="437" t="s">
        <v>171</v>
      </c>
      <c r="F2314" s="416">
        <v>8933863</v>
      </c>
      <c r="G2314" s="445">
        <v>1532</v>
      </c>
      <c r="H2314" s="416">
        <v>20221203</v>
      </c>
      <c r="I2314" s="418" t="s">
        <v>1706</v>
      </c>
      <c r="J2314" s="419">
        <v>11404875</v>
      </c>
      <c r="K2314" s="595"/>
      <c r="L2314" s="568"/>
    </row>
    <row r="2315" spans="2:12" ht="28">
      <c r="B2315" s="444" t="s">
        <v>555</v>
      </c>
      <c r="C2315" s="441">
        <v>900017281</v>
      </c>
      <c r="D2315" s="414" t="s">
        <v>556</v>
      </c>
      <c r="E2315" s="437" t="s">
        <v>171</v>
      </c>
      <c r="F2315" s="416">
        <v>8933863</v>
      </c>
      <c r="G2315" s="445">
        <v>1576</v>
      </c>
      <c r="H2315" s="416">
        <v>20221226</v>
      </c>
      <c r="I2315" s="418" t="s">
        <v>1706</v>
      </c>
      <c r="J2315" s="419">
        <v>11404875</v>
      </c>
      <c r="K2315" s="595"/>
      <c r="L2315" s="568"/>
    </row>
    <row r="2316" spans="2:12" ht="28">
      <c r="B2316" s="444" t="s">
        <v>555</v>
      </c>
      <c r="C2316" s="441">
        <v>900017281</v>
      </c>
      <c r="D2316" s="414" t="s">
        <v>556</v>
      </c>
      <c r="E2316" s="437" t="s">
        <v>171</v>
      </c>
      <c r="F2316" s="416">
        <v>8933863</v>
      </c>
      <c r="G2316" s="445">
        <v>1621</v>
      </c>
      <c r="H2316" s="416">
        <v>20230127</v>
      </c>
      <c r="I2316" s="418" t="s">
        <v>1706</v>
      </c>
      <c r="J2316" s="419">
        <v>13229655</v>
      </c>
      <c r="K2316" s="595"/>
      <c r="L2316" s="568"/>
    </row>
    <row r="2317" spans="2:12" ht="28">
      <c r="B2317" s="444" t="s">
        <v>555</v>
      </c>
      <c r="C2317" s="441">
        <v>900017281</v>
      </c>
      <c r="D2317" s="414" t="s">
        <v>556</v>
      </c>
      <c r="E2317" s="437" t="s">
        <v>171</v>
      </c>
      <c r="F2317" s="416">
        <v>8933863</v>
      </c>
      <c r="G2317" s="445">
        <v>1664</v>
      </c>
      <c r="H2317" s="416">
        <v>20230226</v>
      </c>
      <c r="I2317" s="418" t="s">
        <v>1706</v>
      </c>
      <c r="J2317" s="419">
        <v>13229655</v>
      </c>
      <c r="K2317" s="595"/>
      <c r="L2317" s="568"/>
    </row>
    <row r="2318" spans="2:12" ht="28">
      <c r="B2318" s="444" t="s">
        <v>555</v>
      </c>
      <c r="C2318" s="441">
        <v>900017281</v>
      </c>
      <c r="D2318" s="414" t="s">
        <v>556</v>
      </c>
      <c r="E2318" s="437" t="s">
        <v>171</v>
      </c>
      <c r="F2318" s="416">
        <v>8933863</v>
      </c>
      <c r="G2318" s="445">
        <v>1709</v>
      </c>
      <c r="H2318" s="416">
        <v>20230326</v>
      </c>
      <c r="I2318" s="418" t="s">
        <v>1706</v>
      </c>
      <c r="J2318" s="419">
        <v>13229655</v>
      </c>
      <c r="K2318" s="595"/>
      <c r="L2318" s="568"/>
    </row>
    <row r="2319" spans="2:12" ht="28">
      <c r="B2319" s="444" t="s">
        <v>555</v>
      </c>
      <c r="C2319" s="441">
        <v>900017281</v>
      </c>
      <c r="D2319" s="414" t="s">
        <v>556</v>
      </c>
      <c r="E2319" s="437" t="s">
        <v>171</v>
      </c>
      <c r="F2319" s="416">
        <v>8933863</v>
      </c>
      <c r="G2319" s="445">
        <v>1753</v>
      </c>
      <c r="H2319" s="416">
        <v>20230428</v>
      </c>
      <c r="I2319" s="418" t="s">
        <v>1706</v>
      </c>
      <c r="J2319" s="419">
        <v>13229655</v>
      </c>
      <c r="K2319" s="595"/>
      <c r="L2319" s="568"/>
    </row>
    <row r="2320" spans="2:12" ht="28">
      <c r="B2320" s="444" t="s">
        <v>555</v>
      </c>
      <c r="C2320" s="441">
        <v>900017281</v>
      </c>
      <c r="D2320" s="414" t="s">
        <v>556</v>
      </c>
      <c r="E2320" s="437" t="s">
        <v>171</v>
      </c>
      <c r="F2320" s="416">
        <v>8933863</v>
      </c>
      <c r="G2320" s="445">
        <v>1796</v>
      </c>
      <c r="H2320" s="416">
        <v>20230527</v>
      </c>
      <c r="I2320" s="418" t="s">
        <v>1706</v>
      </c>
      <c r="J2320" s="419">
        <v>13229655</v>
      </c>
      <c r="K2320" s="595"/>
      <c r="L2320" s="568"/>
    </row>
    <row r="2321" spans="2:12" ht="28">
      <c r="B2321" s="444" t="s">
        <v>555</v>
      </c>
      <c r="C2321" s="441">
        <v>900017281</v>
      </c>
      <c r="D2321" s="414" t="s">
        <v>556</v>
      </c>
      <c r="E2321" s="437" t="s">
        <v>171</v>
      </c>
      <c r="F2321" s="416">
        <v>8933863</v>
      </c>
      <c r="G2321" s="445">
        <v>1843</v>
      </c>
      <c r="H2321" s="416">
        <v>20230626</v>
      </c>
      <c r="I2321" s="418" t="s">
        <v>1706</v>
      </c>
      <c r="J2321" s="419">
        <v>13229655</v>
      </c>
      <c r="K2321" s="595"/>
      <c r="L2321" s="568"/>
    </row>
    <row r="2322" spans="2:12" ht="28">
      <c r="B2322" s="444" t="s">
        <v>555</v>
      </c>
      <c r="C2322" s="441">
        <v>900017281</v>
      </c>
      <c r="D2322" s="414" t="s">
        <v>556</v>
      </c>
      <c r="E2322" s="437" t="s">
        <v>171</v>
      </c>
      <c r="F2322" s="416">
        <v>8933863</v>
      </c>
      <c r="G2322" s="445">
        <v>1890</v>
      </c>
      <c r="H2322" s="416">
        <v>20230729</v>
      </c>
      <c r="I2322" s="418" t="s">
        <v>1706</v>
      </c>
      <c r="J2322" s="419">
        <v>13229655</v>
      </c>
      <c r="K2322" s="595"/>
      <c r="L2322" s="568"/>
    </row>
    <row r="2323" spans="2:12" ht="28">
      <c r="B2323" s="444" t="s">
        <v>555</v>
      </c>
      <c r="C2323" s="441">
        <v>900017281</v>
      </c>
      <c r="D2323" s="414" t="s">
        <v>556</v>
      </c>
      <c r="E2323" s="437" t="s">
        <v>171</v>
      </c>
      <c r="F2323" s="416">
        <v>8933863</v>
      </c>
      <c r="G2323" s="445">
        <v>2254</v>
      </c>
      <c r="H2323" s="416">
        <v>20240327</v>
      </c>
      <c r="I2323" s="418" t="s">
        <v>1706</v>
      </c>
      <c r="J2323" s="419">
        <v>14826874</v>
      </c>
      <c r="K2323" s="595"/>
      <c r="L2323" s="568"/>
    </row>
    <row r="2324" spans="2:12" ht="28">
      <c r="B2324" s="444" t="s">
        <v>555</v>
      </c>
      <c r="C2324" s="441">
        <v>900017281</v>
      </c>
      <c r="D2324" s="414" t="s">
        <v>556</v>
      </c>
      <c r="E2324" s="437" t="s">
        <v>171</v>
      </c>
      <c r="F2324" s="416">
        <v>8933863</v>
      </c>
      <c r="G2324" s="445">
        <v>2298</v>
      </c>
      <c r="H2324" s="416">
        <v>20240426</v>
      </c>
      <c r="I2324" s="418" t="s">
        <v>1706</v>
      </c>
      <c r="J2324" s="419">
        <v>14826874</v>
      </c>
      <c r="K2324" s="595"/>
      <c r="L2324" s="568"/>
    </row>
    <row r="2325" spans="2:12" ht="28">
      <c r="B2325" s="444" t="s">
        <v>555</v>
      </c>
      <c r="C2325" s="441">
        <v>900017281</v>
      </c>
      <c r="D2325" s="414" t="s">
        <v>556</v>
      </c>
      <c r="E2325" s="437" t="s">
        <v>171</v>
      </c>
      <c r="F2325" s="416">
        <v>8933863</v>
      </c>
      <c r="G2325" s="445">
        <v>2340</v>
      </c>
      <c r="H2325" s="416">
        <v>20240528</v>
      </c>
      <c r="I2325" s="418" t="s">
        <v>1706</v>
      </c>
      <c r="J2325" s="419">
        <v>14826874</v>
      </c>
      <c r="K2325" s="595"/>
      <c r="L2325" s="568"/>
    </row>
    <row r="2326" spans="2:12" ht="28">
      <c r="B2326" s="444" t="s">
        <v>555</v>
      </c>
      <c r="C2326" s="441">
        <v>900017281</v>
      </c>
      <c r="D2326" s="414" t="s">
        <v>556</v>
      </c>
      <c r="E2326" s="437" t="s">
        <v>171</v>
      </c>
      <c r="F2326" s="416">
        <v>8933863</v>
      </c>
      <c r="G2326" s="445">
        <v>2382</v>
      </c>
      <c r="H2326" s="416">
        <v>20240703</v>
      </c>
      <c r="I2326" s="418" t="s">
        <v>1706</v>
      </c>
      <c r="J2326" s="419">
        <v>14826874</v>
      </c>
      <c r="K2326" s="595"/>
      <c r="L2326" s="568"/>
    </row>
    <row r="2327" spans="2:12" ht="28">
      <c r="B2327" s="444" t="s">
        <v>555</v>
      </c>
      <c r="C2327" s="441">
        <v>900017281</v>
      </c>
      <c r="D2327" s="414" t="s">
        <v>556</v>
      </c>
      <c r="E2327" s="437" t="s">
        <v>171</v>
      </c>
      <c r="F2327" s="416">
        <v>8933863</v>
      </c>
      <c r="G2327" s="445">
        <v>2471</v>
      </c>
      <c r="H2327" s="416">
        <v>20240827</v>
      </c>
      <c r="I2327" s="418" t="s">
        <v>1706</v>
      </c>
      <c r="J2327" s="419">
        <v>14826874</v>
      </c>
      <c r="K2327" s="595"/>
      <c r="L2327" s="568"/>
    </row>
    <row r="2328" spans="2:12">
      <c r="B2328" s="456" t="s">
        <v>26</v>
      </c>
      <c r="C2328" s="458"/>
      <c r="D2328" s="449"/>
      <c r="E2328" s="450"/>
      <c r="F2328" s="451"/>
      <c r="G2328" s="459"/>
      <c r="H2328" s="453"/>
      <c r="I2328" s="526"/>
      <c r="J2328" s="454">
        <f>SUM(J2305:J2327)</f>
        <v>292195580</v>
      </c>
      <c r="K2328" s="599">
        <f>SUM(K2305:K2327)</f>
        <v>0</v>
      </c>
      <c r="L2328" s="568"/>
    </row>
    <row r="2329" spans="2:12" ht="14">
      <c r="B2329" s="439" t="s">
        <v>922</v>
      </c>
      <c r="C2329" s="441">
        <v>444444892</v>
      </c>
      <c r="D2329" s="439" t="s">
        <v>923</v>
      </c>
      <c r="E2329" s="437">
        <v>0</v>
      </c>
      <c r="F2329" s="416">
        <v>17862230152</v>
      </c>
      <c r="G2329" s="445">
        <v>1132</v>
      </c>
      <c r="H2329" s="416">
        <v>20221229</v>
      </c>
      <c r="I2329" s="418" t="s">
        <v>1706</v>
      </c>
      <c r="J2329" s="419">
        <v>20420000</v>
      </c>
      <c r="K2329" s="595"/>
      <c r="L2329" s="568"/>
    </row>
    <row r="2330" spans="2:12">
      <c r="B2330" s="456" t="s">
        <v>26</v>
      </c>
      <c r="C2330" s="458"/>
      <c r="D2330" s="449"/>
      <c r="E2330" s="450"/>
      <c r="F2330" s="451"/>
      <c r="G2330" s="459"/>
      <c r="H2330" s="453"/>
      <c r="I2330" s="526"/>
      <c r="J2330" s="454">
        <f>SUM(J2329)</f>
        <v>20420000</v>
      </c>
      <c r="K2330" s="599">
        <f>SUM(K2329)</f>
        <v>0</v>
      </c>
      <c r="L2330" s="568"/>
    </row>
    <row r="2331" spans="2:12">
      <c r="B2331" s="440" t="s">
        <v>1386</v>
      </c>
      <c r="C2331" s="441">
        <v>94503196</v>
      </c>
      <c r="D2331" s="414" t="s">
        <v>1387</v>
      </c>
      <c r="E2331" s="437" t="s">
        <v>171</v>
      </c>
      <c r="F2331" s="416" t="s">
        <v>1388</v>
      </c>
      <c r="G2331" s="445">
        <v>20240802</v>
      </c>
      <c r="H2331" s="438">
        <v>45527</v>
      </c>
      <c r="I2331" s="418" t="s">
        <v>1706</v>
      </c>
      <c r="J2331" s="419">
        <v>138138</v>
      </c>
      <c r="K2331" s="595"/>
      <c r="L2331" s="568"/>
    </row>
    <row r="2332" spans="2:12">
      <c r="B2332" s="456" t="s">
        <v>26</v>
      </c>
      <c r="C2332" s="458"/>
      <c r="D2332" s="449"/>
      <c r="E2332" s="450"/>
      <c r="F2332" s="451"/>
      <c r="G2332" s="459"/>
      <c r="H2332" s="453"/>
      <c r="I2332" s="526"/>
      <c r="J2332" s="454">
        <f>SUM(J2331)</f>
        <v>138138</v>
      </c>
      <c r="K2332" s="599">
        <f>SUM(K2331)</f>
        <v>0</v>
      </c>
      <c r="L2332" s="568"/>
    </row>
    <row r="2333" spans="2:12">
      <c r="B2333" s="440" t="s">
        <v>470</v>
      </c>
      <c r="C2333" s="441">
        <v>25020932</v>
      </c>
      <c r="D2333" s="414" t="s">
        <v>471</v>
      </c>
      <c r="E2333" s="437" t="s">
        <v>171</v>
      </c>
      <c r="F2333" s="416">
        <v>316419178</v>
      </c>
      <c r="G2333" s="444">
        <v>20220823</v>
      </c>
      <c r="H2333" s="416">
        <v>20220831</v>
      </c>
      <c r="I2333" s="418" t="s">
        <v>1706</v>
      </c>
      <c r="J2333" s="419">
        <v>4485600</v>
      </c>
      <c r="K2333" s="595"/>
      <c r="L2333" s="568"/>
    </row>
    <row r="2334" spans="2:12">
      <c r="B2334" s="456" t="s">
        <v>26</v>
      </c>
      <c r="C2334" s="458"/>
      <c r="D2334" s="449"/>
      <c r="E2334" s="450"/>
      <c r="F2334" s="451"/>
      <c r="G2334" s="459"/>
      <c r="H2334" s="453"/>
      <c r="I2334" s="526"/>
      <c r="J2334" s="454">
        <f>SUM(J2333)</f>
        <v>4485600</v>
      </c>
      <c r="K2334" s="599">
        <f>SUM(K2333)</f>
        <v>0</v>
      </c>
      <c r="L2334" s="568"/>
    </row>
    <row r="2335" spans="2:12">
      <c r="B2335" s="440" t="s">
        <v>1225</v>
      </c>
      <c r="C2335" s="441">
        <v>8756173</v>
      </c>
      <c r="D2335" s="414" t="s">
        <v>1226</v>
      </c>
      <c r="E2335" s="437" t="s">
        <v>948</v>
      </c>
      <c r="F2335" s="416">
        <v>3106107036</v>
      </c>
      <c r="G2335" s="444">
        <v>3862</v>
      </c>
      <c r="H2335" s="416">
        <v>20240812</v>
      </c>
      <c r="I2335" s="418" t="s">
        <v>1706</v>
      </c>
      <c r="J2335" s="419">
        <v>2650000</v>
      </c>
      <c r="K2335" s="595"/>
      <c r="L2335" s="568"/>
    </row>
    <row r="2336" spans="2:12">
      <c r="B2336" s="456" t="s">
        <v>26</v>
      </c>
      <c r="C2336" s="458"/>
      <c r="D2336" s="449"/>
      <c r="E2336" s="450"/>
      <c r="F2336" s="451"/>
      <c r="G2336" s="459"/>
      <c r="H2336" s="453"/>
      <c r="I2336" s="526"/>
      <c r="J2336" s="454">
        <f>SUM(J2335)</f>
        <v>2650000</v>
      </c>
      <c r="K2336" s="599">
        <f>SUM(K2335)</f>
        <v>0</v>
      </c>
      <c r="L2336" s="568"/>
    </row>
    <row r="2337" spans="2:12">
      <c r="B2337" s="440" t="s">
        <v>1468</v>
      </c>
      <c r="C2337" s="441">
        <v>800167643</v>
      </c>
      <c r="D2337" s="414" t="s">
        <v>1469</v>
      </c>
      <c r="E2337" s="437" t="s">
        <v>171</v>
      </c>
      <c r="F2337" s="416">
        <v>4187333</v>
      </c>
      <c r="G2337" s="444"/>
      <c r="H2337" s="435"/>
      <c r="I2337" s="418" t="s">
        <v>1706</v>
      </c>
      <c r="J2337" s="419">
        <v>252095</v>
      </c>
      <c r="K2337" s="595"/>
      <c r="L2337" s="568"/>
    </row>
    <row r="2338" spans="2:12">
      <c r="B2338" s="456" t="s">
        <v>26</v>
      </c>
      <c r="C2338" s="458"/>
      <c r="D2338" s="449"/>
      <c r="E2338" s="450"/>
      <c r="F2338" s="451"/>
      <c r="G2338" s="459"/>
      <c r="H2338" s="453"/>
      <c r="I2338" s="526"/>
      <c r="J2338" s="454">
        <f>SUM(J2337)</f>
        <v>252095</v>
      </c>
      <c r="K2338" s="599">
        <f>SUM(K2337)</f>
        <v>0</v>
      </c>
      <c r="L2338" s="568"/>
    </row>
    <row r="2339" spans="2:12">
      <c r="B2339" s="440" t="s">
        <v>1227</v>
      </c>
      <c r="C2339" s="441">
        <v>901446858</v>
      </c>
      <c r="D2339" s="414" t="s">
        <v>1228</v>
      </c>
      <c r="E2339" s="437" t="s">
        <v>171</v>
      </c>
      <c r="F2339" s="416">
        <v>3176398060</v>
      </c>
      <c r="G2339" s="444">
        <v>37</v>
      </c>
      <c r="H2339" s="416">
        <v>20240823</v>
      </c>
      <c r="I2339" s="418" t="s">
        <v>1706</v>
      </c>
      <c r="J2339" s="419">
        <v>2031939</v>
      </c>
      <c r="K2339" s="595"/>
      <c r="L2339" s="568"/>
    </row>
    <row r="2340" spans="2:12">
      <c r="B2340" s="456" t="s">
        <v>26</v>
      </c>
      <c r="C2340" s="458"/>
      <c r="D2340" s="449"/>
      <c r="E2340" s="450"/>
      <c r="F2340" s="451"/>
      <c r="G2340" s="459"/>
      <c r="H2340" s="453"/>
      <c r="I2340" s="526"/>
      <c r="J2340" s="454">
        <f>SUM(J2339)</f>
        <v>2031939</v>
      </c>
      <c r="K2340" s="599">
        <f>SUM(K2339)</f>
        <v>0</v>
      </c>
      <c r="L2340" s="568"/>
    </row>
    <row r="2341" spans="2:12">
      <c r="B2341" s="440" t="s">
        <v>195</v>
      </c>
      <c r="C2341" s="441">
        <v>94533810</v>
      </c>
      <c r="D2341" s="414" t="s">
        <v>575</v>
      </c>
      <c r="E2341" s="437" t="s">
        <v>171</v>
      </c>
      <c r="F2341" s="416">
        <v>3735102</v>
      </c>
      <c r="G2341" s="445">
        <v>20</v>
      </c>
      <c r="H2341" s="416">
        <v>20220425</v>
      </c>
      <c r="I2341" s="418" t="s">
        <v>1706</v>
      </c>
      <c r="J2341" s="419">
        <v>892168</v>
      </c>
      <c r="K2341" s="595"/>
      <c r="L2341" s="568"/>
    </row>
    <row r="2342" spans="2:12">
      <c r="B2342" s="440" t="s">
        <v>195</v>
      </c>
      <c r="C2342" s="441">
        <v>94533810</v>
      </c>
      <c r="D2342" s="414" t="s">
        <v>575</v>
      </c>
      <c r="E2342" s="437" t="s">
        <v>171</v>
      </c>
      <c r="F2342" s="416">
        <v>3735102</v>
      </c>
      <c r="G2342" s="445">
        <v>30</v>
      </c>
      <c r="H2342" s="416">
        <v>20220622</v>
      </c>
      <c r="I2342" s="418" t="s">
        <v>1706</v>
      </c>
      <c r="J2342" s="419">
        <v>1044490</v>
      </c>
      <c r="K2342" s="595"/>
      <c r="L2342" s="568"/>
    </row>
    <row r="2343" spans="2:12">
      <c r="B2343" s="440" t="s">
        <v>195</v>
      </c>
      <c r="C2343" s="441">
        <v>94533810</v>
      </c>
      <c r="D2343" s="414" t="s">
        <v>575</v>
      </c>
      <c r="E2343" s="437" t="s">
        <v>171</v>
      </c>
      <c r="F2343" s="416">
        <v>3735102</v>
      </c>
      <c r="G2343" s="445">
        <v>36</v>
      </c>
      <c r="H2343" s="416">
        <v>20220613</v>
      </c>
      <c r="I2343" s="418" t="s">
        <v>1706</v>
      </c>
      <c r="J2343" s="419">
        <v>1061898</v>
      </c>
      <c r="K2343" s="595"/>
      <c r="L2343" s="568"/>
    </row>
    <row r="2344" spans="2:12">
      <c r="B2344" s="440" t="s">
        <v>195</v>
      </c>
      <c r="C2344" s="441">
        <v>94533810</v>
      </c>
      <c r="D2344" s="414" t="s">
        <v>575</v>
      </c>
      <c r="E2344" s="437" t="s">
        <v>171</v>
      </c>
      <c r="F2344" s="416">
        <v>3735102</v>
      </c>
      <c r="G2344" s="445">
        <v>33</v>
      </c>
      <c r="H2344" s="416">
        <v>20221229</v>
      </c>
      <c r="I2344" s="418" t="s">
        <v>1706</v>
      </c>
      <c r="J2344" s="419">
        <v>789170</v>
      </c>
      <c r="K2344" s="595"/>
      <c r="L2344" s="568"/>
    </row>
    <row r="2345" spans="2:12">
      <c r="B2345" s="440" t="s">
        <v>195</v>
      </c>
      <c r="C2345" s="441">
        <v>94533810</v>
      </c>
      <c r="D2345" s="414" t="s">
        <v>575</v>
      </c>
      <c r="E2345" s="437" t="s">
        <v>171</v>
      </c>
      <c r="F2345" s="416">
        <v>3735102</v>
      </c>
      <c r="G2345" s="445">
        <v>62</v>
      </c>
      <c r="H2345" s="438">
        <v>45513</v>
      </c>
      <c r="I2345" s="418" t="s">
        <v>1706</v>
      </c>
      <c r="J2345" s="419">
        <v>6440</v>
      </c>
      <c r="K2345" s="595"/>
      <c r="L2345" s="568"/>
    </row>
    <row r="2346" spans="2:12">
      <c r="B2346" s="440" t="s">
        <v>195</v>
      </c>
      <c r="C2346" s="441">
        <v>94533810</v>
      </c>
      <c r="D2346" s="414" t="s">
        <v>575</v>
      </c>
      <c r="E2346" s="437" t="s">
        <v>171</v>
      </c>
      <c r="F2346" s="416">
        <v>3735102</v>
      </c>
      <c r="G2346" s="445">
        <v>64</v>
      </c>
      <c r="H2346" s="438">
        <v>45517</v>
      </c>
      <c r="I2346" s="418" t="s">
        <v>1706</v>
      </c>
      <c r="J2346" s="419">
        <v>455736</v>
      </c>
      <c r="K2346" s="595"/>
      <c r="L2346" s="568"/>
    </row>
    <row r="2347" spans="2:12">
      <c r="B2347" s="440" t="s">
        <v>195</v>
      </c>
      <c r="C2347" s="441">
        <v>94533810</v>
      </c>
      <c r="D2347" s="414" t="s">
        <v>575</v>
      </c>
      <c r="E2347" s="437" t="s">
        <v>171</v>
      </c>
      <c r="F2347" s="416">
        <v>3735102</v>
      </c>
      <c r="G2347" s="445">
        <v>47</v>
      </c>
      <c r="H2347" s="416">
        <v>20221116</v>
      </c>
      <c r="I2347" s="418" t="s">
        <v>1706</v>
      </c>
      <c r="J2347" s="419">
        <v>685446</v>
      </c>
      <c r="K2347" s="595"/>
      <c r="L2347" s="568"/>
    </row>
    <row r="2348" spans="2:12">
      <c r="B2348" s="440" t="s">
        <v>195</v>
      </c>
      <c r="C2348" s="441">
        <v>94533810</v>
      </c>
      <c r="D2348" s="414" t="s">
        <v>575</v>
      </c>
      <c r="E2348" s="437" t="s">
        <v>171</v>
      </c>
      <c r="F2348" s="416">
        <v>3735102</v>
      </c>
      <c r="G2348" s="445">
        <v>45</v>
      </c>
      <c r="H2348" s="416">
        <v>20221109</v>
      </c>
      <c r="I2348" s="418" t="s">
        <v>1706</v>
      </c>
      <c r="J2348" s="419">
        <v>141032</v>
      </c>
      <c r="K2348" s="595"/>
      <c r="L2348" s="568"/>
    </row>
    <row r="2349" spans="2:12">
      <c r="B2349" s="440" t="s">
        <v>195</v>
      </c>
      <c r="C2349" s="441">
        <v>94533810</v>
      </c>
      <c r="D2349" s="414" t="s">
        <v>575</v>
      </c>
      <c r="E2349" s="437" t="s">
        <v>171</v>
      </c>
      <c r="F2349" s="416">
        <v>3735102</v>
      </c>
      <c r="G2349" s="445">
        <v>46</v>
      </c>
      <c r="H2349" s="416">
        <v>20221122</v>
      </c>
      <c r="I2349" s="418" t="s">
        <v>1706</v>
      </c>
      <c r="J2349" s="419">
        <v>403496</v>
      </c>
      <c r="K2349" s="595"/>
      <c r="L2349" s="568"/>
    </row>
    <row r="2350" spans="2:12">
      <c r="B2350" s="440" t="s">
        <v>195</v>
      </c>
      <c r="C2350" s="441">
        <v>94533810</v>
      </c>
      <c r="D2350" s="414" t="s">
        <v>575</v>
      </c>
      <c r="E2350" s="437" t="s">
        <v>171</v>
      </c>
      <c r="F2350" s="416">
        <v>3735102</v>
      </c>
      <c r="G2350" s="445">
        <v>43</v>
      </c>
      <c r="H2350" s="416">
        <v>20221011</v>
      </c>
      <c r="I2350" s="418" t="s">
        <v>1706</v>
      </c>
      <c r="J2350" s="419">
        <v>6000912</v>
      </c>
      <c r="K2350" s="595"/>
      <c r="L2350" s="568"/>
    </row>
    <row r="2351" spans="2:12">
      <c r="B2351" s="456" t="s">
        <v>26</v>
      </c>
      <c r="C2351" s="458"/>
      <c r="D2351" s="449"/>
      <c r="E2351" s="450"/>
      <c r="F2351" s="451"/>
      <c r="G2351" s="459"/>
      <c r="H2351" s="453"/>
      <c r="I2351" s="526"/>
      <c r="J2351" s="454">
        <f>SUM(J2341:J2350)</f>
        <v>11480788</v>
      </c>
      <c r="K2351" s="599">
        <f>SUM(K2341:K2350)</f>
        <v>0</v>
      </c>
      <c r="L2351" s="568" t="s">
        <v>158</v>
      </c>
    </row>
    <row r="2352" spans="2:12" ht="14">
      <c r="B2352" s="440" t="s">
        <v>1389</v>
      </c>
      <c r="C2352" s="441" t="s">
        <v>1390</v>
      </c>
      <c r="D2352" s="414" t="s">
        <v>1391</v>
      </c>
      <c r="E2352" s="437" t="s">
        <v>375</v>
      </c>
      <c r="F2352" s="416">
        <v>3223080524</v>
      </c>
      <c r="G2352" s="444" t="s">
        <v>1269</v>
      </c>
      <c r="H2352" s="438">
        <v>45473</v>
      </c>
      <c r="I2352" s="418" t="s">
        <v>1706</v>
      </c>
      <c r="J2352" s="419">
        <v>1325930</v>
      </c>
      <c r="K2352" s="595"/>
      <c r="L2352" s="568"/>
    </row>
    <row r="2353" spans="2:12" ht="14">
      <c r="B2353" s="440" t="s">
        <v>1389</v>
      </c>
      <c r="C2353" s="441" t="s">
        <v>1390</v>
      </c>
      <c r="D2353" s="414" t="s">
        <v>1391</v>
      </c>
      <c r="E2353" s="437" t="s">
        <v>375</v>
      </c>
      <c r="F2353" s="416">
        <v>3223080524</v>
      </c>
      <c r="G2353" s="444" t="s">
        <v>1392</v>
      </c>
      <c r="H2353" s="438">
        <v>45499</v>
      </c>
      <c r="I2353" s="418" t="s">
        <v>1706</v>
      </c>
      <c r="J2353" s="419">
        <v>1243060</v>
      </c>
      <c r="K2353" s="595"/>
      <c r="L2353" s="568"/>
    </row>
    <row r="2354" spans="2:12">
      <c r="B2354" s="456" t="s">
        <v>26</v>
      </c>
      <c r="C2354" s="458"/>
      <c r="D2354" s="449"/>
      <c r="E2354" s="450"/>
      <c r="F2354" s="451"/>
      <c r="G2354" s="459"/>
      <c r="H2354" s="453"/>
      <c r="I2354" s="526"/>
      <c r="J2354" s="454">
        <f>SUM(J2352:J2353)</f>
        <v>2568990</v>
      </c>
      <c r="K2354" s="599">
        <f>SUM(K2352:K2353)</f>
        <v>0</v>
      </c>
      <c r="L2354" s="568"/>
    </row>
    <row r="2355" spans="2:12" ht="14">
      <c r="B2355" s="439" t="s">
        <v>308</v>
      </c>
      <c r="C2355" s="441">
        <v>1130653593</v>
      </c>
      <c r="D2355" s="439" t="s">
        <v>1590</v>
      </c>
      <c r="E2355" s="437" t="s">
        <v>171</v>
      </c>
      <c r="F2355" s="416">
        <v>3013132826</v>
      </c>
      <c r="G2355" s="445">
        <v>827</v>
      </c>
      <c r="H2355" s="435">
        <v>44729</v>
      </c>
      <c r="I2355" s="418" t="s">
        <v>1706</v>
      </c>
      <c r="J2355" s="419">
        <v>1000000</v>
      </c>
      <c r="K2355" s="595"/>
      <c r="L2355" s="568"/>
    </row>
    <row r="2356" spans="2:12">
      <c r="B2356" s="456" t="s">
        <v>26</v>
      </c>
      <c r="C2356" s="458"/>
      <c r="D2356" s="449"/>
      <c r="E2356" s="450"/>
      <c r="F2356" s="451"/>
      <c r="G2356" s="459"/>
      <c r="H2356" s="453"/>
      <c r="I2356" s="526"/>
      <c r="J2356" s="454">
        <f>SUM(J2355)</f>
        <v>1000000</v>
      </c>
      <c r="K2356" s="599">
        <f>SUM(K2355)</f>
        <v>0</v>
      </c>
      <c r="L2356" s="568"/>
    </row>
    <row r="2357" spans="2:12" ht="14">
      <c r="B2357" s="439" t="s">
        <v>939</v>
      </c>
      <c r="C2357" s="441">
        <v>1152205192</v>
      </c>
      <c r="D2357" s="439" t="s">
        <v>940</v>
      </c>
      <c r="E2357" s="437" t="s">
        <v>171</v>
      </c>
      <c r="F2357" s="416" t="s">
        <v>872</v>
      </c>
      <c r="G2357" s="445">
        <v>1085</v>
      </c>
      <c r="H2357" s="416">
        <v>20221128</v>
      </c>
      <c r="I2357" s="418" t="s">
        <v>1706</v>
      </c>
      <c r="J2357" s="419">
        <v>5142545</v>
      </c>
      <c r="K2357" s="595"/>
      <c r="L2357" s="568"/>
    </row>
    <row r="2358" spans="2:12" ht="14">
      <c r="B2358" s="439" t="s">
        <v>939</v>
      </c>
      <c r="C2358" s="441">
        <v>1152205192</v>
      </c>
      <c r="D2358" s="439" t="s">
        <v>940</v>
      </c>
      <c r="E2358" s="437" t="s">
        <v>171</v>
      </c>
      <c r="F2358" s="416" t="s">
        <v>872</v>
      </c>
      <c r="G2358" s="445">
        <v>917</v>
      </c>
      <c r="H2358" s="416">
        <v>20220826</v>
      </c>
      <c r="I2358" s="418" t="s">
        <v>1706</v>
      </c>
      <c r="J2358" s="419">
        <v>43145700</v>
      </c>
      <c r="K2358" s="595"/>
      <c r="L2358" s="568"/>
    </row>
    <row r="2359" spans="2:12" ht="14">
      <c r="B2359" s="439" t="s">
        <v>939</v>
      </c>
      <c r="C2359" s="441">
        <v>1152205192</v>
      </c>
      <c r="D2359" s="439" t="s">
        <v>940</v>
      </c>
      <c r="E2359" s="437" t="s">
        <v>171</v>
      </c>
      <c r="F2359" s="416" t="s">
        <v>872</v>
      </c>
      <c r="G2359" s="445">
        <v>970</v>
      </c>
      <c r="H2359" s="416">
        <v>20220926</v>
      </c>
      <c r="I2359" s="418" t="s">
        <v>1706</v>
      </c>
      <c r="J2359" s="419">
        <v>43145700</v>
      </c>
      <c r="K2359" s="595"/>
      <c r="L2359" s="568"/>
    </row>
    <row r="2360" spans="2:12" ht="14">
      <c r="B2360" s="439" t="s">
        <v>939</v>
      </c>
      <c r="C2360" s="441">
        <v>1152205192</v>
      </c>
      <c r="D2360" s="439" t="s">
        <v>940</v>
      </c>
      <c r="E2360" s="437" t="s">
        <v>171</v>
      </c>
      <c r="F2360" s="416" t="s">
        <v>872</v>
      </c>
      <c r="G2360" s="445">
        <v>1028</v>
      </c>
      <c r="H2360" s="416">
        <v>20221025</v>
      </c>
      <c r="I2360" s="418" t="s">
        <v>1706</v>
      </c>
      <c r="J2360" s="419">
        <v>43145700</v>
      </c>
      <c r="K2360" s="595"/>
      <c r="L2360" s="568"/>
    </row>
    <row r="2361" spans="2:12" ht="14">
      <c r="B2361" s="439" t="s">
        <v>939</v>
      </c>
      <c r="C2361" s="441">
        <v>1152205192</v>
      </c>
      <c r="D2361" s="439" t="s">
        <v>940</v>
      </c>
      <c r="E2361" s="437" t="s">
        <v>171</v>
      </c>
      <c r="F2361" s="416" t="s">
        <v>872</v>
      </c>
      <c r="G2361" s="445">
        <v>1067</v>
      </c>
      <c r="H2361" s="416">
        <v>20221123</v>
      </c>
      <c r="I2361" s="418" t="s">
        <v>1706</v>
      </c>
      <c r="J2361" s="419">
        <v>7605000</v>
      </c>
      <c r="K2361" s="595"/>
      <c r="L2361" s="568"/>
    </row>
    <row r="2362" spans="2:12" ht="14">
      <c r="B2362" s="439" t="s">
        <v>939</v>
      </c>
      <c r="C2362" s="441">
        <v>1152205192</v>
      </c>
      <c r="D2362" s="439" t="s">
        <v>940</v>
      </c>
      <c r="E2362" s="437" t="s">
        <v>171</v>
      </c>
      <c r="F2362" s="416" t="s">
        <v>872</v>
      </c>
      <c r="G2362" s="445">
        <v>1071</v>
      </c>
      <c r="H2362" s="416">
        <v>20221125</v>
      </c>
      <c r="I2362" s="418" t="s">
        <v>1706</v>
      </c>
      <c r="J2362" s="419">
        <v>43145700</v>
      </c>
      <c r="K2362" s="595"/>
      <c r="L2362" s="568"/>
    </row>
    <row r="2363" spans="2:12" ht="14">
      <c r="B2363" s="439" t="s">
        <v>939</v>
      </c>
      <c r="C2363" s="441">
        <v>1152205192</v>
      </c>
      <c r="D2363" s="439" t="s">
        <v>940</v>
      </c>
      <c r="E2363" s="437" t="s">
        <v>171</v>
      </c>
      <c r="F2363" s="416" t="s">
        <v>872</v>
      </c>
      <c r="G2363" s="445">
        <v>1090</v>
      </c>
      <c r="H2363" s="416">
        <v>20221129</v>
      </c>
      <c r="I2363" s="418" t="s">
        <v>1706</v>
      </c>
      <c r="J2363" s="419">
        <v>32359275</v>
      </c>
      <c r="K2363" s="595"/>
      <c r="L2363" s="568"/>
    </row>
    <row r="2364" spans="2:12">
      <c r="B2364" s="456" t="s">
        <v>26</v>
      </c>
      <c r="C2364" s="458"/>
      <c r="D2364" s="449"/>
      <c r="E2364" s="450"/>
      <c r="F2364" s="451"/>
      <c r="G2364" s="459"/>
      <c r="H2364" s="453"/>
      <c r="I2364" s="526"/>
      <c r="J2364" s="454">
        <f>SUM(J2357:J2363)</f>
        <v>217689620</v>
      </c>
      <c r="K2364" s="599">
        <f>SUM(K2357:K2363)</f>
        <v>0</v>
      </c>
      <c r="L2364" s="568" t="s">
        <v>158</v>
      </c>
    </row>
    <row r="2365" spans="2:12" ht="14">
      <c r="B2365" s="439" t="s">
        <v>927</v>
      </c>
      <c r="C2365" s="441">
        <v>71261904</v>
      </c>
      <c r="D2365" s="439" t="s">
        <v>928</v>
      </c>
      <c r="E2365" s="437" t="s">
        <v>171</v>
      </c>
      <c r="F2365" s="416">
        <v>6670976</v>
      </c>
      <c r="G2365" s="445">
        <v>42</v>
      </c>
      <c r="H2365" s="416">
        <v>20201216</v>
      </c>
      <c r="I2365" s="418" t="s">
        <v>1706</v>
      </c>
      <c r="J2365" s="419">
        <v>9000000</v>
      </c>
      <c r="K2365" s="595"/>
      <c r="L2365" s="568"/>
    </row>
    <row r="2366" spans="2:12">
      <c r="B2366" s="456" t="s">
        <v>26</v>
      </c>
      <c r="C2366" s="458"/>
      <c r="D2366" s="449"/>
      <c r="E2366" s="450"/>
      <c r="F2366" s="451"/>
      <c r="G2366" s="459"/>
      <c r="H2366" s="453"/>
      <c r="I2366" s="526"/>
      <c r="J2366" s="454">
        <f>+J2365</f>
        <v>9000000</v>
      </c>
      <c r="K2366" s="599">
        <f>+K2365</f>
        <v>0</v>
      </c>
      <c r="L2366" s="568"/>
    </row>
    <row r="2367" spans="2:12" ht="14">
      <c r="B2367" s="439" t="s">
        <v>849</v>
      </c>
      <c r="C2367" s="441">
        <v>1002861432</v>
      </c>
      <c r="D2367" s="439" t="s">
        <v>850</v>
      </c>
      <c r="E2367" s="437">
        <v>0</v>
      </c>
      <c r="F2367" s="416">
        <v>3128215836</v>
      </c>
      <c r="G2367" s="445">
        <v>507</v>
      </c>
      <c r="H2367" s="416">
        <v>20211124</v>
      </c>
      <c r="I2367" s="418" t="s">
        <v>1706</v>
      </c>
      <c r="J2367" s="419">
        <v>2122642</v>
      </c>
      <c r="K2367" s="595"/>
      <c r="L2367" s="568"/>
    </row>
    <row r="2368" spans="2:12">
      <c r="B2368" s="456" t="s">
        <v>26</v>
      </c>
      <c r="C2368" s="458"/>
      <c r="D2368" s="449"/>
      <c r="E2368" s="450"/>
      <c r="F2368" s="451"/>
      <c r="G2368" s="459"/>
      <c r="H2368" s="453"/>
      <c r="I2368" s="526"/>
      <c r="J2368" s="454">
        <f>+J2367</f>
        <v>2122642</v>
      </c>
      <c r="K2368" s="599">
        <f>+K2367</f>
        <v>0</v>
      </c>
      <c r="L2368" s="568"/>
    </row>
    <row r="2369" spans="2:12" ht="14">
      <c r="B2369" s="439" t="s">
        <v>889</v>
      </c>
      <c r="C2369" s="441">
        <v>1113676164</v>
      </c>
      <c r="D2369" s="439" t="s">
        <v>831</v>
      </c>
      <c r="E2369" s="437" t="s">
        <v>171</v>
      </c>
      <c r="F2369" s="416">
        <v>3185396812</v>
      </c>
      <c r="G2369" s="445">
        <v>827</v>
      </c>
      <c r="H2369" s="416">
        <v>20220617</v>
      </c>
      <c r="I2369" s="418" t="s">
        <v>1706</v>
      </c>
      <c r="J2369" s="419">
        <v>633333</v>
      </c>
      <c r="K2369" s="595"/>
      <c r="L2369" s="568"/>
    </row>
    <row r="2370" spans="2:12">
      <c r="B2370" s="456" t="s">
        <v>26</v>
      </c>
      <c r="C2370" s="458"/>
      <c r="D2370" s="449"/>
      <c r="E2370" s="450"/>
      <c r="F2370" s="451"/>
      <c r="G2370" s="459"/>
      <c r="H2370" s="453"/>
      <c r="I2370" s="526"/>
      <c r="J2370" s="454">
        <f>SUM(J2369)</f>
        <v>633333</v>
      </c>
      <c r="K2370" s="599">
        <f>SUM(K2369)</f>
        <v>0</v>
      </c>
      <c r="L2370" s="568"/>
    </row>
    <row r="2371" spans="2:12" ht="14">
      <c r="B2371" s="439" t="s">
        <v>842</v>
      </c>
      <c r="C2371" s="441">
        <v>16776657</v>
      </c>
      <c r="D2371" s="439" t="s">
        <v>843</v>
      </c>
      <c r="E2371" s="437" t="s">
        <v>171</v>
      </c>
      <c r="F2371" s="416">
        <v>3117620080</v>
      </c>
      <c r="G2371" s="445">
        <v>591</v>
      </c>
      <c r="H2371" s="416">
        <v>20211231</v>
      </c>
      <c r="I2371" s="418" t="s">
        <v>1706</v>
      </c>
      <c r="J2371" s="419">
        <v>2167533.89</v>
      </c>
      <c r="K2371" s="595"/>
      <c r="L2371" s="568"/>
    </row>
    <row r="2372" spans="2:12">
      <c r="B2372" s="456" t="s">
        <v>26</v>
      </c>
      <c r="C2372" s="458"/>
      <c r="D2372" s="449"/>
      <c r="E2372" s="450"/>
      <c r="F2372" s="451"/>
      <c r="G2372" s="459"/>
      <c r="H2372" s="453"/>
      <c r="I2372" s="526"/>
      <c r="J2372" s="454">
        <f>SUM(J2371)</f>
        <v>2167533.89</v>
      </c>
      <c r="K2372" s="599">
        <f>SUM(K2371)</f>
        <v>0</v>
      </c>
      <c r="L2372" s="568"/>
    </row>
    <row r="2373" spans="2:12">
      <c r="B2373" s="440" t="s">
        <v>600</v>
      </c>
      <c r="C2373" s="441">
        <v>900762689</v>
      </c>
      <c r="D2373" s="414" t="s">
        <v>601</v>
      </c>
      <c r="E2373" s="437" t="s">
        <v>171</v>
      </c>
      <c r="F2373" s="416">
        <v>3217009877</v>
      </c>
      <c r="G2373" s="445">
        <v>340</v>
      </c>
      <c r="H2373" s="416">
        <v>20230602</v>
      </c>
      <c r="I2373" s="418" t="s">
        <v>1706</v>
      </c>
      <c r="J2373" s="419">
        <v>10427508</v>
      </c>
      <c r="K2373" s="595"/>
      <c r="L2373" s="568"/>
    </row>
    <row r="2374" spans="2:12">
      <c r="B2374" s="440" t="s">
        <v>600</v>
      </c>
      <c r="C2374" s="441">
        <v>900762689</v>
      </c>
      <c r="D2374" s="414" t="s">
        <v>601</v>
      </c>
      <c r="E2374" s="437" t="s">
        <v>171</v>
      </c>
      <c r="F2374" s="416">
        <v>3217009877</v>
      </c>
      <c r="G2374" s="445">
        <v>341</v>
      </c>
      <c r="H2374" s="416">
        <v>20230603</v>
      </c>
      <c r="I2374" s="418" t="s">
        <v>1706</v>
      </c>
      <c r="J2374" s="419">
        <v>13475836</v>
      </c>
      <c r="K2374" s="595"/>
      <c r="L2374" s="568"/>
    </row>
    <row r="2375" spans="2:12">
      <c r="B2375" s="440" t="s">
        <v>600</v>
      </c>
      <c r="C2375" s="441">
        <v>900762689</v>
      </c>
      <c r="D2375" s="414" t="s">
        <v>601</v>
      </c>
      <c r="E2375" s="437" t="s">
        <v>171</v>
      </c>
      <c r="F2375" s="416">
        <v>3217009877</v>
      </c>
      <c r="G2375" s="445">
        <v>344</v>
      </c>
      <c r="H2375" s="416">
        <v>20230709</v>
      </c>
      <c r="I2375" s="418" t="s">
        <v>1706</v>
      </c>
      <c r="J2375" s="419">
        <v>13475836</v>
      </c>
      <c r="K2375" s="595"/>
      <c r="L2375" s="568"/>
    </row>
    <row r="2376" spans="2:12">
      <c r="B2376" s="440" t="s">
        <v>600</v>
      </c>
      <c r="C2376" s="441">
        <v>900762689</v>
      </c>
      <c r="D2376" s="414" t="s">
        <v>601</v>
      </c>
      <c r="E2376" s="437" t="s">
        <v>171</v>
      </c>
      <c r="F2376" s="416">
        <v>3217009877</v>
      </c>
      <c r="G2376" s="445">
        <v>376</v>
      </c>
      <c r="H2376" s="416">
        <v>20240817</v>
      </c>
      <c r="I2376" s="418" t="s">
        <v>1706</v>
      </c>
      <c r="J2376" s="419">
        <f>15626173-3986161</f>
        <v>11640012</v>
      </c>
      <c r="K2376" s="595"/>
      <c r="L2376" s="568"/>
    </row>
    <row r="2377" spans="2:12">
      <c r="B2377" s="456" t="s">
        <v>26</v>
      </c>
      <c r="C2377" s="458"/>
      <c r="D2377" s="449"/>
      <c r="E2377" s="450"/>
      <c r="F2377" s="451"/>
      <c r="G2377" s="459"/>
      <c r="H2377" s="453"/>
      <c r="I2377" s="526"/>
      <c r="J2377" s="454">
        <f>SUM(J2373:J2376)</f>
        <v>49019192</v>
      </c>
      <c r="K2377" s="599">
        <f>SUM(K2373:K2376)</f>
        <v>0</v>
      </c>
      <c r="L2377" s="568"/>
    </row>
    <row r="2378" spans="2:12">
      <c r="B2378" s="440" t="s">
        <v>483</v>
      </c>
      <c r="C2378" s="441">
        <v>900713893</v>
      </c>
      <c r="D2378" s="414" t="s">
        <v>484</v>
      </c>
      <c r="E2378" s="437" t="s">
        <v>171</v>
      </c>
      <c r="F2378" s="416">
        <v>3103813638</v>
      </c>
      <c r="G2378" s="444">
        <v>161</v>
      </c>
      <c r="H2378" s="416">
        <v>20240502</v>
      </c>
      <c r="I2378" s="418" t="s">
        <v>1706</v>
      </c>
      <c r="J2378" s="419">
        <v>290700</v>
      </c>
      <c r="K2378" s="595"/>
      <c r="L2378" s="568"/>
    </row>
    <row r="2379" spans="2:12">
      <c r="B2379" s="456" t="s">
        <v>26</v>
      </c>
      <c r="C2379" s="458"/>
      <c r="D2379" s="449"/>
      <c r="E2379" s="450"/>
      <c r="F2379" s="451"/>
      <c r="G2379" s="459"/>
      <c r="H2379" s="453"/>
      <c r="I2379" s="526"/>
      <c r="J2379" s="454">
        <f>SUM(J2378:J2378)</f>
        <v>290700</v>
      </c>
      <c r="K2379" s="599">
        <f>SUM(K2378:K2378)</f>
        <v>0</v>
      </c>
      <c r="L2379" s="568"/>
    </row>
    <row r="2380" spans="2:12" ht="14">
      <c r="B2380" s="439" t="s">
        <v>684</v>
      </c>
      <c r="C2380" s="441">
        <v>1004635877</v>
      </c>
      <c r="D2380" s="439" t="s">
        <v>1591</v>
      </c>
      <c r="E2380" s="437" t="s">
        <v>171</v>
      </c>
      <c r="F2380" s="416">
        <v>3127869443</v>
      </c>
      <c r="G2380" s="445">
        <v>827</v>
      </c>
      <c r="H2380" s="435">
        <v>44729</v>
      </c>
      <c r="I2380" s="418" t="s">
        <v>1706</v>
      </c>
      <c r="J2380" s="419">
        <v>1800000</v>
      </c>
      <c r="K2380" s="595"/>
      <c r="L2380" s="568"/>
    </row>
    <row r="2381" spans="2:12">
      <c r="B2381" s="456" t="s">
        <v>26</v>
      </c>
      <c r="C2381" s="458"/>
      <c r="D2381" s="449"/>
      <c r="E2381" s="450"/>
      <c r="F2381" s="451"/>
      <c r="G2381" s="459"/>
      <c r="H2381" s="453"/>
      <c r="I2381" s="526"/>
      <c r="J2381" s="454">
        <f>SUM(J2380)</f>
        <v>1800000</v>
      </c>
      <c r="K2381" s="599">
        <f>SUM(K2380)</f>
        <v>0</v>
      </c>
      <c r="L2381" s="568"/>
    </row>
    <row r="2382" spans="2:12" ht="14">
      <c r="B2382" s="439" t="s">
        <v>941</v>
      </c>
      <c r="C2382" s="441">
        <v>72345718</v>
      </c>
      <c r="D2382" s="439" t="s">
        <v>942</v>
      </c>
      <c r="E2382" s="437" t="s">
        <v>171</v>
      </c>
      <c r="F2382" s="416">
        <v>3002708320</v>
      </c>
      <c r="G2382" s="445">
        <v>1073</v>
      </c>
      <c r="H2382" s="416">
        <v>20221125</v>
      </c>
      <c r="I2382" s="418" t="s">
        <v>1706</v>
      </c>
      <c r="J2382" s="419">
        <v>2663325</v>
      </c>
      <c r="K2382" s="595"/>
      <c r="L2382" s="568"/>
    </row>
    <row r="2383" spans="2:12" ht="14">
      <c r="B2383" s="439" t="s">
        <v>941</v>
      </c>
      <c r="C2383" s="441">
        <v>72345718</v>
      </c>
      <c r="D2383" s="439" t="s">
        <v>942</v>
      </c>
      <c r="E2383" s="437" t="s">
        <v>171</v>
      </c>
      <c r="F2383" s="416">
        <v>3002708320</v>
      </c>
      <c r="G2383" s="445">
        <v>1110</v>
      </c>
      <c r="H2383" s="416">
        <v>20221226</v>
      </c>
      <c r="I2383" s="418" t="s">
        <v>1706</v>
      </c>
      <c r="J2383" s="419">
        <v>110565000</v>
      </c>
      <c r="K2383" s="595"/>
      <c r="L2383" s="568"/>
    </row>
    <row r="2384" spans="2:12" ht="14">
      <c r="B2384" s="439" t="s">
        <v>941</v>
      </c>
      <c r="C2384" s="441">
        <v>72345718</v>
      </c>
      <c r="D2384" s="439" t="s">
        <v>942</v>
      </c>
      <c r="E2384" s="437" t="s">
        <v>171</v>
      </c>
      <c r="F2384" s="416">
        <v>3002708320</v>
      </c>
      <c r="G2384" s="445">
        <v>1111</v>
      </c>
      <c r="H2384" s="416">
        <v>20221226</v>
      </c>
      <c r="I2384" s="418" t="s">
        <v>1706</v>
      </c>
      <c r="J2384" s="419">
        <v>45085950</v>
      </c>
      <c r="K2384" s="595"/>
      <c r="L2384" s="568"/>
    </row>
    <row r="2385" spans="2:12">
      <c r="B2385" s="456" t="s">
        <v>26</v>
      </c>
      <c r="C2385" s="458"/>
      <c r="D2385" s="449"/>
      <c r="E2385" s="450"/>
      <c r="F2385" s="451"/>
      <c r="G2385" s="459"/>
      <c r="H2385" s="453"/>
      <c r="I2385" s="526"/>
      <c r="J2385" s="454">
        <f>SUM(J2382:J2384)</f>
        <v>158314275</v>
      </c>
      <c r="K2385" s="599">
        <f>SUM(K2382:K2384)</f>
        <v>0</v>
      </c>
      <c r="L2385" s="568"/>
    </row>
    <row r="2386" spans="2:12">
      <c r="B2386" s="440" t="s">
        <v>577</v>
      </c>
      <c r="C2386" s="441">
        <v>805017350</v>
      </c>
      <c r="D2386" s="414" t="s">
        <v>578</v>
      </c>
      <c r="E2386" s="437" t="s">
        <v>171</v>
      </c>
      <c r="F2386" s="416">
        <v>5245839</v>
      </c>
      <c r="G2386" s="445">
        <v>229309</v>
      </c>
      <c r="H2386" s="416">
        <v>20220619</v>
      </c>
      <c r="I2386" s="418" t="s">
        <v>1706</v>
      </c>
      <c r="J2386" s="419">
        <v>10348800</v>
      </c>
      <c r="K2386" s="595"/>
      <c r="L2386" s="568"/>
    </row>
    <row r="2387" spans="2:12">
      <c r="B2387" s="440" t="s">
        <v>577</v>
      </c>
      <c r="C2387" s="441">
        <v>805017350</v>
      </c>
      <c r="D2387" s="414" t="s">
        <v>578</v>
      </c>
      <c r="E2387" s="437" t="s">
        <v>171</v>
      </c>
      <c r="F2387" s="416">
        <v>5245839</v>
      </c>
      <c r="G2387" s="445">
        <v>229296</v>
      </c>
      <c r="H2387" s="416">
        <v>20220619</v>
      </c>
      <c r="I2387" s="418" t="s">
        <v>1706</v>
      </c>
      <c r="J2387" s="419">
        <v>2917600</v>
      </c>
      <c r="K2387" s="595"/>
      <c r="L2387" s="568"/>
    </row>
    <row r="2388" spans="2:12">
      <c r="B2388" s="440" t="s">
        <v>577</v>
      </c>
      <c r="C2388" s="441">
        <v>805017350</v>
      </c>
      <c r="D2388" s="414" t="s">
        <v>578</v>
      </c>
      <c r="E2388" s="437" t="s">
        <v>171</v>
      </c>
      <c r="F2388" s="416">
        <v>5245839</v>
      </c>
      <c r="G2388" s="445">
        <v>229308</v>
      </c>
      <c r="H2388" s="416">
        <v>20220618</v>
      </c>
      <c r="I2388" s="418" t="s">
        <v>1706</v>
      </c>
      <c r="J2388" s="419">
        <v>7599900</v>
      </c>
      <c r="K2388" s="595"/>
      <c r="L2388" s="568"/>
    </row>
    <row r="2389" spans="2:12">
      <c r="B2389" s="440" t="s">
        <v>577</v>
      </c>
      <c r="C2389" s="441">
        <v>805017350</v>
      </c>
      <c r="D2389" s="414" t="s">
        <v>578</v>
      </c>
      <c r="E2389" s="437" t="s">
        <v>171</v>
      </c>
      <c r="F2389" s="416">
        <v>5245839</v>
      </c>
      <c r="G2389" s="445">
        <v>229310</v>
      </c>
      <c r="H2389" s="416">
        <v>20220618</v>
      </c>
      <c r="I2389" s="418" t="s">
        <v>1706</v>
      </c>
      <c r="J2389" s="419">
        <v>8192800</v>
      </c>
      <c r="K2389" s="595"/>
      <c r="L2389" s="568"/>
    </row>
    <row r="2390" spans="2:12">
      <c r="B2390" s="440" t="s">
        <v>577</v>
      </c>
      <c r="C2390" s="441">
        <v>805017350</v>
      </c>
      <c r="D2390" s="414" t="s">
        <v>578</v>
      </c>
      <c r="E2390" s="437" t="s">
        <v>171</v>
      </c>
      <c r="F2390" s="416">
        <v>5245839</v>
      </c>
      <c r="G2390" s="445">
        <v>229297</v>
      </c>
      <c r="H2390" s="416">
        <v>20220618</v>
      </c>
      <c r="I2390" s="418" t="s">
        <v>1706</v>
      </c>
      <c r="J2390" s="419">
        <v>8192800</v>
      </c>
      <c r="K2390" s="595"/>
      <c r="L2390" s="568"/>
    </row>
    <row r="2391" spans="2:12">
      <c r="B2391" s="440" t="s">
        <v>577</v>
      </c>
      <c r="C2391" s="441">
        <v>805017350</v>
      </c>
      <c r="D2391" s="414" t="s">
        <v>578</v>
      </c>
      <c r="E2391" s="437" t="s">
        <v>171</v>
      </c>
      <c r="F2391" s="416">
        <v>5245839</v>
      </c>
      <c r="G2391" s="445">
        <v>229352</v>
      </c>
      <c r="H2391" s="416">
        <v>20220530</v>
      </c>
      <c r="I2391" s="418" t="s">
        <v>1706</v>
      </c>
      <c r="J2391" s="419">
        <v>6306300</v>
      </c>
      <c r="K2391" s="595"/>
      <c r="L2391" s="568"/>
    </row>
    <row r="2392" spans="2:12">
      <c r="B2392" s="440" t="s">
        <v>577</v>
      </c>
      <c r="C2392" s="441">
        <v>805017350</v>
      </c>
      <c r="D2392" s="414" t="s">
        <v>578</v>
      </c>
      <c r="E2392" s="437" t="s">
        <v>171</v>
      </c>
      <c r="F2392" s="416">
        <v>5245839</v>
      </c>
      <c r="G2392" s="445">
        <v>229353</v>
      </c>
      <c r="H2392" s="416">
        <v>20220530</v>
      </c>
      <c r="I2392" s="418" t="s">
        <v>1706</v>
      </c>
      <c r="J2392" s="419">
        <v>6252400</v>
      </c>
      <c r="K2392" s="595"/>
      <c r="L2392" s="568"/>
    </row>
    <row r="2393" spans="2:12">
      <c r="B2393" s="440" t="s">
        <v>577</v>
      </c>
      <c r="C2393" s="441">
        <v>805017350</v>
      </c>
      <c r="D2393" s="414" t="s">
        <v>578</v>
      </c>
      <c r="E2393" s="437" t="s">
        <v>171</v>
      </c>
      <c r="F2393" s="416">
        <v>5245839</v>
      </c>
      <c r="G2393" s="445">
        <v>229841</v>
      </c>
      <c r="H2393" s="416">
        <v>20220930</v>
      </c>
      <c r="I2393" s="418" t="s">
        <v>1706</v>
      </c>
      <c r="J2393" s="419">
        <v>803600</v>
      </c>
      <c r="K2393" s="595"/>
      <c r="L2393" s="568"/>
    </row>
    <row r="2394" spans="2:12">
      <c r="B2394" s="440" t="s">
        <v>577</v>
      </c>
      <c r="C2394" s="441">
        <v>805017350</v>
      </c>
      <c r="D2394" s="414" t="s">
        <v>578</v>
      </c>
      <c r="E2394" s="437" t="s">
        <v>171</v>
      </c>
      <c r="F2394" s="416">
        <v>5245839</v>
      </c>
      <c r="G2394" s="445">
        <v>229840</v>
      </c>
      <c r="H2394" s="416">
        <v>20220713</v>
      </c>
      <c r="I2394" s="418" t="s">
        <v>1706</v>
      </c>
      <c r="J2394" s="419">
        <v>37886800</v>
      </c>
      <c r="K2394" s="595"/>
      <c r="L2394" s="568"/>
    </row>
    <row r="2395" spans="2:12">
      <c r="B2395" s="456" t="s">
        <v>26</v>
      </c>
      <c r="C2395" s="458"/>
      <c r="D2395" s="449"/>
      <c r="E2395" s="450"/>
      <c r="F2395" s="451"/>
      <c r="G2395" s="459"/>
      <c r="H2395" s="453"/>
      <c r="I2395" s="526"/>
      <c r="J2395" s="454">
        <f>SUM(J2386:J2394)</f>
        <v>88501000</v>
      </c>
      <c r="K2395" s="599">
        <f>SUM(K2386:K2394)</f>
        <v>0</v>
      </c>
      <c r="L2395" s="568"/>
    </row>
    <row r="2396" spans="2:12" ht="14">
      <c r="B2396" s="439" t="s">
        <v>1592</v>
      </c>
      <c r="C2396" s="441">
        <v>1005705282</v>
      </c>
      <c r="D2396" s="439" t="s">
        <v>1593</v>
      </c>
      <c r="E2396" s="437" t="s">
        <v>171</v>
      </c>
      <c r="F2396" s="416">
        <v>3122908565</v>
      </c>
      <c r="G2396" s="444" t="s">
        <v>1594</v>
      </c>
      <c r="H2396" s="438">
        <v>44729</v>
      </c>
      <c r="I2396" s="418" t="s">
        <v>1706</v>
      </c>
      <c r="J2396" s="419">
        <v>1100000</v>
      </c>
      <c r="K2396" s="595"/>
      <c r="L2396" s="568"/>
    </row>
    <row r="2397" spans="2:12">
      <c r="B2397" s="456" t="s">
        <v>26</v>
      </c>
      <c r="C2397" s="458"/>
      <c r="D2397" s="449"/>
      <c r="E2397" s="450"/>
      <c r="F2397" s="451"/>
      <c r="G2397" s="459"/>
      <c r="H2397" s="453"/>
      <c r="I2397" s="526"/>
      <c r="J2397" s="454">
        <f>SUM(J2396)</f>
        <v>1100000</v>
      </c>
      <c r="K2397" s="599">
        <f>SUM(K2396)</f>
        <v>0</v>
      </c>
      <c r="L2397" s="568"/>
    </row>
    <row r="2398" spans="2:12">
      <c r="B2398" s="440" t="s">
        <v>1235</v>
      </c>
      <c r="C2398" s="441">
        <v>16375259</v>
      </c>
      <c r="D2398" s="414"/>
      <c r="E2398" s="415"/>
      <c r="F2398" s="416"/>
      <c r="G2398" s="444"/>
      <c r="H2398" s="435"/>
      <c r="I2398" s="418" t="s">
        <v>1706</v>
      </c>
      <c r="J2398" s="419">
        <v>301867</v>
      </c>
      <c r="K2398" s="595"/>
      <c r="L2398" s="568"/>
    </row>
    <row r="2399" spans="2:12">
      <c r="B2399" s="440" t="s">
        <v>1235</v>
      </c>
      <c r="C2399" s="441">
        <v>16375259</v>
      </c>
      <c r="D2399" s="414"/>
      <c r="E2399" s="415"/>
      <c r="F2399" s="416"/>
      <c r="G2399" s="444"/>
      <c r="H2399" s="435"/>
      <c r="I2399" s="418" t="s">
        <v>1706</v>
      </c>
      <c r="J2399" s="419">
        <v>301867</v>
      </c>
      <c r="K2399" s="595"/>
      <c r="L2399" s="568"/>
    </row>
    <row r="2400" spans="2:12">
      <c r="B2400" s="440" t="s">
        <v>1235</v>
      </c>
      <c r="C2400" s="441">
        <v>16375259</v>
      </c>
      <c r="D2400" s="414"/>
      <c r="E2400" s="415"/>
      <c r="F2400" s="416"/>
      <c r="G2400" s="444"/>
      <c r="H2400" s="436"/>
      <c r="I2400" s="418" t="s">
        <v>1706</v>
      </c>
      <c r="J2400" s="419">
        <v>75467</v>
      </c>
      <c r="K2400" s="595"/>
      <c r="L2400" s="568"/>
    </row>
    <row r="2401" spans="2:12">
      <c r="B2401" s="456" t="s">
        <v>26</v>
      </c>
      <c r="C2401" s="458"/>
      <c r="D2401" s="449"/>
      <c r="E2401" s="450"/>
      <c r="F2401" s="451"/>
      <c r="G2401" s="459"/>
      <c r="H2401" s="453"/>
      <c r="I2401" s="526"/>
      <c r="J2401" s="454">
        <f>SUM(J2398:J2400)</f>
        <v>679201</v>
      </c>
      <c r="K2401" s="599">
        <f>SUM(K2398:K2400)</f>
        <v>0</v>
      </c>
      <c r="L2401" s="568"/>
    </row>
    <row r="2402" spans="2:12">
      <c r="B2402" s="440" t="s">
        <v>1231</v>
      </c>
      <c r="C2402" s="441">
        <v>900353519</v>
      </c>
      <c r="D2402" s="414" t="s">
        <v>1232</v>
      </c>
      <c r="E2402" s="437" t="s">
        <v>171</v>
      </c>
      <c r="F2402" s="416">
        <v>6646140</v>
      </c>
      <c r="G2402" s="444">
        <v>2175</v>
      </c>
      <c r="H2402" s="435"/>
      <c r="I2402" s="418" t="s">
        <v>1644</v>
      </c>
      <c r="J2402" s="419">
        <v>983553</v>
      </c>
      <c r="K2402" s="595"/>
      <c r="L2402" s="568"/>
    </row>
    <row r="2403" spans="2:12">
      <c r="B2403" s="456" t="s">
        <v>26</v>
      </c>
      <c r="C2403" s="458"/>
      <c r="D2403" s="449"/>
      <c r="E2403" s="450"/>
      <c r="F2403" s="451"/>
      <c r="G2403" s="459"/>
      <c r="H2403" s="453"/>
      <c r="I2403" s="526"/>
      <c r="J2403" s="454">
        <f>SUM(J2402)</f>
        <v>983553</v>
      </c>
      <c r="K2403" s="599">
        <f>SUM(K2402)</f>
        <v>0</v>
      </c>
      <c r="L2403" s="568"/>
    </row>
    <row r="2404" spans="2:12">
      <c r="B2404" s="440" t="s">
        <v>476</v>
      </c>
      <c r="C2404" s="441">
        <v>901315424</v>
      </c>
      <c r="D2404" s="414" t="s">
        <v>477</v>
      </c>
      <c r="E2404" s="437" t="s">
        <v>1085</v>
      </c>
      <c r="F2404" s="416">
        <v>3233668885</v>
      </c>
      <c r="G2404" s="444">
        <v>54</v>
      </c>
      <c r="H2404" s="416">
        <v>20221213</v>
      </c>
      <c r="I2404" s="418" t="s">
        <v>1706</v>
      </c>
      <c r="J2404" s="419">
        <v>5824005</v>
      </c>
      <c r="K2404" s="595"/>
      <c r="L2404" s="568"/>
    </row>
    <row r="2405" spans="2:12">
      <c r="B2405" s="456" t="s">
        <v>26</v>
      </c>
      <c r="C2405" s="458"/>
      <c r="D2405" s="449"/>
      <c r="E2405" s="450"/>
      <c r="F2405" s="451"/>
      <c r="G2405" s="459"/>
      <c r="H2405" s="453"/>
      <c r="I2405" s="526"/>
      <c r="J2405" s="454">
        <f>SUM(J2404)</f>
        <v>5824005</v>
      </c>
      <c r="K2405" s="599">
        <f>SUM(K2404)</f>
        <v>0</v>
      </c>
      <c r="L2405" s="568"/>
    </row>
    <row r="2406" spans="2:12" ht="14">
      <c r="B2406" s="439" t="s">
        <v>1595</v>
      </c>
      <c r="C2406" s="441">
        <v>1118166229</v>
      </c>
      <c r="D2406" s="439" t="s">
        <v>1596</v>
      </c>
      <c r="E2406" s="437" t="s">
        <v>178</v>
      </c>
      <c r="F2406" s="416">
        <v>3153620390</v>
      </c>
      <c r="G2406" s="445">
        <v>827</v>
      </c>
      <c r="H2406" s="435">
        <v>44729</v>
      </c>
      <c r="I2406" s="418" t="s">
        <v>1706</v>
      </c>
      <c r="J2406" s="419">
        <v>600000</v>
      </c>
      <c r="K2406" s="595"/>
      <c r="L2406" s="568"/>
    </row>
    <row r="2407" spans="2:12">
      <c r="B2407" s="456" t="s">
        <v>26</v>
      </c>
      <c r="C2407" s="458"/>
      <c r="D2407" s="449"/>
      <c r="E2407" s="450"/>
      <c r="F2407" s="451"/>
      <c r="G2407" s="459"/>
      <c r="H2407" s="453"/>
      <c r="I2407" s="526"/>
      <c r="J2407" s="454">
        <f>SUM(J2406)</f>
        <v>600000</v>
      </c>
      <c r="K2407" s="599">
        <f>SUM(K2406)</f>
        <v>0</v>
      </c>
      <c r="L2407" s="568"/>
    </row>
    <row r="2408" spans="2:12" ht="14">
      <c r="B2408" s="439" t="s">
        <v>682</v>
      </c>
      <c r="C2408" s="441">
        <v>8406851</v>
      </c>
      <c r="D2408" s="439"/>
      <c r="E2408" s="437" t="s">
        <v>202</v>
      </c>
      <c r="F2408" s="416"/>
      <c r="G2408" s="444"/>
      <c r="H2408" s="435">
        <v>45127</v>
      </c>
      <c r="I2408" s="418" t="s">
        <v>1706</v>
      </c>
      <c r="J2408" s="419">
        <v>48173518</v>
      </c>
      <c r="K2408" s="595"/>
      <c r="L2408" s="568"/>
    </row>
    <row r="2409" spans="2:12">
      <c r="B2409" s="456" t="s">
        <v>26</v>
      </c>
      <c r="C2409" s="458"/>
      <c r="D2409" s="449"/>
      <c r="E2409" s="450"/>
      <c r="F2409" s="451"/>
      <c r="G2409" s="459"/>
      <c r="H2409" s="453"/>
      <c r="I2409" s="526"/>
      <c r="J2409" s="454">
        <f>+J2407+J2408</f>
        <v>48773518</v>
      </c>
      <c r="K2409" s="599">
        <f>+K2407+K2408</f>
        <v>0</v>
      </c>
      <c r="L2409" s="568"/>
    </row>
    <row r="2410" spans="2:12" ht="14">
      <c r="B2410" s="439" t="s">
        <v>723</v>
      </c>
      <c r="C2410" s="441">
        <v>1107037401</v>
      </c>
      <c r="D2410" s="439" t="s">
        <v>1597</v>
      </c>
      <c r="E2410" s="437" t="s">
        <v>171</v>
      </c>
      <c r="F2410" s="416">
        <v>3117001514</v>
      </c>
      <c r="G2410" s="445">
        <v>827</v>
      </c>
      <c r="H2410" s="435">
        <v>44729</v>
      </c>
      <c r="I2410" s="418" t="s">
        <v>1706</v>
      </c>
      <c r="J2410" s="419">
        <v>600000</v>
      </c>
      <c r="K2410" s="595"/>
      <c r="L2410" s="568"/>
    </row>
    <row r="2411" spans="2:12">
      <c r="B2411" s="456" t="s">
        <v>26</v>
      </c>
      <c r="C2411" s="458"/>
      <c r="D2411" s="449"/>
      <c r="E2411" s="450"/>
      <c r="F2411" s="451"/>
      <c r="G2411" s="459"/>
      <c r="H2411" s="453"/>
      <c r="I2411" s="526"/>
      <c r="J2411" s="454">
        <f>SUM(J2410)</f>
        <v>600000</v>
      </c>
      <c r="K2411" s="599">
        <f>SUM(K2410)</f>
        <v>0</v>
      </c>
      <c r="L2411" s="568"/>
    </row>
    <row r="2412" spans="2:12">
      <c r="B2412" s="440" t="s">
        <v>1215</v>
      </c>
      <c r="C2412" s="441">
        <v>900819888</v>
      </c>
      <c r="D2412" s="414" t="s">
        <v>1229</v>
      </c>
      <c r="E2412" s="437" t="s">
        <v>171</v>
      </c>
      <c r="F2412" s="416">
        <v>6535052</v>
      </c>
      <c r="G2412" s="444">
        <v>184</v>
      </c>
      <c r="H2412" s="416">
        <v>20240404</v>
      </c>
      <c r="I2412" s="418" t="s">
        <v>1706</v>
      </c>
      <c r="J2412" s="419">
        <v>779824</v>
      </c>
      <c r="K2412" s="595"/>
      <c r="L2412" s="568"/>
    </row>
    <row r="2413" spans="2:12" ht="14">
      <c r="B2413" s="439" t="s">
        <v>1215</v>
      </c>
      <c r="C2413" s="441">
        <v>900819888</v>
      </c>
      <c r="D2413" s="439" t="s">
        <v>1229</v>
      </c>
      <c r="E2413" s="437" t="s">
        <v>171</v>
      </c>
      <c r="F2413" s="416">
        <v>6535052</v>
      </c>
      <c r="G2413" s="444" t="s">
        <v>1492</v>
      </c>
      <c r="H2413" s="438">
        <v>45527</v>
      </c>
      <c r="I2413" s="418" t="s">
        <v>1706</v>
      </c>
      <c r="J2413" s="419">
        <v>4096842</v>
      </c>
      <c r="K2413" s="595"/>
      <c r="L2413" s="568"/>
    </row>
    <row r="2414" spans="2:12">
      <c r="B2414" s="456" t="s">
        <v>26</v>
      </c>
      <c r="C2414" s="458"/>
      <c r="D2414" s="449"/>
      <c r="E2414" s="450"/>
      <c r="F2414" s="451"/>
      <c r="G2414" s="459"/>
      <c r="H2414" s="453"/>
      <c r="I2414" s="526"/>
      <c r="J2414" s="454">
        <f>SUM(J2412:J2413)</f>
        <v>4876666</v>
      </c>
      <c r="K2414" s="599">
        <f>SUM(K2412:K2413)</f>
        <v>0</v>
      </c>
      <c r="L2414" s="568"/>
    </row>
    <row r="2415" spans="2:12">
      <c r="B2415" s="440" t="s">
        <v>547</v>
      </c>
      <c r="C2415" s="441">
        <v>900984493</v>
      </c>
      <c r="D2415" s="414" t="s">
        <v>548</v>
      </c>
      <c r="E2415" s="437" t="s">
        <v>202</v>
      </c>
      <c r="F2415" s="416">
        <v>5597076</v>
      </c>
      <c r="G2415" s="445">
        <v>5</v>
      </c>
      <c r="H2415" s="416">
        <v>20211119</v>
      </c>
      <c r="I2415" s="418" t="s">
        <v>1706</v>
      </c>
      <c r="J2415" s="419">
        <v>33608272</v>
      </c>
      <c r="K2415" s="595"/>
      <c r="L2415" s="568"/>
    </row>
    <row r="2416" spans="2:12">
      <c r="B2416" s="456" t="s">
        <v>26</v>
      </c>
      <c r="C2416" s="458"/>
      <c r="D2416" s="449"/>
      <c r="E2416" s="450"/>
      <c r="F2416" s="451"/>
      <c r="G2416" s="459"/>
      <c r="H2416" s="453"/>
      <c r="I2416" s="526"/>
      <c r="J2416" s="454">
        <f>SUM(J2415)</f>
        <v>33608272</v>
      </c>
      <c r="K2416" s="599">
        <f>SUM(K2415)</f>
        <v>0</v>
      </c>
      <c r="L2416" s="568"/>
    </row>
    <row r="2417" spans="2:12" ht="14">
      <c r="B2417" s="439" t="s">
        <v>1216</v>
      </c>
      <c r="C2417" s="441">
        <v>800174381</v>
      </c>
      <c r="D2417" s="439" t="s">
        <v>1217</v>
      </c>
      <c r="E2417" s="437" t="s">
        <v>171</v>
      </c>
      <c r="F2417" s="416">
        <v>6646389</v>
      </c>
      <c r="G2417" s="444" t="s">
        <v>1492</v>
      </c>
      <c r="H2417" s="438">
        <v>45556</v>
      </c>
      <c r="I2417" s="418" t="s">
        <v>1706</v>
      </c>
      <c r="J2417" s="419">
        <v>3281895</v>
      </c>
      <c r="K2417" s="595"/>
      <c r="L2417" s="568"/>
    </row>
    <row r="2418" spans="2:12">
      <c r="B2418" s="456" t="s">
        <v>26</v>
      </c>
      <c r="C2418" s="458"/>
      <c r="D2418" s="449"/>
      <c r="E2418" s="450"/>
      <c r="F2418" s="451"/>
      <c r="G2418" s="459"/>
      <c r="H2418" s="453"/>
      <c r="I2418" s="526"/>
      <c r="J2418" s="454">
        <f>SUM(J2417)</f>
        <v>3281895</v>
      </c>
      <c r="K2418" s="599">
        <f>SUM(K2417)</f>
        <v>0</v>
      </c>
      <c r="L2418" s="568"/>
    </row>
    <row r="2419" spans="2:12" ht="14">
      <c r="B2419" s="444" t="s">
        <v>657</v>
      </c>
      <c r="C2419" s="441">
        <v>901041100</v>
      </c>
      <c r="D2419" s="414" t="s">
        <v>658</v>
      </c>
      <c r="E2419" s="437" t="s">
        <v>171</v>
      </c>
      <c r="F2419" s="416">
        <v>3146376946</v>
      </c>
      <c r="G2419" s="445" t="s">
        <v>659</v>
      </c>
      <c r="H2419" s="416">
        <v>20240210</v>
      </c>
      <c r="I2419" s="418" t="s">
        <v>1706</v>
      </c>
      <c r="J2419" s="419">
        <v>871112</v>
      </c>
      <c r="K2419" s="595"/>
      <c r="L2419" s="568"/>
    </row>
    <row r="2420" spans="2:12" ht="14">
      <c r="B2420" s="444" t="s">
        <v>657</v>
      </c>
      <c r="C2420" s="441">
        <v>901041100</v>
      </c>
      <c r="D2420" s="414" t="s">
        <v>658</v>
      </c>
      <c r="E2420" s="437" t="s">
        <v>171</v>
      </c>
      <c r="F2420" s="416">
        <v>3146376946</v>
      </c>
      <c r="G2420" s="445" t="s">
        <v>660</v>
      </c>
      <c r="H2420" s="416">
        <v>20240206</v>
      </c>
      <c r="I2420" s="418" t="s">
        <v>1706</v>
      </c>
      <c r="J2420" s="419">
        <v>1306668</v>
      </c>
      <c r="K2420" s="595"/>
      <c r="L2420" s="568"/>
    </row>
    <row r="2421" spans="2:12">
      <c r="B2421" s="456" t="s">
        <v>26</v>
      </c>
      <c r="C2421" s="458"/>
      <c r="D2421" s="449"/>
      <c r="E2421" s="450"/>
      <c r="F2421" s="451"/>
      <c r="G2421" s="459"/>
      <c r="H2421" s="453"/>
      <c r="I2421" s="526"/>
      <c r="J2421" s="454">
        <f>SUM(J2419:J2420)</f>
        <v>2177780</v>
      </c>
      <c r="K2421" s="599">
        <f>SUM(K2419:K2420)</f>
        <v>0</v>
      </c>
      <c r="L2421" s="568"/>
    </row>
    <row r="2422" spans="2:12" ht="14">
      <c r="B2422" s="439" t="s">
        <v>1598</v>
      </c>
      <c r="C2422" s="441">
        <v>16934281</v>
      </c>
      <c r="D2422" s="439" t="s">
        <v>1599</v>
      </c>
      <c r="E2422" s="437" t="s">
        <v>171</v>
      </c>
      <c r="F2422" s="416">
        <v>3177327711</v>
      </c>
      <c r="G2422" s="445">
        <v>827</v>
      </c>
      <c r="H2422" s="435">
        <v>44729</v>
      </c>
      <c r="I2422" s="418" t="s">
        <v>1706</v>
      </c>
      <c r="J2422" s="419">
        <v>1600000</v>
      </c>
      <c r="K2422" s="595"/>
      <c r="L2422" s="568"/>
    </row>
    <row r="2423" spans="2:12">
      <c r="B2423" s="456" t="s">
        <v>26</v>
      </c>
      <c r="C2423" s="458"/>
      <c r="D2423" s="449"/>
      <c r="E2423" s="450"/>
      <c r="F2423" s="451"/>
      <c r="G2423" s="459"/>
      <c r="H2423" s="453"/>
      <c r="I2423" s="526"/>
      <c r="J2423" s="454">
        <f>SUM(J2422)</f>
        <v>1600000</v>
      </c>
      <c r="K2423" s="599">
        <f>SUM(K2422)</f>
        <v>0</v>
      </c>
      <c r="L2423" s="568"/>
    </row>
    <row r="2424" spans="2:12">
      <c r="B2424" s="440" t="s">
        <v>626</v>
      </c>
      <c r="C2424" s="441">
        <v>890311625</v>
      </c>
      <c r="D2424" s="414" t="s">
        <v>627</v>
      </c>
      <c r="E2424" s="437" t="s">
        <v>171</v>
      </c>
      <c r="F2424" s="416">
        <v>8939003</v>
      </c>
      <c r="G2424" s="445">
        <v>2665</v>
      </c>
      <c r="H2424" s="416">
        <v>20230523</v>
      </c>
      <c r="I2424" s="418" t="s">
        <v>1706</v>
      </c>
      <c r="J2424" s="419">
        <v>322961</v>
      </c>
      <c r="K2424" s="595"/>
      <c r="L2424" s="568"/>
    </row>
    <row r="2425" spans="2:12">
      <c r="B2425" s="440" t="s">
        <v>626</v>
      </c>
      <c r="C2425" s="441">
        <v>890311625</v>
      </c>
      <c r="D2425" s="414" t="s">
        <v>627</v>
      </c>
      <c r="E2425" s="437" t="s">
        <v>171</v>
      </c>
      <c r="F2425" s="416">
        <v>8939003</v>
      </c>
      <c r="G2425" s="445">
        <v>9283</v>
      </c>
      <c r="H2425" s="416">
        <v>20230518</v>
      </c>
      <c r="I2425" s="418" t="s">
        <v>1706</v>
      </c>
      <c r="J2425" s="419">
        <v>43578</v>
      </c>
      <c r="K2425" s="595"/>
      <c r="L2425" s="568"/>
    </row>
    <row r="2426" spans="2:12">
      <c r="B2426" s="440" t="s">
        <v>626</v>
      </c>
      <c r="C2426" s="441">
        <v>890311625</v>
      </c>
      <c r="D2426" s="414" t="s">
        <v>627</v>
      </c>
      <c r="E2426" s="437" t="s">
        <v>171</v>
      </c>
      <c r="F2426" s="416">
        <v>8939003</v>
      </c>
      <c r="G2426" s="445">
        <v>54973</v>
      </c>
      <c r="H2426" s="416">
        <v>20230518</v>
      </c>
      <c r="I2426" s="418" t="s">
        <v>1706</v>
      </c>
      <c r="J2426" s="419">
        <v>156881</v>
      </c>
      <c r="K2426" s="595"/>
      <c r="L2426" s="568"/>
    </row>
    <row r="2427" spans="2:12">
      <c r="B2427" s="440" t="s">
        <v>626</v>
      </c>
      <c r="C2427" s="441">
        <v>890311625</v>
      </c>
      <c r="D2427" s="414" t="s">
        <v>627</v>
      </c>
      <c r="E2427" s="437" t="s">
        <v>171</v>
      </c>
      <c r="F2427" s="416">
        <v>8939003</v>
      </c>
      <c r="G2427" s="445">
        <v>2679</v>
      </c>
      <c r="H2427" s="416">
        <v>20230526</v>
      </c>
      <c r="I2427" s="418" t="s">
        <v>1706</v>
      </c>
      <c r="J2427" s="419">
        <v>327319</v>
      </c>
      <c r="K2427" s="595"/>
      <c r="L2427" s="568"/>
    </row>
    <row r="2428" spans="2:12">
      <c r="B2428" s="440" t="s">
        <v>626</v>
      </c>
      <c r="C2428" s="441">
        <v>890311625</v>
      </c>
      <c r="D2428" s="414" t="s">
        <v>627</v>
      </c>
      <c r="E2428" s="437" t="s">
        <v>171</v>
      </c>
      <c r="F2428" s="416">
        <v>8939003</v>
      </c>
      <c r="G2428" s="445">
        <v>2674</v>
      </c>
      <c r="H2428" s="416">
        <v>20230523</v>
      </c>
      <c r="I2428" s="418" t="s">
        <v>1706</v>
      </c>
      <c r="J2428" s="419">
        <v>143807</v>
      </c>
      <c r="K2428" s="595"/>
      <c r="L2428" s="568"/>
    </row>
    <row r="2429" spans="2:12">
      <c r="B2429" s="440" t="s">
        <v>626</v>
      </c>
      <c r="C2429" s="441">
        <v>890311625</v>
      </c>
      <c r="D2429" s="414" t="s">
        <v>627</v>
      </c>
      <c r="E2429" s="437" t="s">
        <v>171</v>
      </c>
      <c r="F2429" s="416">
        <v>8939003</v>
      </c>
      <c r="G2429" s="445">
        <v>2652</v>
      </c>
      <c r="H2429" s="416">
        <v>20230520</v>
      </c>
      <c r="I2429" s="418" t="s">
        <v>1706</v>
      </c>
      <c r="J2429" s="419">
        <v>130734</v>
      </c>
      <c r="K2429" s="595"/>
      <c r="L2429" s="568"/>
    </row>
    <row r="2430" spans="2:12">
      <c r="B2430" s="440" t="s">
        <v>626</v>
      </c>
      <c r="C2430" s="441">
        <v>890311625</v>
      </c>
      <c r="D2430" s="414" t="s">
        <v>627</v>
      </c>
      <c r="E2430" s="437" t="s">
        <v>171</v>
      </c>
      <c r="F2430" s="416">
        <v>8939003</v>
      </c>
      <c r="G2430" s="445">
        <v>2434</v>
      </c>
      <c r="H2430" s="416">
        <v>20230415</v>
      </c>
      <c r="I2430" s="418" t="s">
        <v>1706</v>
      </c>
      <c r="J2430" s="419">
        <v>322961</v>
      </c>
      <c r="K2430" s="595"/>
      <c r="L2430" s="568"/>
    </row>
    <row r="2431" spans="2:12">
      <c r="B2431" s="440" t="s">
        <v>626</v>
      </c>
      <c r="C2431" s="441">
        <v>890311625</v>
      </c>
      <c r="D2431" s="414" t="s">
        <v>627</v>
      </c>
      <c r="E2431" s="437" t="s">
        <v>171</v>
      </c>
      <c r="F2431" s="416">
        <v>8939003</v>
      </c>
      <c r="G2431" s="445">
        <v>4741</v>
      </c>
      <c r="H2431" s="416">
        <v>20230502</v>
      </c>
      <c r="I2431" s="418" t="s">
        <v>1706</v>
      </c>
      <c r="J2431" s="419">
        <v>324414</v>
      </c>
      <c r="K2431" s="595"/>
      <c r="L2431" s="568"/>
    </row>
    <row r="2432" spans="2:12">
      <c r="B2432" s="440" t="s">
        <v>626</v>
      </c>
      <c r="C2432" s="441">
        <v>890311625</v>
      </c>
      <c r="D2432" s="414" t="s">
        <v>627</v>
      </c>
      <c r="E2432" s="437" t="s">
        <v>171</v>
      </c>
      <c r="F2432" s="416">
        <v>8939003</v>
      </c>
      <c r="G2432" s="445">
        <v>54688</v>
      </c>
      <c r="H2432" s="416">
        <v>20230508</v>
      </c>
      <c r="I2432" s="418" t="s">
        <v>1706</v>
      </c>
      <c r="J2432" s="419">
        <v>331676</v>
      </c>
      <c r="K2432" s="595"/>
      <c r="L2432" s="568"/>
    </row>
    <row r="2433" spans="2:12">
      <c r="B2433" s="440" t="s">
        <v>626</v>
      </c>
      <c r="C2433" s="441">
        <v>890311625</v>
      </c>
      <c r="D2433" s="414" t="s">
        <v>627</v>
      </c>
      <c r="E2433" s="437" t="s">
        <v>171</v>
      </c>
      <c r="F2433" s="416">
        <v>8939003</v>
      </c>
      <c r="G2433" s="445">
        <v>54588</v>
      </c>
      <c r="H2433" s="416">
        <v>20230505</v>
      </c>
      <c r="I2433" s="418" t="s">
        <v>1706</v>
      </c>
      <c r="J2433" s="419">
        <v>331676</v>
      </c>
      <c r="K2433" s="595"/>
      <c r="L2433" s="568"/>
    </row>
    <row r="2434" spans="2:12">
      <c r="B2434" s="440" t="s">
        <v>626</v>
      </c>
      <c r="C2434" s="441">
        <v>890311625</v>
      </c>
      <c r="D2434" s="414" t="s">
        <v>627</v>
      </c>
      <c r="E2434" s="437" t="s">
        <v>171</v>
      </c>
      <c r="F2434" s="416">
        <v>8939003</v>
      </c>
      <c r="G2434" s="445">
        <v>2622</v>
      </c>
      <c r="H2434" s="416">
        <v>20230514</v>
      </c>
      <c r="I2434" s="418" t="s">
        <v>1706</v>
      </c>
      <c r="J2434" s="419">
        <v>152522</v>
      </c>
      <c r="K2434" s="595"/>
      <c r="L2434" s="568"/>
    </row>
    <row r="2435" spans="2:12">
      <c r="B2435" s="440" t="s">
        <v>626</v>
      </c>
      <c r="C2435" s="441">
        <v>890311625</v>
      </c>
      <c r="D2435" s="414" t="s">
        <v>627</v>
      </c>
      <c r="E2435" s="437" t="s">
        <v>171</v>
      </c>
      <c r="F2435" s="416">
        <v>8939003</v>
      </c>
      <c r="G2435" s="445">
        <v>54889</v>
      </c>
      <c r="H2435" s="416">
        <v>20230514</v>
      </c>
      <c r="I2435" s="418" t="s">
        <v>1706</v>
      </c>
      <c r="J2435" s="419">
        <v>331676</v>
      </c>
      <c r="K2435" s="595"/>
      <c r="L2435" s="568"/>
    </row>
    <row r="2436" spans="2:12">
      <c r="B2436" s="440" t="s">
        <v>626</v>
      </c>
      <c r="C2436" s="441">
        <v>890311625</v>
      </c>
      <c r="D2436" s="414" t="s">
        <v>627</v>
      </c>
      <c r="E2436" s="437" t="s">
        <v>171</v>
      </c>
      <c r="F2436" s="416">
        <v>8939003</v>
      </c>
      <c r="G2436" s="445">
        <v>2599</v>
      </c>
      <c r="H2436" s="416">
        <v>20230512</v>
      </c>
      <c r="I2436" s="418" t="s">
        <v>1706</v>
      </c>
      <c r="J2436" s="419">
        <v>290520</v>
      </c>
      <c r="K2436" s="595"/>
      <c r="L2436" s="568"/>
    </row>
    <row r="2437" spans="2:12">
      <c r="B2437" s="440" t="s">
        <v>626</v>
      </c>
      <c r="C2437" s="441">
        <v>890311625</v>
      </c>
      <c r="D2437" s="414" t="s">
        <v>627</v>
      </c>
      <c r="E2437" s="437" t="s">
        <v>171</v>
      </c>
      <c r="F2437" s="416">
        <v>8939003</v>
      </c>
      <c r="G2437" s="445">
        <v>55223</v>
      </c>
      <c r="H2437" s="416">
        <v>20230527</v>
      </c>
      <c r="I2437" s="418" t="s">
        <v>1706</v>
      </c>
      <c r="J2437" s="419">
        <v>156881</v>
      </c>
      <c r="K2437" s="595"/>
      <c r="L2437" s="568"/>
    </row>
    <row r="2438" spans="2:12">
      <c r="B2438" s="440" t="s">
        <v>626</v>
      </c>
      <c r="C2438" s="441">
        <v>890311625</v>
      </c>
      <c r="D2438" s="414" t="s">
        <v>627</v>
      </c>
      <c r="E2438" s="437" t="s">
        <v>171</v>
      </c>
      <c r="F2438" s="416">
        <v>8939003</v>
      </c>
      <c r="G2438" s="445">
        <v>55409</v>
      </c>
      <c r="H2438" s="416">
        <v>20230602</v>
      </c>
      <c r="I2438" s="418" t="s">
        <v>1706</v>
      </c>
      <c r="J2438" s="419">
        <v>108944</v>
      </c>
      <c r="K2438" s="595"/>
      <c r="L2438" s="568"/>
    </row>
    <row r="2439" spans="2:12">
      <c r="B2439" s="440" t="s">
        <v>626</v>
      </c>
      <c r="C2439" s="441">
        <v>890311625</v>
      </c>
      <c r="D2439" s="414" t="s">
        <v>627</v>
      </c>
      <c r="E2439" s="437" t="s">
        <v>171</v>
      </c>
      <c r="F2439" s="416">
        <v>8939003</v>
      </c>
      <c r="G2439" s="445">
        <v>55300</v>
      </c>
      <c r="H2439" s="416">
        <v>20230531</v>
      </c>
      <c r="I2439" s="418" t="s">
        <v>1706</v>
      </c>
      <c r="J2439" s="419">
        <v>156881</v>
      </c>
      <c r="K2439" s="595"/>
      <c r="L2439" s="568"/>
    </row>
    <row r="2440" spans="2:12">
      <c r="B2440" s="440" t="s">
        <v>626</v>
      </c>
      <c r="C2440" s="441">
        <v>890311625</v>
      </c>
      <c r="D2440" s="414" t="s">
        <v>627</v>
      </c>
      <c r="E2440" s="437" t="s">
        <v>171</v>
      </c>
      <c r="F2440" s="416">
        <v>8939003</v>
      </c>
      <c r="G2440" s="445">
        <v>9951</v>
      </c>
      <c r="H2440" s="416">
        <v>20230529</v>
      </c>
      <c r="I2440" s="418" t="s">
        <v>1706</v>
      </c>
      <c r="J2440" s="419">
        <v>77472</v>
      </c>
      <c r="K2440" s="595"/>
      <c r="L2440" s="568"/>
    </row>
    <row r="2441" spans="2:12">
      <c r="B2441" s="440" t="s">
        <v>626</v>
      </c>
      <c r="C2441" s="441">
        <v>890311625</v>
      </c>
      <c r="D2441" s="414" t="s">
        <v>627</v>
      </c>
      <c r="E2441" s="437" t="s">
        <v>171</v>
      </c>
      <c r="F2441" s="416">
        <v>8939003</v>
      </c>
      <c r="G2441" s="445">
        <v>2769</v>
      </c>
      <c r="H2441" s="416">
        <v>20230605</v>
      </c>
      <c r="I2441" s="418" t="s">
        <v>1706</v>
      </c>
      <c r="J2441" s="419">
        <v>105071</v>
      </c>
      <c r="K2441" s="595"/>
      <c r="L2441" s="568"/>
    </row>
    <row r="2442" spans="2:12">
      <c r="B2442" s="440" t="s">
        <v>626</v>
      </c>
      <c r="C2442" s="441">
        <v>890311625</v>
      </c>
      <c r="D2442" s="414" t="s">
        <v>627</v>
      </c>
      <c r="E2442" s="437" t="s">
        <v>171</v>
      </c>
      <c r="F2442" s="416">
        <v>8939003</v>
      </c>
      <c r="G2442" s="445">
        <v>2774</v>
      </c>
      <c r="H2442" s="416">
        <v>20230607</v>
      </c>
      <c r="I2442" s="418" t="s">
        <v>1706</v>
      </c>
      <c r="J2442" s="419">
        <v>309888</v>
      </c>
      <c r="K2442" s="595"/>
      <c r="L2442" s="568"/>
    </row>
    <row r="2443" spans="2:12">
      <c r="B2443" s="440" t="s">
        <v>626</v>
      </c>
      <c r="C2443" s="441">
        <v>890311625</v>
      </c>
      <c r="D2443" s="414" t="s">
        <v>627</v>
      </c>
      <c r="E2443" s="437" t="s">
        <v>171</v>
      </c>
      <c r="F2443" s="416">
        <v>8939003</v>
      </c>
      <c r="G2443" s="445">
        <v>55643</v>
      </c>
      <c r="H2443" s="416">
        <v>20230610</v>
      </c>
      <c r="I2443" s="418" t="s">
        <v>1706</v>
      </c>
      <c r="J2443" s="419">
        <v>156881</v>
      </c>
      <c r="K2443" s="595"/>
      <c r="L2443" s="568"/>
    </row>
    <row r="2444" spans="2:12">
      <c r="B2444" s="440" t="s">
        <v>626</v>
      </c>
      <c r="C2444" s="441">
        <v>890311625</v>
      </c>
      <c r="D2444" s="414" t="s">
        <v>627</v>
      </c>
      <c r="E2444" s="437" t="s">
        <v>171</v>
      </c>
      <c r="F2444" s="416">
        <v>8939003</v>
      </c>
      <c r="G2444" s="445">
        <v>55786</v>
      </c>
      <c r="H2444" s="416">
        <v>20230614</v>
      </c>
      <c r="I2444" s="418" t="s">
        <v>1706</v>
      </c>
      <c r="J2444" s="419">
        <v>156881</v>
      </c>
      <c r="K2444" s="595"/>
      <c r="L2444" s="568"/>
    </row>
    <row r="2445" spans="2:12">
      <c r="B2445" s="440" t="s">
        <v>626</v>
      </c>
      <c r="C2445" s="441">
        <v>890311625</v>
      </c>
      <c r="D2445" s="414" t="s">
        <v>627</v>
      </c>
      <c r="E2445" s="437" t="s">
        <v>171</v>
      </c>
      <c r="F2445" s="416">
        <v>8939003</v>
      </c>
      <c r="G2445" s="445">
        <v>72865</v>
      </c>
      <c r="H2445" s="416">
        <v>20240821</v>
      </c>
      <c r="I2445" s="418" t="s">
        <v>1706</v>
      </c>
      <c r="J2445" s="419">
        <v>187200</v>
      </c>
      <c r="K2445" s="595"/>
      <c r="L2445" s="568"/>
    </row>
    <row r="2446" spans="2:12">
      <c r="B2446" s="440" t="s">
        <v>626</v>
      </c>
      <c r="C2446" s="441">
        <v>890311625</v>
      </c>
      <c r="D2446" s="414" t="s">
        <v>627</v>
      </c>
      <c r="E2446" s="437" t="s">
        <v>171</v>
      </c>
      <c r="F2446" s="416">
        <v>8939003</v>
      </c>
      <c r="G2446" s="445">
        <v>73212</v>
      </c>
      <c r="H2446" s="416">
        <v>20240920</v>
      </c>
      <c r="I2446" s="418" t="s">
        <v>1706</v>
      </c>
      <c r="J2446" s="419">
        <v>58500</v>
      </c>
      <c r="K2446" s="595"/>
      <c r="L2446" s="568"/>
    </row>
    <row r="2447" spans="2:12">
      <c r="B2447" s="456" t="s">
        <v>26</v>
      </c>
      <c r="C2447" s="458"/>
      <c r="D2447" s="449"/>
      <c r="E2447" s="450"/>
      <c r="F2447" s="451"/>
      <c r="G2447" s="459"/>
      <c r="H2447" s="453"/>
      <c r="I2447" s="526"/>
      <c r="J2447" s="454">
        <f>SUM(J2424:J2446)</f>
        <v>4685324</v>
      </c>
      <c r="K2447" s="599">
        <f>SUM(K2424:K2446)</f>
        <v>0</v>
      </c>
      <c r="L2447" s="568"/>
    </row>
    <row r="2448" spans="2:12">
      <c r="B2448" s="440" t="s">
        <v>1393</v>
      </c>
      <c r="C2448" s="441">
        <v>1006016434</v>
      </c>
      <c r="D2448" s="414" t="s">
        <v>1394</v>
      </c>
      <c r="E2448" s="437" t="s">
        <v>171</v>
      </c>
      <c r="F2448" s="416">
        <v>300352139</v>
      </c>
      <c r="G2448" s="445">
        <v>20240815</v>
      </c>
      <c r="H2448" s="416">
        <v>20240823</v>
      </c>
      <c r="I2448" s="418" t="s">
        <v>1706</v>
      </c>
      <c r="J2448" s="419">
        <v>2000000</v>
      </c>
      <c r="K2448" s="595"/>
      <c r="L2448" s="568"/>
    </row>
    <row r="2449" spans="2:12">
      <c r="B2449" s="456" t="s">
        <v>26</v>
      </c>
      <c r="C2449" s="458"/>
      <c r="D2449" s="449"/>
      <c r="E2449" s="450"/>
      <c r="F2449" s="451"/>
      <c r="G2449" s="459"/>
      <c r="H2449" s="453"/>
      <c r="I2449" s="526"/>
      <c r="J2449" s="454">
        <f>SUM(J2448)</f>
        <v>2000000</v>
      </c>
      <c r="K2449" s="599">
        <f>SUM(K2448)</f>
        <v>0</v>
      </c>
      <c r="L2449" s="568"/>
    </row>
    <row r="2450" spans="2:12" ht="14">
      <c r="B2450" s="440" t="s">
        <v>1395</v>
      </c>
      <c r="C2450" s="441">
        <v>901493114</v>
      </c>
      <c r="D2450" s="414" t="s">
        <v>1396</v>
      </c>
      <c r="E2450" s="437" t="s">
        <v>171</v>
      </c>
      <c r="F2450" s="416">
        <v>3108945072</v>
      </c>
      <c r="G2450" s="445" t="s">
        <v>1397</v>
      </c>
      <c r="H2450" s="416">
        <v>20240910</v>
      </c>
      <c r="I2450" s="418" t="s">
        <v>1706</v>
      </c>
      <c r="J2450" s="419">
        <v>14312500</v>
      </c>
      <c r="K2450" s="595"/>
      <c r="L2450" s="568"/>
    </row>
    <row r="2451" spans="2:12">
      <c r="B2451" s="456" t="s">
        <v>26</v>
      </c>
      <c r="C2451" s="458"/>
      <c r="D2451" s="449"/>
      <c r="E2451" s="450"/>
      <c r="F2451" s="451"/>
      <c r="G2451" s="459"/>
      <c r="H2451" s="453"/>
      <c r="I2451" s="526"/>
      <c r="J2451" s="454">
        <f>SUM(J2450)</f>
        <v>14312500</v>
      </c>
      <c r="K2451" s="599">
        <f>SUM(K2450)</f>
        <v>0</v>
      </c>
      <c r="L2451" s="568"/>
    </row>
    <row r="2452" spans="2:12">
      <c r="B2452" s="440" t="s">
        <v>551</v>
      </c>
      <c r="C2452" s="441">
        <v>890305567</v>
      </c>
      <c r="D2452" s="414" t="s">
        <v>552</v>
      </c>
      <c r="E2452" s="437" t="s">
        <v>171</v>
      </c>
      <c r="F2452" s="416" t="s">
        <v>553</v>
      </c>
      <c r="G2452" s="445">
        <v>561</v>
      </c>
      <c r="H2452" s="416">
        <v>20221005</v>
      </c>
      <c r="I2452" s="418" t="s">
        <v>1706</v>
      </c>
      <c r="J2452" s="419">
        <v>3620000</v>
      </c>
      <c r="K2452" s="595"/>
      <c r="L2452" s="568"/>
    </row>
    <row r="2453" spans="2:12">
      <c r="B2453" s="440" t="s">
        <v>551</v>
      </c>
      <c r="C2453" s="441">
        <v>890305567</v>
      </c>
      <c r="D2453" s="414" t="s">
        <v>552</v>
      </c>
      <c r="E2453" s="437" t="s">
        <v>171</v>
      </c>
      <c r="F2453" s="416" t="s">
        <v>553</v>
      </c>
      <c r="G2453" s="445">
        <v>562</v>
      </c>
      <c r="H2453" s="416">
        <v>20221005</v>
      </c>
      <c r="I2453" s="418" t="s">
        <v>1706</v>
      </c>
      <c r="J2453" s="419">
        <v>5130000</v>
      </c>
      <c r="K2453" s="595"/>
      <c r="L2453" s="568"/>
    </row>
    <row r="2454" spans="2:12">
      <c r="B2454" s="440" t="s">
        <v>551</v>
      </c>
      <c r="C2454" s="441">
        <v>890305567</v>
      </c>
      <c r="D2454" s="414" t="s">
        <v>552</v>
      </c>
      <c r="E2454" s="437" t="s">
        <v>171</v>
      </c>
      <c r="F2454" s="416" t="s">
        <v>553</v>
      </c>
      <c r="G2454" s="445">
        <v>356</v>
      </c>
      <c r="H2454" s="416">
        <v>20211216</v>
      </c>
      <c r="I2454" s="418" t="s">
        <v>1706</v>
      </c>
      <c r="J2454" s="419">
        <v>3990000</v>
      </c>
      <c r="K2454" s="595"/>
      <c r="L2454" s="568"/>
    </row>
    <row r="2455" spans="2:12">
      <c r="B2455" s="440" t="s">
        <v>551</v>
      </c>
      <c r="C2455" s="441">
        <v>890305567</v>
      </c>
      <c r="D2455" s="414" t="s">
        <v>552</v>
      </c>
      <c r="E2455" s="437" t="s">
        <v>171</v>
      </c>
      <c r="F2455" s="416" t="s">
        <v>553</v>
      </c>
      <c r="G2455" s="445">
        <v>353</v>
      </c>
      <c r="H2455" s="416">
        <v>20211216</v>
      </c>
      <c r="I2455" s="418" t="s">
        <v>1706</v>
      </c>
      <c r="J2455" s="419">
        <v>16790000</v>
      </c>
      <c r="K2455" s="595"/>
      <c r="L2455" s="568"/>
    </row>
    <row r="2456" spans="2:12">
      <c r="B2456" s="440" t="s">
        <v>551</v>
      </c>
      <c r="C2456" s="441">
        <v>890305567</v>
      </c>
      <c r="D2456" s="414" t="s">
        <v>552</v>
      </c>
      <c r="E2456" s="437" t="s">
        <v>171</v>
      </c>
      <c r="F2456" s="416" t="s">
        <v>553</v>
      </c>
      <c r="G2456" s="445">
        <v>354</v>
      </c>
      <c r="H2456" s="416">
        <v>20211216</v>
      </c>
      <c r="I2456" s="418" t="s">
        <v>1706</v>
      </c>
      <c r="J2456" s="419">
        <v>3096000</v>
      </c>
      <c r="K2456" s="595"/>
      <c r="L2456" s="568"/>
    </row>
    <row r="2457" spans="2:12">
      <c r="B2457" s="440" t="s">
        <v>551</v>
      </c>
      <c r="C2457" s="441">
        <v>890305567</v>
      </c>
      <c r="D2457" s="414" t="s">
        <v>552</v>
      </c>
      <c r="E2457" s="437" t="s">
        <v>171</v>
      </c>
      <c r="F2457" s="416" t="s">
        <v>553</v>
      </c>
      <c r="G2457" s="445">
        <v>355</v>
      </c>
      <c r="H2457" s="416">
        <v>20211216</v>
      </c>
      <c r="I2457" s="418" t="s">
        <v>1706</v>
      </c>
      <c r="J2457" s="419">
        <v>4104000</v>
      </c>
      <c r="K2457" s="595"/>
      <c r="L2457" s="568"/>
    </row>
    <row r="2458" spans="2:12">
      <c r="B2458" s="440" t="s">
        <v>551</v>
      </c>
      <c r="C2458" s="441">
        <v>890305567</v>
      </c>
      <c r="D2458" s="414" t="s">
        <v>552</v>
      </c>
      <c r="E2458" s="437" t="s">
        <v>171</v>
      </c>
      <c r="F2458" s="416" t="s">
        <v>553</v>
      </c>
      <c r="G2458" s="445">
        <v>361</v>
      </c>
      <c r="H2458" s="416">
        <v>20211225</v>
      </c>
      <c r="I2458" s="418" t="s">
        <v>1706</v>
      </c>
      <c r="J2458" s="419">
        <v>8840000</v>
      </c>
      <c r="K2458" s="595"/>
      <c r="L2458" s="568"/>
    </row>
    <row r="2459" spans="2:12">
      <c r="B2459" s="440" t="s">
        <v>551</v>
      </c>
      <c r="C2459" s="441">
        <v>890305567</v>
      </c>
      <c r="D2459" s="414" t="s">
        <v>552</v>
      </c>
      <c r="E2459" s="437" t="s">
        <v>171</v>
      </c>
      <c r="F2459" s="416" t="s">
        <v>553</v>
      </c>
      <c r="G2459" s="445">
        <v>415</v>
      </c>
      <c r="H2459" s="416">
        <v>20220401</v>
      </c>
      <c r="I2459" s="418" t="s">
        <v>1706</v>
      </c>
      <c r="J2459" s="419">
        <v>940000</v>
      </c>
      <c r="K2459" s="595"/>
      <c r="L2459" s="568"/>
    </row>
    <row r="2460" spans="2:12">
      <c r="B2460" s="440" t="s">
        <v>551</v>
      </c>
      <c r="C2460" s="441">
        <v>890305567</v>
      </c>
      <c r="D2460" s="414" t="s">
        <v>552</v>
      </c>
      <c r="E2460" s="437" t="s">
        <v>171</v>
      </c>
      <c r="F2460" s="416" t="s">
        <v>553</v>
      </c>
      <c r="G2460" s="445">
        <v>459</v>
      </c>
      <c r="H2460" s="416">
        <v>20220521</v>
      </c>
      <c r="I2460" s="418" t="s">
        <v>1706</v>
      </c>
      <c r="J2460" s="419">
        <v>500000</v>
      </c>
      <c r="K2460" s="595"/>
      <c r="L2460" s="568"/>
    </row>
    <row r="2461" spans="2:12">
      <c r="B2461" s="440" t="s">
        <v>551</v>
      </c>
      <c r="C2461" s="441">
        <v>890305567</v>
      </c>
      <c r="D2461" s="414" t="s">
        <v>552</v>
      </c>
      <c r="E2461" s="437" t="s">
        <v>171</v>
      </c>
      <c r="F2461" s="416" t="s">
        <v>553</v>
      </c>
      <c r="G2461" s="445">
        <v>453</v>
      </c>
      <c r="H2461" s="416">
        <v>20220528</v>
      </c>
      <c r="I2461" s="418" t="s">
        <v>1706</v>
      </c>
      <c r="J2461" s="419">
        <v>250000</v>
      </c>
      <c r="K2461" s="595"/>
      <c r="L2461" s="568"/>
    </row>
    <row r="2462" spans="2:12">
      <c r="B2462" s="440" t="s">
        <v>551</v>
      </c>
      <c r="C2462" s="441">
        <v>890305567</v>
      </c>
      <c r="D2462" s="414" t="s">
        <v>552</v>
      </c>
      <c r="E2462" s="437" t="s">
        <v>171</v>
      </c>
      <c r="F2462" s="416" t="s">
        <v>553</v>
      </c>
      <c r="G2462" s="445">
        <v>563</v>
      </c>
      <c r="H2462" s="416">
        <v>20221005</v>
      </c>
      <c r="I2462" s="418" t="s">
        <v>1706</v>
      </c>
      <c r="J2462" s="419">
        <v>4610000</v>
      </c>
      <c r="K2462" s="595"/>
      <c r="L2462" s="568"/>
    </row>
    <row r="2463" spans="2:12">
      <c r="B2463" s="440" t="s">
        <v>551</v>
      </c>
      <c r="C2463" s="441">
        <v>890305567</v>
      </c>
      <c r="D2463" s="414" t="s">
        <v>552</v>
      </c>
      <c r="E2463" s="437" t="s">
        <v>171</v>
      </c>
      <c r="F2463" s="416" t="s">
        <v>553</v>
      </c>
      <c r="G2463" s="445">
        <v>564</v>
      </c>
      <c r="H2463" s="416">
        <v>20221005</v>
      </c>
      <c r="I2463" s="418" t="s">
        <v>1706</v>
      </c>
      <c r="J2463" s="419">
        <v>3460000</v>
      </c>
      <c r="K2463" s="595"/>
      <c r="L2463" s="568"/>
    </row>
    <row r="2464" spans="2:12">
      <c r="B2464" s="440" t="s">
        <v>551</v>
      </c>
      <c r="C2464" s="441">
        <v>890305567</v>
      </c>
      <c r="D2464" s="414" t="s">
        <v>552</v>
      </c>
      <c r="E2464" s="437" t="s">
        <v>171</v>
      </c>
      <c r="F2464" s="416" t="s">
        <v>553</v>
      </c>
      <c r="G2464" s="445">
        <v>565</v>
      </c>
      <c r="H2464" s="416">
        <v>20221005</v>
      </c>
      <c r="I2464" s="418" t="s">
        <v>1706</v>
      </c>
      <c r="J2464" s="419">
        <v>13215000</v>
      </c>
      <c r="K2464" s="595"/>
      <c r="L2464" s="568"/>
    </row>
    <row r="2465" spans="2:12">
      <c r="B2465" s="440" t="s">
        <v>551</v>
      </c>
      <c r="C2465" s="441">
        <v>890305567</v>
      </c>
      <c r="D2465" s="414" t="s">
        <v>552</v>
      </c>
      <c r="E2465" s="437" t="s">
        <v>171</v>
      </c>
      <c r="F2465" s="416" t="s">
        <v>553</v>
      </c>
      <c r="G2465" s="445">
        <v>602</v>
      </c>
      <c r="H2465" s="416">
        <v>20221027</v>
      </c>
      <c r="I2465" s="418" t="s">
        <v>1706</v>
      </c>
      <c r="J2465" s="419">
        <v>12000000</v>
      </c>
      <c r="K2465" s="595"/>
      <c r="L2465" s="568"/>
    </row>
    <row r="2466" spans="2:12">
      <c r="B2466" s="440" t="s">
        <v>551</v>
      </c>
      <c r="C2466" s="441">
        <v>890305567</v>
      </c>
      <c r="D2466" s="414" t="s">
        <v>552</v>
      </c>
      <c r="E2466" s="437" t="s">
        <v>171</v>
      </c>
      <c r="F2466" s="416" t="s">
        <v>553</v>
      </c>
      <c r="G2466" s="445">
        <v>760</v>
      </c>
      <c r="H2466" s="416">
        <v>20230408</v>
      </c>
      <c r="I2466" s="418" t="s">
        <v>1706</v>
      </c>
      <c r="J2466" s="419">
        <v>580000</v>
      </c>
      <c r="K2466" s="595"/>
      <c r="L2466" s="568"/>
    </row>
    <row r="2467" spans="2:12">
      <c r="B2467" s="440" t="s">
        <v>551</v>
      </c>
      <c r="C2467" s="441">
        <v>890305567</v>
      </c>
      <c r="D2467" s="414" t="s">
        <v>552</v>
      </c>
      <c r="E2467" s="437" t="s">
        <v>171</v>
      </c>
      <c r="F2467" s="416" t="s">
        <v>553</v>
      </c>
      <c r="G2467" s="445">
        <v>2092</v>
      </c>
      <c r="H2467" s="416">
        <v>20240717</v>
      </c>
      <c r="I2467" s="418" t="s">
        <v>1706</v>
      </c>
      <c r="J2467" s="419">
        <v>19050000</v>
      </c>
      <c r="K2467" s="595"/>
      <c r="L2467" s="568"/>
    </row>
    <row r="2468" spans="2:12">
      <c r="B2468" s="440" t="s">
        <v>551</v>
      </c>
      <c r="C2468" s="441">
        <v>890305567</v>
      </c>
      <c r="D2468" s="414" t="s">
        <v>552</v>
      </c>
      <c r="E2468" s="437" t="s">
        <v>171</v>
      </c>
      <c r="F2468" s="416" t="s">
        <v>553</v>
      </c>
      <c r="G2468" s="445">
        <v>2093</v>
      </c>
      <c r="H2468" s="416">
        <v>20240717</v>
      </c>
      <c r="I2468" s="418" t="s">
        <v>1706</v>
      </c>
      <c r="J2468" s="419">
        <v>9170000</v>
      </c>
      <c r="K2468" s="595"/>
      <c r="L2468" s="568"/>
    </row>
    <row r="2469" spans="2:12">
      <c r="B2469" s="456" t="s">
        <v>26</v>
      </c>
      <c r="C2469" s="458"/>
      <c r="D2469" s="449"/>
      <c r="E2469" s="450"/>
      <c r="F2469" s="451"/>
      <c r="G2469" s="459"/>
      <c r="H2469" s="453"/>
      <c r="I2469" s="526"/>
      <c r="J2469" s="454">
        <f>SUM(J2452:J2468)</f>
        <v>109345000</v>
      </c>
      <c r="K2469" s="599">
        <f>SUM(K2452:K2468)</f>
        <v>0</v>
      </c>
      <c r="L2469" s="568"/>
    </row>
    <row r="2470" spans="2:12" ht="14">
      <c r="B2470" s="439" t="s">
        <v>897</v>
      </c>
      <c r="C2470" s="441">
        <v>1144043582</v>
      </c>
      <c r="D2470" s="439" t="s">
        <v>898</v>
      </c>
      <c r="E2470" s="437" t="s">
        <v>171</v>
      </c>
      <c r="F2470" s="416">
        <v>3316876</v>
      </c>
      <c r="G2470" s="445">
        <v>42</v>
      </c>
      <c r="H2470" s="416">
        <v>20201216</v>
      </c>
      <c r="I2470" s="418" t="s">
        <v>1706</v>
      </c>
      <c r="J2470" s="419">
        <v>7096470</v>
      </c>
      <c r="K2470" s="595"/>
      <c r="L2470" s="568"/>
    </row>
    <row r="2471" spans="2:12">
      <c r="B2471" s="456" t="s">
        <v>26</v>
      </c>
      <c r="C2471" s="458"/>
      <c r="D2471" s="449"/>
      <c r="E2471" s="450"/>
      <c r="F2471" s="451"/>
      <c r="G2471" s="459"/>
      <c r="H2471" s="453"/>
      <c r="I2471" s="526"/>
      <c r="J2471" s="454">
        <f>SUM(J2470)</f>
        <v>7096470</v>
      </c>
      <c r="K2471" s="599">
        <f>SUM(K2470)</f>
        <v>0</v>
      </c>
      <c r="L2471" s="568"/>
    </row>
    <row r="2472" spans="2:12" ht="14">
      <c r="B2472" s="439" t="s">
        <v>1600</v>
      </c>
      <c r="C2472" s="441">
        <v>1007509734</v>
      </c>
      <c r="D2472" s="439" t="s">
        <v>1601</v>
      </c>
      <c r="E2472" s="437" t="s">
        <v>171</v>
      </c>
      <c r="F2472" s="416">
        <v>3148740271</v>
      </c>
      <c r="G2472" s="445">
        <v>827</v>
      </c>
      <c r="H2472" s="435">
        <v>44729</v>
      </c>
      <c r="I2472" s="418" t="s">
        <v>1706</v>
      </c>
      <c r="J2472" s="419">
        <v>1100000</v>
      </c>
      <c r="K2472" s="595"/>
      <c r="L2472" s="568"/>
    </row>
    <row r="2473" spans="2:12">
      <c r="B2473" s="456" t="s">
        <v>26</v>
      </c>
      <c r="C2473" s="458"/>
      <c r="D2473" s="449"/>
      <c r="E2473" s="450"/>
      <c r="F2473" s="451"/>
      <c r="G2473" s="459"/>
      <c r="H2473" s="453"/>
      <c r="I2473" s="526"/>
      <c r="J2473" s="454">
        <f>SUM(J2472)</f>
        <v>1100000</v>
      </c>
      <c r="K2473" s="599">
        <f>SUM(K2472)</f>
        <v>0</v>
      </c>
      <c r="L2473" s="568"/>
    </row>
    <row r="2474" spans="2:12" ht="14">
      <c r="B2474" s="439" t="s">
        <v>744</v>
      </c>
      <c r="C2474" s="441">
        <v>1112045409</v>
      </c>
      <c r="D2474" s="439" t="s">
        <v>745</v>
      </c>
      <c r="E2474" s="437" t="s">
        <v>171</v>
      </c>
      <c r="F2474" s="416">
        <v>3116580230</v>
      </c>
      <c r="G2474" s="445">
        <v>827</v>
      </c>
      <c r="H2474" s="435">
        <v>44729</v>
      </c>
      <c r="I2474" s="418" t="s">
        <v>1706</v>
      </c>
      <c r="J2474" s="419">
        <v>1100000</v>
      </c>
      <c r="K2474" s="595"/>
      <c r="L2474" s="568"/>
    </row>
    <row r="2475" spans="2:12">
      <c r="B2475" s="456" t="s">
        <v>26</v>
      </c>
      <c r="C2475" s="458"/>
      <c r="D2475" s="449"/>
      <c r="E2475" s="450"/>
      <c r="F2475" s="451"/>
      <c r="G2475" s="459"/>
      <c r="H2475" s="453"/>
      <c r="I2475" s="526"/>
      <c r="J2475" s="454">
        <f>SUM(J2474)</f>
        <v>1100000</v>
      </c>
      <c r="K2475" s="599">
        <f>SUM(K2474)</f>
        <v>0</v>
      </c>
      <c r="L2475" s="568"/>
    </row>
    <row r="2476" spans="2:12" ht="14">
      <c r="B2476" s="439" t="s">
        <v>874</v>
      </c>
      <c r="C2476" s="441">
        <v>1088676</v>
      </c>
      <c r="D2476" s="439" t="s">
        <v>875</v>
      </c>
      <c r="E2476" s="437" t="s">
        <v>171</v>
      </c>
      <c r="F2476" s="416">
        <v>3052980470</v>
      </c>
      <c r="G2476" s="445">
        <v>548</v>
      </c>
      <c r="H2476" s="416">
        <v>20211220</v>
      </c>
      <c r="I2476" s="418" t="s">
        <v>1706</v>
      </c>
      <c r="J2476" s="419">
        <v>1263413</v>
      </c>
      <c r="K2476" s="595"/>
      <c r="L2476" s="568"/>
    </row>
    <row r="2477" spans="2:12">
      <c r="B2477" s="456" t="s">
        <v>26</v>
      </c>
      <c r="C2477" s="458"/>
      <c r="D2477" s="449"/>
      <c r="E2477" s="450"/>
      <c r="F2477" s="451"/>
      <c r="G2477" s="459"/>
      <c r="H2477" s="453"/>
      <c r="I2477" s="526"/>
      <c r="J2477" s="454">
        <f>SUM(J2476)</f>
        <v>1263413</v>
      </c>
      <c r="K2477" s="599">
        <f>SUM(K2476)</f>
        <v>0</v>
      </c>
      <c r="L2477" s="568"/>
    </row>
    <row r="2478" spans="2:12" ht="14">
      <c r="B2478" s="439" t="s">
        <v>874</v>
      </c>
      <c r="C2478" s="441">
        <v>1088676</v>
      </c>
      <c r="D2478" s="439" t="s">
        <v>875</v>
      </c>
      <c r="E2478" s="437" t="s">
        <v>171</v>
      </c>
      <c r="F2478" s="416">
        <v>3052980470</v>
      </c>
      <c r="G2478" s="445">
        <v>591</v>
      </c>
      <c r="H2478" s="416">
        <v>20211231</v>
      </c>
      <c r="I2478" s="418" t="s">
        <v>1706</v>
      </c>
      <c r="J2478" s="419">
        <v>7764180</v>
      </c>
      <c r="K2478" s="595"/>
      <c r="L2478" s="568"/>
    </row>
    <row r="2479" spans="2:12">
      <c r="B2479" s="456" t="s">
        <v>26</v>
      </c>
      <c r="C2479" s="458"/>
      <c r="D2479" s="449"/>
      <c r="E2479" s="450"/>
      <c r="F2479" s="451"/>
      <c r="G2479" s="459"/>
      <c r="H2479" s="453"/>
      <c r="I2479" s="526"/>
      <c r="J2479" s="454">
        <f>SUM(J2478)</f>
        <v>7764180</v>
      </c>
      <c r="K2479" s="599">
        <f>SUM(K2478)</f>
        <v>0</v>
      </c>
      <c r="L2479" s="568"/>
    </row>
    <row r="2480" spans="2:12" ht="14">
      <c r="B2480" s="439" t="s">
        <v>844</v>
      </c>
      <c r="C2480" s="441">
        <v>29810552</v>
      </c>
      <c r="D2480" s="439" t="s">
        <v>845</v>
      </c>
      <c r="E2480" s="437" t="s">
        <v>171</v>
      </c>
      <c r="F2480" s="416">
        <v>4343685</v>
      </c>
      <c r="G2480" s="445">
        <v>592</v>
      </c>
      <c r="H2480" s="416">
        <v>20211231</v>
      </c>
      <c r="I2480" s="418" t="s">
        <v>1706</v>
      </c>
      <c r="J2480" s="419">
        <v>5714000</v>
      </c>
      <c r="K2480" s="595"/>
      <c r="L2480" s="568"/>
    </row>
    <row r="2481" spans="2:12">
      <c r="B2481" s="456" t="s">
        <v>26</v>
      </c>
      <c r="C2481" s="458"/>
      <c r="D2481" s="449"/>
      <c r="E2481" s="450"/>
      <c r="F2481" s="451"/>
      <c r="G2481" s="459"/>
      <c r="H2481" s="453"/>
      <c r="I2481" s="526"/>
      <c r="J2481" s="454">
        <f>SUM(J2480)</f>
        <v>5714000</v>
      </c>
      <c r="K2481" s="599">
        <f>SUM(K2480)</f>
        <v>0</v>
      </c>
      <c r="L2481" s="568"/>
    </row>
    <row r="2482" spans="2:12" ht="14">
      <c r="B2482" s="439" t="s">
        <v>322</v>
      </c>
      <c r="C2482" s="441">
        <v>1112458704</v>
      </c>
      <c r="D2482" s="439" t="s">
        <v>323</v>
      </c>
      <c r="E2482" s="437" t="s">
        <v>171</v>
      </c>
      <c r="F2482" s="416">
        <v>3218019754</v>
      </c>
      <c r="G2482" s="445">
        <v>245</v>
      </c>
      <c r="H2482" s="416">
        <v>20210430</v>
      </c>
      <c r="I2482" s="418" t="s">
        <v>1706</v>
      </c>
      <c r="J2482" s="419">
        <v>8569568</v>
      </c>
      <c r="K2482" s="595"/>
      <c r="L2482" s="568"/>
    </row>
    <row r="2483" spans="2:12" ht="14">
      <c r="B2483" s="439" t="s">
        <v>322</v>
      </c>
      <c r="C2483" s="441">
        <v>1112458704</v>
      </c>
      <c r="D2483" s="439" t="s">
        <v>323</v>
      </c>
      <c r="E2483" s="437" t="s">
        <v>171</v>
      </c>
      <c r="F2483" s="416">
        <v>3218019754</v>
      </c>
      <c r="G2483" s="445">
        <v>42</v>
      </c>
      <c r="H2483" s="416">
        <v>20201216</v>
      </c>
      <c r="I2483" s="418" t="s">
        <v>1706</v>
      </c>
      <c r="J2483" s="419">
        <v>4716470</v>
      </c>
      <c r="K2483" s="595"/>
      <c r="L2483" s="568"/>
    </row>
    <row r="2484" spans="2:12" ht="14">
      <c r="B2484" s="439" t="s">
        <v>322</v>
      </c>
      <c r="C2484" s="441">
        <v>1112458704</v>
      </c>
      <c r="D2484" s="439" t="s">
        <v>323</v>
      </c>
      <c r="E2484" s="437" t="s">
        <v>171</v>
      </c>
      <c r="F2484" s="416">
        <v>3218019754</v>
      </c>
      <c r="G2484" s="445">
        <v>1341</v>
      </c>
      <c r="H2484" s="416">
        <v>20230731</v>
      </c>
      <c r="I2484" s="418" t="s">
        <v>1706</v>
      </c>
      <c r="J2484" s="419">
        <v>3900000</v>
      </c>
      <c r="K2484" s="595"/>
      <c r="L2484" s="568"/>
    </row>
    <row r="2485" spans="2:12">
      <c r="B2485" s="456" t="s">
        <v>26</v>
      </c>
      <c r="C2485" s="458"/>
      <c r="D2485" s="449"/>
      <c r="E2485" s="450"/>
      <c r="F2485" s="451"/>
      <c r="G2485" s="459"/>
      <c r="H2485" s="453"/>
      <c r="I2485" s="526"/>
      <c r="J2485" s="454">
        <f>SUM(J2482:J2484)</f>
        <v>17186038</v>
      </c>
      <c r="K2485" s="599">
        <f>SUM(K2482:K2484)</f>
        <v>0</v>
      </c>
      <c r="L2485" s="568"/>
    </row>
    <row r="2486" spans="2:12" ht="14">
      <c r="B2486" s="439" t="s">
        <v>859</v>
      </c>
      <c r="C2486" s="441">
        <v>1006100229</v>
      </c>
      <c r="D2486" s="439" t="s">
        <v>860</v>
      </c>
      <c r="E2486" s="437" t="s">
        <v>171</v>
      </c>
      <c r="F2486" s="416">
        <v>3205683705</v>
      </c>
      <c r="G2486" s="445">
        <v>1177</v>
      </c>
      <c r="H2486" s="416">
        <v>20230220</v>
      </c>
      <c r="I2486" s="418" t="s">
        <v>1706</v>
      </c>
      <c r="J2486" s="419">
        <v>7171242</v>
      </c>
      <c r="K2486" s="595"/>
      <c r="L2486" s="568"/>
    </row>
    <row r="2487" spans="2:12" ht="14">
      <c r="B2487" s="439" t="s">
        <v>859</v>
      </c>
      <c r="C2487" s="441">
        <v>1006100229</v>
      </c>
      <c r="D2487" s="439" t="s">
        <v>860</v>
      </c>
      <c r="E2487" s="437" t="s">
        <v>171</v>
      </c>
      <c r="F2487" s="416">
        <v>3205683705</v>
      </c>
      <c r="G2487" s="445">
        <v>1334</v>
      </c>
      <c r="H2487" s="416">
        <v>20230728</v>
      </c>
      <c r="I2487" s="418" t="s">
        <v>1706</v>
      </c>
      <c r="J2487" s="419">
        <v>355503702</v>
      </c>
      <c r="K2487" s="595"/>
      <c r="L2487" s="568"/>
    </row>
    <row r="2488" spans="2:12">
      <c r="B2488" s="456" t="s">
        <v>26</v>
      </c>
      <c r="C2488" s="458"/>
      <c r="D2488" s="449"/>
      <c r="E2488" s="450"/>
      <c r="F2488" s="451"/>
      <c r="G2488" s="459"/>
      <c r="H2488" s="453"/>
      <c r="I2488" s="526"/>
      <c r="J2488" s="454">
        <f>SUM(J2486:J2487)</f>
        <v>362674944</v>
      </c>
      <c r="K2488" s="599">
        <f>SUM(K2486:K2487)</f>
        <v>0</v>
      </c>
      <c r="L2488" s="568"/>
    </row>
    <row r="2489" spans="2:12">
      <c r="B2489" s="440" t="s">
        <v>1398</v>
      </c>
      <c r="C2489" s="441">
        <v>1005966823</v>
      </c>
      <c r="D2489" s="414" t="s">
        <v>1399</v>
      </c>
      <c r="E2489" s="437" t="s">
        <v>171</v>
      </c>
      <c r="F2489" s="416">
        <v>3008931178</v>
      </c>
      <c r="G2489" s="445">
        <v>20240815</v>
      </c>
      <c r="H2489" s="416">
        <v>20240827</v>
      </c>
      <c r="I2489" s="418" t="s">
        <v>1706</v>
      </c>
      <c r="J2489" s="419">
        <v>2000000</v>
      </c>
      <c r="K2489" s="595"/>
      <c r="L2489" s="568"/>
    </row>
    <row r="2490" spans="2:12">
      <c r="B2490" s="456" t="s">
        <v>26</v>
      </c>
      <c r="C2490" s="458"/>
      <c r="D2490" s="449"/>
      <c r="E2490" s="450"/>
      <c r="F2490" s="451"/>
      <c r="G2490" s="459"/>
      <c r="H2490" s="453"/>
      <c r="I2490" s="526"/>
      <c r="J2490" s="454">
        <f>SUM(J2489)</f>
        <v>2000000</v>
      </c>
      <c r="K2490" s="599">
        <f>SUM(K2489)</f>
        <v>0</v>
      </c>
      <c r="L2490" s="568"/>
    </row>
    <row r="2491" spans="2:12">
      <c r="B2491" s="440" t="s">
        <v>1400</v>
      </c>
      <c r="C2491" s="441">
        <v>10308868</v>
      </c>
      <c r="D2491" s="414" t="s">
        <v>1401</v>
      </c>
      <c r="E2491" s="437" t="s">
        <v>1051</v>
      </c>
      <c r="F2491" s="416">
        <v>8220150</v>
      </c>
      <c r="G2491" s="445">
        <v>1</v>
      </c>
      <c r="H2491" s="416">
        <v>20220330</v>
      </c>
      <c r="I2491" s="418" t="s">
        <v>1706</v>
      </c>
      <c r="J2491" s="419">
        <v>286329</v>
      </c>
      <c r="K2491" s="595"/>
      <c r="L2491" s="568"/>
    </row>
    <row r="2492" spans="2:12">
      <c r="B2492" s="456" t="s">
        <v>26</v>
      </c>
      <c r="C2492" s="458"/>
      <c r="D2492" s="449"/>
      <c r="E2492" s="450"/>
      <c r="F2492" s="451"/>
      <c r="G2492" s="459"/>
      <c r="H2492" s="453"/>
      <c r="I2492" s="526"/>
      <c r="J2492" s="454">
        <f>SUM(J2491)</f>
        <v>286329</v>
      </c>
      <c r="K2492" s="599">
        <f>SUM(K2491)</f>
        <v>0</v>
      </c>
      <c r="L2492" s="568"/>
    </row>
    <row r="2493" spans="2:12" ht="14">
      <c r="B2493" s="439" t="s">
        <v>837</v>
      </c>
      <c r="C2493" s="441">
        <v>1095831805</v>
      </c>
      <c r="D2493" s="455" t="s">
        <v>282</v>
      </c>
      <c r="E2493" s="437" t="s">
        <v>171</v>
      </c>
      <c r="F2493" s="416">
        <v>3158794222</v>
      </c>
      <c r="G2493" s="445">
        <v>1219</v>
      </c>
      <c r="H2493" s="416">
        <v>20230328</v>
      </c>
      <c r="I2493" s="418" t="s">
        <v>1706</v>
      </c>
      <c r="J2493" s="419">
        <v>15112500</v>
      </c>
      <c r="K2493" s="595"/>
      <c r="L2493" s="568"/>
    </row>
    <row r="2494" spans="2:12" ht="14">
      <c r="B2494" s="439" t="s">
        <v>837</v>
      </c>
      <c r="C2494" s="441">
        <v>1095831805</v>
      </c>
      <c r="D2494" s="455" t="s">
        <v>282</v>
      </c>
      <c r="E2494" s="437" t="s">
        <v>171</v>
      </c>
      <c r="F2494" s="416">
        <v>3158794222</v>
      </c>
      <c r="G2494" s="445">
        <v>1248</v>
      </c>
      <c r="H2494" s="416">
        <v>20230425</v>
      </c>
      <c r="I2494" s="418" t="s">
        <v>1706</v>
      </c>
      <c r="J2494" s="419">
        <v>15112500</v>
      </c>
      <c r="K2494" s="595"/>
      <c r="L2494" s="568"/>
    </row>
    <row r="2495" spans="2:12" ht="14">
      <c r="B2495" s="439" t="s">
        <v>837</v>
      </c>
      <c r="C2495" s="441">
        <v>1095831805</v>
      </c>
      <c r="D2495" s="455" t="s">
        <v>282</v>
      </c>
      <c r="E2495" s="437" t="s">
        <v>171</v>
      </c>
      <c r="F2495" s="416">
        <v>3158794222</v>
      </c>
      <c r="G2495" s="445">
        <v>1179</v>
      </c>
      <c r="H2495" s="416">
        <v>20230224</v>
      </c>
      <c r="I2495" s="418" t="s">
        <v>1706</v>
      </c>
      <c r="J2495" s="419">
        <v>13803500</v>
      </c>
      <c r="K2495" s="595"/>
      <c r="L2495" s="568"/>
    </row>
    <row r="2496" spans="2:12" ht="14">
      <c r="B2496" s="439" t="s">
        <v>837</v>
      </c>
      <c r="C2496" s="441">
        <v>1095831805</v>
      </c>
      <c r="D2496" s="455" t="s">
        <v>282</v>
      </c>
      <c r="E2496" s="437" t="s">
        <v>171</v>
      </c>
      <c r="F2496" s="416">
        <v>3158794222</v>
      </c>
      <c r="G2496" s="445">
        <v>1276</v>
      </c>
      <c r="H2496" s="416">
        <v>20230530</v>
      </c>
      <c r="I2496" s="418" t="s">
        <v>1706</v>
      </c>
      <c r="J2496" s="419">
        <v>15112500</v>
      </c>
      <c r="K2496" s="595"/>
      <c r="L2496" s="568"/>
    </row>
    <row r="2497" spans="2:12" ht="14">
      <c r="B2497" s="439" t="s">
        <v>837</v>
      </c>
      <c r="C2497" s="441">
        <v>1095831805</v>
      </c>
      <c r="D2497" s="455" t="s">
        <v>282</v>
      </c>
      <c r="E2497" s="437" t="s">
        <v>171</v>
      </c>
      <c r="F2497" s="416">
        <v>3158794222</v>
      </c>
      <c r="G2497" s="445">
        <v>1296</v>
      </c>
      <c r="H2497" s="416">
        <v>20230626</v>
      </c>
      <c r="I2497" s="418" t="s">
        <v>1706</v>
      </c>
      <c r="J2497" s="419">
        <v>7556250</v>
      </c>
      <c r="K2497" s="595"/>
      <c r="L2497" s="568"/>
    </row>
    <row r="2498" spans="2:12" ht="14">
      <c r="B2498" s="439" t="s">
        <v>837</v>
      </c>
      <c r="C2498" s="441">
        <v>1095831805</v>
      </c>
      <c r="D2498" s="455" t="s">
        <v>282</v>
      </c>
      <c r="E2498" s="437" t="s">
        <v>171</v>
      </c>
      <c r="F2498" s="416">
        <v>3158794222</v>
      </c>
      <c r="G2498" s="445">
        <v>1332</v>
      </c>
      <c r="H2498" s="416">
        <v>20230726</v>
      </c>
      <c r="I2498" s="418" t="s">
        <v>1706</v>
      </c>
      <c r="J2498" s="419">
        <v>60000000</v>
      </c>
      <c r="K2498" s="595"/>
      <c r="L2498" s="568"/>
    </row>
    <row r="2499" spans="2:12">
      <c r="B2499" s="456" t="s">
        <v>26</v>
      </c>
      <c r="C2499" s="458"/>
      <c r="D2499" s="449"/>
      <c r="E2499" s="450"/>
      <c r="F2499" s="451"/>
      <c r="G2499" s="459"/>
      <c r="H2499" s="453"/>
      <c r="I2499" s="526"/>
      <c r="J2499" s="454">
        <f>SUM(J2493:J2498)</f>
        <v>126697250</v>
      </c>
      <c r="K2499" s="599">
        <f>SUM(K2493:K2498)</f>
        <v>0</v>
      </c>
      <c r="L2499" s="568"/>
    </row>
    <row r="2500" spans="2:12">
      <c r="B2500" s="440" t="s">
        <v>653</v>
      </c>
      <c r="C2500" s="441">
        <v>1094925914</v>
      </c>
      <c r="D2500" s="414" t="s">
        <v>654</v>
      </c>
      <c r="E2500" s="437" t="s">
        <v>171</v>
      </c>
      <c r="F2500" s="416">
        <v>31370909831</v>
      </c>
      <c r="G2500" s="444">
        <v>2</v>
      </c>
      <c r="H2500" s="416">
        <v>20240816</v>
      </c>
      <c r="I2500" s="418" t="s">
        <v>1706</v>
      </c>
      <c r="J2500" s="419">
        <v>31150000</v>
      </c>
      <c r="K2500" s="595"/>
      <c r="L2500" s="568"/>
    </row>
    <row r="2501" spans="2:12">
      <c r="B2501" s="456" t="s">
        <v>26</v>
      </c>
      <c r="C2501" s="458"/>
      <c r="D2501" s="449"/>
      <c r="E2501" s="450"/>
      <c r="F2501" s="451"/>
      <c r="G2501" s="459"/>
      <c r="H2501" s="453"/>
      <c r="I2501" s="526"/>
      <c r="J2501" s="454">
        <f>SUM(J2500)</f>
        <v>31150000</v>
      </c>
      <c r="K2501" s="599">
        <f>SUM(K2500)</f>
        <v>0</v>
      </c>
      <c r="L2501" s="568"/>
    </row>
    <row r="2502" spans="2:12" ht="16" customHeight="1">
      <c r="B2502" s="440" t="s">
        <v>549</v>
      </c>
      <c r="C2502" s="441">
        <v>900144515</v>
      </c>
      <c r="D2502" s="414" t="s">
        <v>550</v>
      </c>
      <c r="E2502" s="437" t="s">
        <v>171</v>
      </c>
      <c r="F2502" s="416">
        <v>3168772639</v>
      </c>
      <c r="G2502" s="445">
        <v>53</v>
      </c>
      <c r="H2502" s="416">
        <v>20211216</v>
      </c>
      <c r="I2502" s="418" t="s">
        <v>1706</v>
      </c>
      <c r="J2502" s="419">
        <v>3815565</v>
      </c>
      <c r="K2502" s="595"/>
      <c r="L2502" s="568"/>
    </row>
    <row r="2503" spans="2:12" ht="16" customHeight="1">
      <c r="B2503" s="440" t="s">
        <v>549</v>
      </c>
      <c r="C2503" s="441">
        <v>900144515</v>
      </c>
      <c r="D2503" s="414" t="s">
        <v>550</v>
      </c>
      <c r="E2503" s="437" t="s">
        <v>171</v>
      </c>
      <c r="F2503" s="416">
        <v>3168772639</v>
      </c>
      <c r="G2503" s="445">
        <v>56</v>
      </c>
      <c r="H2503" s="416">
        <v>20211218</v>
      </c>
      <c r="I2503" s="418" t="s">
        <v>1706</v>
      </c>
      <c r="J2503" s="419">
        <v>1517550</v>
      </c>
      <c r="K2503" s="595"/>
      <c r="L2503" s="568"/>
    </row>
    <row r="2504" spans="2:12" ht="16" customHeight="1">
      <c r="B2504" s="440" t="s">
        <v>549</v>
      </c>
      <c r="C2504" s="441">
        <v>900144515</v>
      </c>
      <c r="D2504" s="414" t="s">
        <v>550</v>
      </c>
      <c r="E2504" s="437" t="s">
        <v>171</v>
      </c>
      <c r="F2504" s="416">
        <v>3168772639</v>
      </c>
      <c r="G2504" s="445">
        <v>57</v>
      </c>
      <c r="H2504" s="416">
        <v>20211230</v>
      </c>
      <c r="I2504" s="418" t="s">
        <v>1706</v>
      </c>
      <c r="J2504" s="419">
        <v>3990000</v>
      </c>
      <c r="K2504" s="595"/>
      <c r="L2504" s="568"/>
    </row>
    <row r="2505" spans="2:12" ht="16" customHeight="1">
      <c r="B2505" s="440" t="s">
        <v>549</v>
      </c>
      <c r="C2505" s="441">
        <v>900144515</v>
      </c>
      <c r="D2505" s="414" t="s">
        <v>550</v>
      </c>
      <c r="E2505" s="437" t="s">
        <v>171</v>
      </c>
      <c r="F2505" s="416">
        <v>3168772639</v>
      </c>
      <c r="G2505" s="445">
        <v>65</v>
      </c>
      <c r="H2505" s="416">
        <v>20220211</v>
      </c>
      <c r="I2505" s="418" t="s">
        <v>1706</v>
      </c>
      <c r="J2505" s="419">
        <v>3990000</v>
      </c>
      <c r="K2505" s="595"/>
      <c r="L2505" s="568"/>
    </row>
    <row r="2506" spans="2:12" ht="16" customHeight="1">
      <c r="B2506" s="440" t="s">
        <v>549</v>
      </c>
      <c r="C2506" s="441">
        <v>900144515</v>
      </c>
      <c r="D2506" s="414" t="s">
        <v>550</v>
      </c>
      <c r="E2506" s="437" t="s">
        <v>171</v>
      </c>
      <c r="F2506" s="416">
        <v>3168772639</v>
      </c>
      <c r="G2506" s="445">
        <v>66</v>
      </c>
      <c r="H2506" s="416">
        <v>20220212</v>
      </c>
      <c r="I2506" s="418" t="s">
        <v>1706</v>
      </c>
      <c r="J2506" s="419">
        <v>5523300</v>
      </c>
      <c r="K2506" s="595"/>
      <c r="L2506" s="568"/>
    </row>
    <row r="2507" spans="2:12" ht="16" customHeight="1">
      <c r="B2507" s="440" t="s">
        <v>549</v>
      </c>
      <c r="C2507" s="441">
        <v>900144515</v>
      </c>
      <c r="D2507" s="414" t="s">
        <v>550</v>
      </c>
      <c r="E2507" s="437" t="s">
        <v>171</v>
      </c>
      <c r="F2507" s="416">
        <v>3168772639</v>
      </c>
      <c r="G2507" s="445">
        <v>67</v>
      </c>
      <c r="H2507" s="416">
        <v>20220308</v>
      </c>
      <c r="I2507" s="418" t="s">
        <v>1706</v>
      </c>
      <c r="J2507" s="419">
        <v>3990000</v>
      </c>
      <c r="K2507" s="595"/>
      <c r="L2507" s="568"/>
    </row>
    <row r="2508" spans="2:12" ht="16" customHeight="1">
      <c r="B2508" s="440" t="s">
        <v>549</v>
      </c>
      <c r="C2508" s="441">
        <v>900144515</v>
      </c>
      <c r="D2508" s="414" t="s">
        <v>550</v>
      </c>
      <c r="E2508" s="437" t="s">
        <v>171</v>
      </c>
      <c r="F2508" s="416">
        <v>3168772639</v>
      </c>
      <c r="G2508" s="445">
        <v>69</v>
      </c>
      <c r="H2508" s="416">
        <v>20220409</v>
      </c>
      <c r="I2508" s="418" t="s">
        <v>1706</v>
      </c>
      <c r="J2508" s="419">
        <v>4030250</v>
      </c>
      <c r="K2508" s="595"/>
      <c r="L2508" s="568"/>
    </row>
    <row r="2509" spans="2:12" ht="16" customHeight="1">
      <c r="B2509" s="440" t="s">
        <v>549</v>
      </c>
      <c r="C2509" s="441">
        <v>900144515</v>
      </c>
      <c r="D2509" s="414" t="s">
        <v>550</v>
      </c>
      <c r="E2509" s="437" t="s">
        <v>171</v>
      </c>
      <c r="F2509" s="416">
        <v>3168772639</v>
      </c>
      <c r="G2509" s="445">
        <v>70</v>
      </c>
      <c r="H2509" s="416">
        <v>20220422</v>
      </c>
      <c r="I2509" s="418" t="s">
        <v>1706</v>
      </c>
      <c r="J2509" s="419">
        <v>4030250</v>
      </c>
      <c r="K2509" s="595"/>
      <c r="L2509" s="568"/>
    </row>
    <row r="2510" spans="2:12" ht="16" customHeight="1">
      <c r="B2510" s="440" t="s">
        <v>549</v>
      </c>
      <c r="C2510" s="441">
        <v>900144515</v>
      </c>
      <c r="D2510" s="414" t="s">
        <v>550</v>
      </c>
      <c r="E2510" s="437" t="s">
        <v>171</v>
      </c>
      <c r="F2510" s="416">
        <v>3168772639</v>
      </c>
      <c r="G2510" s="445">
        <v>71</v>
      </c>
      <c r="H2510" s="416">
        <v>20220531</v>
      </c>
      <c r="I2510" s="418" t="s">
        <v>1706</v>
      </c>
      <c r="J2510" s="419">
        <v>4030250</v>
      </c>
      <c r="K2510" s="595"/>
      <c r="L2510" s="568"/>
    </row>
    <row r="2511" spans="2:12" ht="16" customHeight="1">
      <c r="B2511" s="440" t="s">
        <v>549</v>
      </c>
      <c r="C2511" s="441">
        <v>900144515</v>
      </c>
      <c r="D2511" s="414" t="s">
        <v>550</v>
      </c>
      <c r="E2511" s="437" t="s">
        <v>171</v>
      </c>
      <c r="F2511" s="416">
        <v>3168772639</v>
      </c>
      <c r="G2511" s="445">
        <v>73</v>
      </c>
      <c r="H2511" s="416">
        <v>20220624</v>
      </c>
      <c r="I2511" s="418" t="s">
        <v>1706</v>
      </c>
      <c r="J2511" s="419">
        <v>4030250</v>
      </c>
      <c r="K2511" s="595"/>
      <c r="L2511" s="568"/>
    </row>
    <row r="2512" spans="2:12" ht="16" customHeight="1">
      <c r="B2512" s="440" t="s">
        <v>549</v>
      </c>
      <c r="C2512" s="441">
        <v>900144515</v>
      </c>
      <c r="D2512" s="414" t="s">
        <v>550</v>
      </c>
      <c r="E2512" s="437" t="s">
        <v>171</v>
      </c>
      <c r="F2512" s="416">
        <v>3168772639</v>
      </c>
      <c r="G2512" s="445">
        <v>75</v>
      </c>
      <c r="H2512" s="416">
        <v>20220729</v>
      </c>
      <c r="I2512" s="418" t="s">
        <v>1706</v>
      </c>
      <c r="J2512" s="419">
        <v>4030250</v>
      </c>
      <c r="K2512" s="595"/>
      <c r="L2512" s="568"/>
    </row>
    <row r="2513" spans="2:12" ht="16" customHeight="1">
      <c r="B2513" s="440" t="s">
        <v>549</v>
      </c>
      <c r="C2513" s="441">
        <v>900144515</v>
      </c>
      <c r="D2513" s="414" t="s">
        <v>550</v>
      </c>
      <c r="E2513" s="437" t="s">
        <v>171</v>
      </c>
      <c r="F2513" s="416">
        <v>3168772639</v>
      </c>
      <c r="G2513" s="445">
        <v>77</v>
      </c>
      <c r="H2513" s="416">
        <v>20220826</v>
      </c>
      <c r="I2513" s="418" t="s">
        <v>1706</v>
      </c>
      <c r="J2513" s="419">
        <v>4030250</v>
      </c>
      <c r="K2513" s="595"/>
      <c r="L2513" s="568"/>
    </row>
    <row r="2514" spans="2:12" ht="16" customHeight="1">
      <c r="B2514" s="456" t="s">
        <v>26</v>
      </c>
      <c r="C2514" s="458"/>
      <c r="D2514" s="449"/>
      <c r="E2514" s="450"/>
      <c r="F2514" s="451"/>
      <c r="G2514" s="459"/>
      <c r="H2514" s="453"/>
      <c r="I2514" s="526"/>
      <c r="J2514" s="454">
        <f>SUM(J2502:J2513)</f>
        <v>47007915</v>
      </c>
      <c r="K2514" s="599">
        <f>SUM(K2502:K2513)</f>
        <v>0</v>
      </c>
      <c r="L2514" s="568"/>
    </row>
    <row r="2515" spans="2:12" ht="16" customHeight="1">
      <c r="B2515" s="439" t="s">
        <v>905</v>
      </c>
      <c r="C2515" s="441">
        <v>1144105749</v>
      </c>
      <c r="D2515" s="439" t="s">
        <v>1100</v>
      </c>
      <c r="E2515" s="437" t="s">
        <v>171</v>
      </c>
      <c r="F2515" s="416">
        <v>3212479129</v>
      </c>
      <c r="G2515" s="445">
        <v>590</v>
      </c>
      <c r="H2515" s="416">
        <v>20211231</v>
      </c>
      <c r="I2515" s="418" t="s">
        <v>1706</v>
      </c>
      <c r="J2515" s="419">
        <v>50283900</v>
      </c>
      <c r="K2515" s="595"/>
      <c r="L2515" s="568"/>
    </row>
    <row r="2516" spans="2:12" ht="16" customHeight="1">
      <c r="B2516" s="456" t="s">
        <v>26</v>
      </c>
      <c r="C2516" s="458"/>
      <c r="D2516" s="449"/>
      <c r="E2516" s="450"/>
      <c r="F2516" s="451"/>
      <c r="G2516" s="459"/>
      <c r="H2516" s="453"/>
      <c r="I2516" s="526"/>
      <c r="J2516" s="454">
        <f>SUM(J2515)</f>
        <v>50283900</v>
      </c>
      <c r="K2516" s="599">
        <f>SUM(K2515)</f>
        <v>0</v>
      </c>
      <c r="L2516" s="568"/>
    </row>
    <row r="2517" spans="2:12" ht="16" customHeight="1">
      <c r="B2517" s="439" t="s">
        <v>327</v>
      </c>
      <c r="C2517" s="441">
        <v>31577014</v>
      </c>
      <c r="D2517" s="439" t="s">
        <v>1117</v>
      </c>
      <c r="E2517" s="437" t="s">
        <v>171</v>
      </c>
      <c r="F2517" s="416">
        <v>3059137</v>
      </c>
      <c r="G2517" s="444" t="s">
        <v>1602</v>
      </c>
      <c r="H2517" s="438">
        <v>45522</v>
      </c>
      <c r="I2517" s="418" t="s">
        <v>1706</v>
      </c>
      <c r="J2517" s="419">
        <v>110900</v>
      </c>
      <c r="K2517" s="595"/>
      <c r="L2517" s="568"/>
    </row>
    <row r="2518" spans="2:12" ht="16" customHeight="1">
      <c r="B2518" s="456" t="s">
        <v>26</v>
      </c>
      <c r="C2518" s="458"/>
      <c r="D2518" s="449"/>
      <c r="E2518" s="450"/>
      <c r="F2518" s="451"/>
      <c r="G2518" s="459"/>
      <c r="H2518" s="453"/>
      <c r="I2518" s="526"/>
      <c r="J2518" s="454">
        <f>SUM(J2517)</f>
        <v>110900</v>
      </c>
      <c r="K2518" s="599">
        <f>SUM(K2517)</f>
        <v>0</v>
      </c>
      <c r="L2518" s="568"/>
    </row>
    <row r="2519" spans="2:12" ht="16" customHeight="1">
      <c r="B2519" s="439" t="s">
        <v>699</v>
      </c>
      <c r="C2519" s="441">
        <v>1026154096</v>
      </c>
      <c r="D2519" s="439" t="s">
        <v>902</v>
      </c>
      <c r="E2519" s="437" t="s">
        <v>171</v>
      </c>
      <c r="F2519" s="416">
        <v>3214299857</v>
      </c>
      <c r="G2519" s="444" t="s">
        <v>1603</v>
      </c>
      <c r="H2519" s="438">
        <v>45281</v>
      </c>
      <c r="I2519" s="418" t="s">
        <v>1706</v>
      </c>
      <c r="J2519" s="419">
        <v>22500000</v>
      </c>
      <c r="K2519" s="595"/>
      <c r="L2519" s="568"/>
    </row>
    <row r="2520" spans="2:12" ht="16" customHeight="1">
      <c r="B2520" s="456" t="s">
        <v>26</v>
      </c>
      <c r="C2520" s="458"/>
      <c r="D2520" s="449"/>
      <c r="E2520" s="450"/>
      <c r="F2520" s="451"/>
      <c r="G2520" s="459"/>
      <c r="H2520" s="453"/>
      <c r="I2520" s="526"/>
      <c r="J2520" s="454">
        <f>SUM(J2519)</f>
        <v>22500000</v>
      </c>
      <c r="K2520" s="599">
        <f>SUM(K2519)</f>
        <v>0</v>
      </c>
      <c r="L2520" s="568"/>
    </row>
    <row r="2521" spans="2:12" ht="16" customHeight="1">
      <c r="B2521" s="440" t="s">
        <v>198</v>
      </c>
      <c r="C2521" s="441">
        <v>800001047</v>
      </c>
      <c r="D2521" s="414" t="s">
        <v>199</v>
      </c>
      <c r="E2521" s="437" t="s">
        <v>171</v>
      </c>
      <c r="F2521" s="416">
        <v>4856424</v>
      </c>
      <c r="G2521" s="445">
        <v>3852</v>
      </c>
      <c r="H2521" s="416">
        <v>20220614</v>
      </c>
      <c r="I2521" s="418" t="s">
        <v>1706</v>
      </c>
      <c r="J2521" s="419">
        <v>3580617</v>
      </c>
      <c r="K2521" s="595"/>
      <c r="L2521" s="568"/>
    </row>
    <row r="2522" spans="2:12" ht="16" customHeight="1">
      <c r="B2522" s="440" t="s">
        <v>198</v>
      </c>
      <c r="C2522" s="441">
        <v>800001047</v>
      </c>
      <c r="D2522" s="414" t="s">
        <v>199</v>
      </c>
      <c r="E2522" s="437" t="s">
        <v>171</v>
      </c>
      <c r="F2522" s="416">
        <v>4856424</v>
      </c>
      <c r="G2522" s="445">
        <v>3920</v>
      </c>
      <c r="H2522" s="416">
        <v>20220520</v>
      </c>
      <c r="I2522" s="418" t="s">
        <v>1706</v>
      </c>
      <c r="J2522" s="419">
        <v>207555</v>
      </c>
      <c r="K2522" s="595"/>
      <c r="L2522" s="568"/>
    </row>
    <row r="2523" spans="2:12" ht="16" customHeight="1">
      <c r="B2523" s="440" t="s">
        <v>198</v>
      </c>
      <c r="C2523" s="441">
        <v>800001047</v>
      </c>
      <c r="D2523" s="414" t="s">
        <v>199</v>
      </c>
      <c r="E2523" s="437" t="s">
        <v>171</v>
      </c>
      <c r="F2523" s="416">
        <v>4856424</v>
      </c>
      <c r="G2523" s="445">
        <v>4478</v>
      </c>
      <c r="H2523" s="416">
        <v>20220819</v>
      </c>
      <c r="I2523" s="418" t="s">
        <v>1706</v>
      </c>
      <c r="J2523" s="419">
        <v>160719</v>
      </c>
      <c r="K2523" s="595"/>
      <c r="L2523" s="568"/>
    </row>
    <row r="2524" spans="2:12" ht="16" customHeight="1">
      <c r="B2524" s="440" t="s">
        <v>198</v>
      </c>
      <c r="C2524" s="441">
        <v>800001047</v>
      </c>
      <c r="D2524" s="414" t="s">
        <v>199</v>
      </c>
      <c r="E2524" s="437" t="s">
        <v>171</v>
      </c>
      <c r="F2524" s="416">
        <v>4856424</v>
      </c>
      <c r="G2524" s="445">
        <v>5667</v>
      </c>
      <c r="H2524" s="416">
        <v>20221226</v>
      </c>
      <c r="I2524" s="418" t="s">
        <v>1706</v>
      </c>
      <c r="J2524" s="419">
        <v>3979111</v>
      </c>
      <c r="K2524" s="595"/>
      <c r="L2524" s="568"/>
    </row>
    <row r="2525" spans="2:12" ht="16" customHeight="1">
      <c r="B2525" s="440" t="s">
        <v>198</v>
      </c>
      <c r="C2525" s="441">
        <v>800001047</v>
      </c>
      <c r="D2525" s="414" t="s">
        <v>199</v>
      </c>
      <c r="E2525" s="437" t="s">
        <v>171</v>
      </c>
      <c r="F2525" s="416">
        <v>4856424</v>
      </c>
      <c r="G2525" s="445">
        <v>3170</v>
      </c>
      <c r="H2525" s="416">
        <v>20220317</v>
      </c>
      <c r="I2525" s="418" t="s">
        <v>1706</v>
      </c>
      <c r="J2525" s="419">
        <v>1597669</v>
      </c>
      <c r="K2525" s="595"/>
      <c r="L2525" s="568"/>
    </row>
    <row r="2526" spans="2:12" ht="16" customHeight="1">
      <c r="B2526" s="440" t="s">
        <v>198</v>
      </c>
      <c r="C2526" s="441">
        <v>800001047</v>
      </c>
      <c r="D2526" s="414" t="s">
        <v>199</v>
      </c>
      <c r="E2526" s="437" t="s">
        <v>171</v>
      </c>
      <c r="F2526" s="416">
        <v>4856424</v>
      </c>
      <c r="G2526" s="445">
        <v>3161</v>
      </c>
      <c r="H2526" s="416">
        <v>20220216</v>
      </c>
      <c r="I2526" s="418" t="s">
        <v>1706</v>
      </c>
      <c r="J2526" s="419">
        <v>1037193</v>
      </c>
      <c r="K2526" s="595"/>
      <c r="L2526" s="568"/>
    </row>
    <row r="2527" spans="2:12" ht="16" customHeight="1">
      <c r="B2527" s="440" t="s">
        <v>198</v>
      </c>
      <c r="C2527" s="441">
        <v>800001047</v>
      </c>
      <c r="D2527" s="414" t="s">
        <v>199</v>
      </c>
      <c r="E2527" s="437" t="s">
        <v>171</v>
      </c>
      <c r="F2527" s="416">
        <v>4856424</v>
      </c>
      <c r="G2527" s="445">
        <v>3182</v>
      </c>
      <c r="H2527" s="416">
        <v>20220219</v>
      </c>
      <c r="I2527" s="418" t="s">
        <v>1706</v>
      </c>
      <c r="J2527" s="419">
        <v>713519</v>
      </c>
      <c r="K2527" s="595"/>
      <c r="L2527" s="568"/>
    </row>
    <row r="2528" spans="2:12" ht="16" customHeight="1">
      <c r="B2528" s="440" t="s">
        <v>198</v>
      </c>
      <c r="C2528" s="441">
        <v>800001047</v>
      </c>
      <c r="D2528" s="414" t="s">
        <v>199</v>
      </c>
      <c r="E2528" s="437" t="s">
        <v>171</v>
      </c>
      <c r="F2528" s="416">
        <v>4856424</v>
      </c>
      <c r="G2528" s="445">
        <v>3181</v>
      </c>
      <c r="H2528" s="416">
        <v>20220219</v>
      </c>
      <c r="I2528" s="418" t="s">
        <v>1706</v>
      </c>
      <c r="J2528" s="419">
        <v>2092750</v>
      </c>
      <c r="K2528" s="595"/>
      <c r="L2528" s="568"/>
    </row>
    <row r="2529" spans="2:12" ht="16" customHeight="1">
      <c r="B2529" s="440" t="s">
        <v>198</v>
      </c>
      <c r="C2529" s="441">
        <v>800001047</v>
      </c>
      <c r="D2529" s="414" t="s">
        <v>199</v>
      </c>
      <c r="E2529" s="437" t="s">
        <v>171</v>
      </c>
      <c r="F2529" s="416">
        <v>4856424</v>
      </c>
      <c r="G2529" s="445">
        <v>3338</v>
      </c>
      <c r="H2529" s="416">
        <v>20220311</v>
      </c>
      <c r="I2529" s="418" t="s">
        <v>1706</v>
      </c>
      <c r="J2529" s="419">
        <v>2637582</v>
      </c>
      <c r="K2529" s="595"/>
      <c r="L2529" s="568"/>
    </row>
    <row r="2530" spans="2:12" ht="16" customHeight="1">
      <c r="B2530" s="440" t="s">
        <v>198</v>
      </c>
      <c r="C2530" s="441">
        <v>800001047</v>
      </c>
      <c r="D2530" s="414" t="s">
        <v>199</v>
      </c>
      <c r="E2530" s="437" t="s">
        <v>171</v>
      </c>
      <c r="F2530" s="416">
        <v>4856424</v>
      </c>
      <c r="G2530" s="445">
        <v>3372</v>
      </c>
      <c r="H2530" s="416">
        <v>20220417</v>
      </c>
      <c r="I2530" s="418" t="s">
        <v>1706</v>
      </c>
      <c r="J2530" s="419">
        <v>68699</v>
      </c>
      <c r="K2530" s="595"/>
      <c r="L2530" s="568"/>
    </row>
    <row r="2531" spans="2:12" ht="16" customHeight="1">
      <c r="B2531" s="440" t="s">
        <v>198</v>
      </c>
      <c r="C2531" s="441">
        <v>800001047</v>
      </c>
      <c r="D2531" s="414" t="s">
        <v>199</v>
      </c>
      <c r="E2531" s="437" t="s">
        <v>171</v>
      </c>
      <c r="F2531" s="416">
        <v>4856424</v>
      </c>
      <c r="G2531" s="445">
        <v>3406</v>
      </c>
      <c r="H2531" s="416">
        <v>20220324</v>
      </c>
      <c r="I2531" s="418" t="s">
        <v>1706</v>
      </c>
      <c r="J2531" s="419">
        <v>63840</v>
      </c>
      <c r="K2531" s="595"/>
      <c r="L2531" s="568"/>
    </row>
    <row r="2532" spans="2:12" ht="16" customHeight="1">
      <c r="B2532" s="440" t="s">
        <v>198</v>
      </c>
      <c r="C2532" s="441">
        <v>800001047</v>
      </c>
      <c r="D2532" s="414" t="s">
        <v>199</v>
      </c>
      <c r="E2532" s="437" t="s">
        <v>171</v>
      </c>
      <c r="F2532" s="416">
        <v>4856424</v>
      </c>
      <c r="G2532" s="445">
        <v>3461</v>
      </c>
      <c r="H2532" s="416">
        <v>20220501</v>
      </c>
      <c r="I2532" s="418" t="s">
        <v>1706</v>
      </c>
      <c r="J2532" s="419">
        <v>3704607</v>
      </c>
      <c r="K2532" s="595"/>
      <c r="L2532" s="568"/>
    </row>
    <row r="2533" spans="2:12" ht="16" customHeight="1">
      <c r="B2533" s="440" t="s">
        <v>198</v>
      </c>
      <c r="C2533" s="441">
        <v>800001047</v>
      </c>
      <c r="D2533" s="414" t="s">
        <v>199</v>
      </c>
      <c r="E2533" s="437" t="s">
        <v>171</v>
      </c>
      <c r="F2533" s="416">
        <v>4856424</v>
      </c>
      <c r="G2533" s="445">
        <v>3652</v>
      </c>
      <c r="H2533" s="416">
        <v>20220422</v>
      </c>
      <c r="I2533" s="418" t="s">
        <v>1706</v>
      </c>
      <c r="J2533" s="419">
        <v>2437995</v>
      </c>
      <c r="K2533" s="595"/>
      <c r="L2533" s="568"/>
    </row>
    <row r="2534" spans="2:12" ht="16" customHeight="1">
      <c r="B2534" s="440" t="s">
        <v>198</v>
      </c>
      <c r="C2534" s="441">
        <v>800001047</v>
      </c>
      <c r="D2534" s="414" t="s">
        <v>199</v>
      </c>
      <c r="E2534" s="437" t="s">
        <v>171</v>
      </c>
      <c r="F2534" s="416">
        <v>4856424</v>
      </c>
      <c r="G2534" s="445">
        <v>3672</v>
      </c>
      <c r="H2534" s="416">
        <v>20220425</v>
      </c>
      <c r="I2534" s="418" t="s">
        <v>1706</v>
      </c>
      <c r="J2534" s="419">
        <v>1142816</v>
      </c>
      <c r="K2534" s="595"/>
      <c r="L2534" s="568"/>
    </row>
    <row r="2535" spans="2:12" ht="16" customHeight="1">
      <c r="B2535" s="440" t="s">
        <v>198</v>
      </c>
      <c r="C2535" s="441">
        <v>800001047</v>
      </c>
      <c r="D2535" s="414" t="s">
        <v>199</v>
      </c>
      <c r="E2535" s="437" t="s">
        <v>171</v>
      </c>
      <c r="F2535" s="416">
        <v>4856424</v>
      </c>
      <c r="G2535" s="445">
        <v>3610</v>
      </c>
      <c r="H2535" s="416">
        <v>20220418</v>
      </c>
      <c r="I2535" s="418" t="s">
        <v>1706</v>
      </c>
      <c r="J2535" s="419">
        <v>296563</v>
      </c>
      <c r="K2535" s="595"/>
      <c r="L2535" s="568"/>
    </row>
    <row r="2536" spans="2:12" ht="16" customHeight="1">
      <c r="B2536" s="440" t="s">
        <v>198</v>
      </c>
      <c r="C2536" s="441">
        <v>800001047</v>
      </c>
      <c r="D2536" s="414" t="s">
        <v>199</v>
      </c>
      <c r="E2536" s="437" t="s">
        <v>171</v>
      </c>
      <c r="F2536" s="416">
        <v>4856424</v>
      </c>
      <c r="G2536" s="445">
        <v>3522</v>
      </c>
      <c r="H2536" s="416">
        <v>20220408</v>
      </c>
      <c r="I2536" s="418" t="s">
        <v>1706</v>
      </c>
      <c r="J2536" s="419">
        <v>320758</v>
      </c>
      <c r="K2536" s="595"/>
      <c r="L2536" s="568"/>
    </row>
    <row r="2537" spans="2:12" ht="16" customHeight="1">
      <c r="B2537" s="440" t="s">
        <v>198</v>
      </c>
      <c r="C2537" s="441">
        <v>800001047</v>
      </c>
      <c r="D2537" s="414" t="s">
        <v>199</v>
      </c>
      <c r="E2537" s="437" t="s">
        <v>171</v>
      </c>
      <c r="F2537" s="416">
        <v>4856424</v>
      </c>
      <c r="G2537" s="445">
        <v>3476</v>
      </c>
      <c r="H2537" s="416">
        <v>20220404</v>
      </c>
      <c r="I2537" s="418" t="s">
        <v>1706</v>
      </c>
      <c r="J2537" s="419">
        <v>57596</v>
      </c>
      <c r="K2537" s="595"/>
      <c r="L2537" s="568"/>
    </row>
    <row r="2538" spans="2:12" ht="16" customHeight="1">
      <c r="B2538" s="440" t="s">
        <v>198</v>
      </c>
      <c r="C2538" s="441">
        <v>800001047</v>
      </c>
      <c r="D2538" s="414" t="s">
        <v>199</v>
      </c>
      <c r="E2538" s="437" t="s">
        <v>171</v>
      </c>
      <c r="F2538" s="416">
        <v>4856424</v>
      </c>
      <c r="G2538" s="445">
        <v>3735</v>
      </c>
      <c r="H2538" s="416">
        <v>20220503</v>
      </c>
      <c r="I2538" s="418" t="s">
        <v>1706</v>
      </c>
      <c r="J2538" s="419">
        <v>4153920</v>
      </c>
      <c r="K2538" s="595"/>
      <c r="L2538" s="568"/>
    </row>
    <row r="2539" spans="2:12" ht="16" customHeight="1">
      <c r="B2539" s="440" t="s">
        <v>198</v>
      </c>
      <c r="C2539" s="441">
        <v>800001047</v>
      </c>
      <c r="D2539" s="414" t="s">
        <v>199</v>
      </c>
      <c r="E2539" s="437" t="s">
        <v>171</v>
      </c>
      <c r="F2539" s="416">
        <v>4856424</v>
      </c>
      <c r="G2539" s="445">
        <v>3774</v>
      </c>
      <c r="H2539" s="416">
        <v>20220604</v>
      </c>
      <c r="I2539" s="418" t="s">
        <v>1706</v>
      </c>
      <c r="J2539" s="419">
        <v>112037</v>
      </c>
      <c r="K2539" s="595"/>
      <c r="L2539" s="568"/>
    </row>
    <row r="2540" spans="2:12" ht="16" customHeight="1">
      <c r="B2540" s="440" t="s">
        <v>198</v>
      </c>
      <c r="C2540" s="441">
        <v>800001047</v>
      </c>
      <c r="D2540" s="414" t="s">
        <v>199</v>
      </c>
      <c r="E2540" s="437" t="s">
        <v>171</v>
      </c>
      <c r="F2540" s="416">
        <v>4856424</v>
      </c>
      <c r="G2540" s="445">
        <v>4284</v>
      </c>
      <c r="H2540" s="416">
        <v>20220729</v>
      </c>
      <c r="I2540" s="418" t="s">
        <v>1706</v>
      </c>
      <c r="J2540" s="419">
        <v>4426093</v>
      </c>
      <c r="K2540" s="595"/>
      <c r="L2540" s="568"/>
    </row>
    <row r="2541" spans="2:12" ht="16" customHeight="1">
      <c r="B2541" s="440" t="s">
        <v>198</v>
      </c>
      <c r="C2541" s="441">
        <v>800001047</v>
      </c>
      <c r="D2541" s="414" t="s">
        <v>199</v>
      </c>
      <c r="E2541" s="437" t="s">
        <v>171</v>
      </c>
      <c r="F2541" s="416">
        <v>4856424</v>
      </c>
      <c r="G2541" s="445">
        <v>4285</v>
      </c>
      <c r="H2541" s="416">
        <v>20220729</v>
      </c>
      <c r="I2541" s="418" t="s">
        <v>1706</v>
      </c>
      <c r="J2541" s="419">
        <v>1490879</v>
      </c>
      <c r="K2541" s="595"/>
      <c r="L2541" s="568"/>
    </row>
    <row r="2542" spans="2:12" ht="16" customHeight="1">
      <c r="B2542" s="440" t="s">
        <v>198</v>
      </c>
      <c r="C2542" s="441">
        <v>800001047</v>
      </c>
      <c r="D2542" s="414" t="s">
        <v>199</v>
      </c>
      <c r="E2542" s="437" t="s">
        <v>171</v>
      </c>
      <c r="F2542" s="416">
        <v>4856424</v>
      </c>
      <c r="G2542" s="445">
        <v>4395</v>
      </c>
      <c r="H2542" s="416">
        <v>20220811</v>
      </c>
      <c r="I2542" s="418" t="s">
        <v>1706</v>
      </c>
      <c r="J2542" s="419">
        <v>305697</v>
      </c>
      <c r="K2542" s="595"/>
      <c r="L2542" s="568"/>
    </row>
    <row r="2543" spans="2:12" ht="16" customHeight="1">
      <c r="B2543" s="440" t="s">
        <v>198</v>
      </c>
      <c r="C2543" s="441">
        <v>800001047</v>
      </c>
      <c r="D2543" s="414" t="s">
        <v>199</v>
      </c>
      <c r="E2543" s="437" t="s">
        <v>171</v>
      </c>
      <c r="F2543" s="416">
        <v>4856424</v>
      </c>
      <c r="G2543" s="445">
        <v>4345</v>
      </c>
      <c r="H2543" s="416">
        <v>20220806</v>
      </c>
      <c r="I2543" s="418" t="s">
        <v>1706</v>
      </c>
      <c r="J2543" s="419">
        <v>509171</v>
      </c>
      <c r="K2543" s="595"/>
      <c r="L2543" s="568"/>
    </row>
    <row r="2544" spans="2:12" ht="16" customHeight="1">
      <c r="B2544" s="440" t="s">
        <v>198</v>
      </c>
      <c r="C2544" s="441">
        <v>800001047</v>
      </c>
      <c r="D2544" s="414" t="s">
        <v>199</v>
      </c>
      <c r="E2544" s="437" t="s">
        <v>171</v>
      </c>
      <c r="F2544" s="416">
        <v>4856424</v>
      </c>
      <c r="G2544" s="445">
        <v>4404</v>
      </c>
      <c r="H2544" s="416">
        <v>20220812</v>
      </c>
      <c r="I2544" s="418" t="s">
        <v>1706</v>
      </c>
      <c r="J2544" s="419">
        <v>2694038</v>
      </c>
      <c r="K2544" s="595"/>
      <c r="L2544" s="568"/>
    </row>
    <row r="2545" spans="2:12" ht="16" customHeight="1">
      <c r="B2545" s="440" t="s">
        <v>198</v>
      </c>
      <c r="C2545" s="441">
        <v>800001047</v>
      </c>
      <c r="D2545" s="414" t="s">
        <v>199</v>
      </c>
      <c r="E2545" s="437" t="s">
        <v>171</v>
      </c>
      <c r="F2545" s="416">
        <v>4856424</v>
      </c>
      <c r="G2545" s="445">
        <v>4442</v>
      </c>
      <c r="H2545" s="416">
        <v>20220814</v>
      </c>
      <c r="I2545" s="418" t="s">
        <v>1706</v>
      </c>
      <c r="J2545" s="419">
        <v>4126616</v>
      </c>
      <c r="K2545" s="595"/>
      <c r="L2545" s="568"/>
    </row>
    <row r="2546" spans="2:12" ht="16" customHeight="1">
      <c r="B2546" s="440" t="s">
        <v>198</v>
      </c>
      <c r="C2546" s="441">
        <v>800001047</v>
      </c>
      <c r="D2546" s="414" t="s">
        <v>199</v>
      </c>
      <c r="E2546" s="437" t="s">
        <v>171</v>
      </c>
      <c r="F2546" s="416">
        <v>4856424</v>
      </c>
      <c r="G2546" s="445">
        <v>4638</v>
      </c>
      <c r="H2546" s="416">
        <v>20220805</v>
      </c>
      <c r="I2546" s="418" t="s">
        <v>1706</v>
      </c>
      <c r="J2546" s="419">
        <v>524912</v>
      </c>
      <c r="K2546" s="595"/>
      <c r="L2546" s="568"/>
    </row>
    <row r="2547" spans="2:12" ht="16" customHeight="1">
      <c r="B2547" s="440" t="s">
        <v>198</v>
      </c>
      <c r="C2547" s="441">
        <v>800001047</v>
      </c>
      <c r="D2547" s="414" t="s">
        <v>199</v>
      </c>
      <c r="E2547" s="437" t="s">
        <v>171</v>
      </c>
      <c r="F2547" s="416">
        <v>4856424</v>
      </c>
      <c r="G2547" s="445">
        <v>5344</v>
      </c>
      <c r="H2547" s="416">
        <v>20221110</v>
      </c>
      <c r="I2547" s="418" t="s">
        <v>1706</v>
      </c>
      <c r="J2547" s="419">
        <v>2331</v>
      </c>
      <c r="K2547" s="595"/>
      <c r="L2547" s="568"/>
    </row>
    <row r="2548" spans="2:12" ht="16" customHeight="1">
      <c r="B2548" s="440" t="s">
        <v>198</v>
      </c>
      <c r="C2548" s="441">
        <v>800001047</v>
      </c>
      <c r="D2548" s="414" t="s">
        <v>199</v>
      </c>
      <c r="E2548" s="437" t="s">
        <v>171</v>
      </c>
      <c r="F2548" s="416">
        <v>4856424</v>
      </c>
      <c r="G2548" s="445">
        <v>5715</v>
      </c>
      <c r="H2548" s="416">
        <v>20221229</v>
      </c>
      <c r="I2548" s="418" t="s">
        <v>1706</v>
      </c>
      <c r="J2548" s="419">
        <v>3867560</v>
      </c>
      <c r="K2548" s="595"/>
      <c r="L2548" s="568"/>
    </row>
    <row r="2549" spans="2:12" ht="16" customHeight="1">
      <c r="B2549" s="440" t="s">
        <v>198</v>
      </c>
      <c r="C2549" s="441">
        <v>800001047</v>
      </c>
      <c r="D2549" s="414" t="s">
        <v>199</v>
      </c>
      <c r="E2549" s="437" t="s">
        <v>171</v>
      </c>
      <c r="F2549" s="416">
        <v>4856424</v>
      </c>
      <c r="G2549" s="445">
        <v>5855</v>
      </c>
      <c r="H2549" s="416">
        <v>20230118</v>
      </c>
      <c r="I2549" s="418" t="s">
        <v>1706</v>
      </c>
      <c r="J2549" s="419">
        <v>2900038</v>
      </c>
      <c r="K2549" s="595"/>
      <c r="L2549" s="568"/>
    </row>
    <row r="2550" spans="2:12" ht="16" customHeight="1">
      <c r="B2550" s="440" t="s">
        <v>198</v>
      </c>
      <c r="C2550" s="441">
        <v>800001047</v>
      </c>
      <c r="D2550" s="414" t="s">
        <v>199</v>
      </c>
      <c r="E2550" s="437" t="s">
        <v>171</v>
      </c>
      <c r="F2550" s="416">
        <v>4856424</v>
      </c>
      <c r="G2550" s="445">
        <v>7936</v>
      </c>
      <c r="H2550" s="416">
        <v>20230613</v>
      </c>
      <c r="I2550" s="418" t="s">
        <v>1706</v>
      </c>
      <c r="J2550" s="419">
        <v>1830683</v>
      </c>
      <c r="K2550" s="595"/>
      <c r="L2550" s="568"/>
    </row>
    <row r="2551" spans="2:12" ht="16" customHeight="1">
      <c r="B2551" s="440" t="s">
        <v>198</v>
      </c>
      <c r="C2551" s="441">
        <v>800001047</v>
      </c>
      <c r="D2551" s="414" t="s">
        <v>199</v>
      </c>
      <c r="E2551" s="437" t="s">
        <v>171</v>
      </c>
      <c r="F2551" s="416">
        <v>4856424</v>
      </c>
      <c r="G2551" s="445">
        <v>7854</v>
      </c>
      <c r="H2551" s="416">
        <v>20230609</v>
      </c>
      <c r="I2551" s="418" t="s">
        <v>1706</v>
      </c>
      <c r="J2551" s="419">
        <v>386542</v>
      </c>
      <c r="K2551" s="595"/>
      <c r="L2551" s="568"/>
    </row>
    <row r="2552" spans="2:12" ht="16" customHeight="1">
      <c r="B2552" s="440" t="s">
        <v>198</v>
      </c>
      <c r="C2552" s="441">
        <v>800001047</v>
      </c>
      <c r="D2552" s="414" t="s">
        <v>199</v>
      </c>
      <c r="E2552" s="437" t="s">
        <v>171</v>
      </c>
      <c r="F2552" s="416">
        <v>4856424</v>
      </c>
      <c r="G2552" s="445">
        <v>7785</v>
      </c>
      <c r="H2552" s="416">
        <v>20230606</v>
      </c>
      <c r="I2552" s="418" t="s">
        <v>1706</v>
      </c>
      <c r="J2552" s="419">
        <v>2683738</v>
      </c>
      <c r="K2552" s="595"/>
      <c r="L2552" s="568"/>
    </row>
    <row r="2553" spans="2:12" ht="16" customHeight="1">
      <c r="B2553" s="440" t="s">
        <v>198</v>
      </c>
      <c r="C2553" s="441">
        <v>800001047</v>
      </c>
      <c r="D2553" s="414" t="s">
        <v>199</v>
      </c>
      <c r="E2553" s="437" t="s">
        <v>171</v>
      </c>
      <c r="F2553" s="416">
        <v>4856424</v>
      </c>
      <c r="G2553" s="445">
        <v>7793</v>
      </c>
      <c r="H2553" s="416">
        <v>20230606</v>
      </c>
      <c r="I2553" s="418" t="s">
        <v>1706</v>
      </c>
      <c r="J2553" s="419">
        <v>4050920</v>
      </c>
      <c r="K2553" s="595"/>
      <c r="L2553" s="568"/>
    </row>
    <row r="2554" spans="2:12" ht="16" customHeight="1">
      <c r="B2554" s="440" t="s">
        <v>198</v>
      </c>
      <c r="C2554" s="441">
        <v>800001047</v>
      </c>
      <c r="D2554" s="414" t="s">
        <v>199</v>
      </c>
      <c r="E2554" s="437" t="s">
        <v>171</v>
      </c>
      <c r="F2554" s="416">
        <v>4856424</v>
      </c>
      <c r="G2554" s="445">
        <v>7735</v>
      </c>
      <c r="H2554" s="416">
        <v>20230603</v>
      </c>
      <c r="I2554" s="418" t="s">
        <v>1706</v>
      </c>
      <c r="J2554" s="419">
        <v>8434745</v>
      </c>
      <c r="K2554" s="595"/>
      <c r="L2554" s="568"/>
    </row>
    <row r="2555" spans="2:12" ht="16" customHeight="1">
      <c r="B2555" s="456" t="s">
        <v>26</v>
      </c>
      <c r="C2555" s="458"/>
      <c r="D2555" s="449"/>
      <c r="E2555" s="450"/>
      <c r="F2555" s="451"/>
      <c r="G2555" s="459"/>
      <c r="H2555" s="453"/>
      <c r="I2555" s="526"/>
      <c r="J2555" s="454">
        <f>SUM(J2521:J2554)</f>
        <v>66599509</v>
      </c>
      <c r="K2555" s="599">
        <f>SUM(K2521:K2554)</f>
        <v>0</v>
      </c>
      <c r="L2555" s="568"/>
    </row>
    <row r="2556" spans="2:12" ht="16" customHeight="1">
      <c r="B2556" s="439" t="s">
        <v>781</v>
      </c>
      <c r="C2556" s="441">
        <v>1193406836</v>
      </c>
      <c r="D2556" s="439" t="s">
        <v>1604</v>
      </c>
      <c r="E2556" s="437" t="s">
        <v>171</v>
      </c>
      <c r="F2556" s="416">
        <v>3137036772</v>
      </c>
      <c r="G2556" s="445">
        <v>827</v>
      </c>
      <c r="H2556" s="435">
        <v>44729</v>
      </c>
      <c r="I2556" s="418" t="s">
        <v>1706</v>
      </c>
      <c r="J2556" s="419">
        <v>1800000</v>
      </c>
      <c r="K2556" s="595"/>
      <c r="L2556" s="568"/>
    </row>
    <row r="2557" spans="2:12" ht="16" customHeight="1">
      <c r="B2557" s="456" t="s">
        <v>26</v>
      </c>
      <c r="C2557" s="458"/>
      <c r="D2557" s="449"/>
      <c r="E2557" s="450"/>
      <c r="F2557" s="451"/>
      <c r="G2557" s="459"/>
      <c r="H2557" s="453"/>
      <c r="I2557" s="526"/>
      <c r="J2557" s="454">
        <f>SUM(J2556)</f>
        <v>1800000</v>
      </c>
      <c r="K2557" s="599">
        <f>SUM(K2556)</f>
        <v>0</v>
      </c>
      <c r="L2557" s="568"/>
    </row>
    <row r="2558" spans="2:12" ht="16" customHeight="1">
      <c r="B2558" s="439" t="s">
        <v>1239</v>
      </c>
      <c r="C2558" s="441">
        <v>805015921</v>
      </c>
      <c r="D2558" s="439" t="s">
        <v>1236</v>
      </c>
      <c r="E2558" s="437" t="s">
        <v>171</v>
      </c>
      <c r="F2558" s="416">
        <v>3136864212</v>
      </c>
      <c r="G2558" s="444"/>
      <c r="H2558" s="435"/>
      <c r="I2558" s="418" t="s">
        <v>1706</v>
      </c>
      <c r="J2558" s="419">
        <v>4500000000</v>
      </c>
      <c r="K2558" s="595"/>
      <c r="L2558" s="568"/>
    </row>
    <row r="2559" spans="2:12" ht="16" customHeight="1">
      <c r="B2559" s="456" t="s">
        <v>26</v>
      </c>
      <c r="C2559" s="458"/>
      <c r="D2559" s="449"/>
      <c r="E2559" s="450"/>
      <c r="F2559" s="451"/>
      <c r="G2559" s="459"/>
      <c r="H2559" s="453"/>
      <c r="I2559" s="526"/>
      <c r="J2559" s="454">
        <f>SUM(J2558)</f>
        <v>4500000000</v>
      </c>
      <c r="K2559" s="599">
        <f>SUM(K2558)</f>
        <v>0</v>
      </c>
      <c r="L2559" s="568"/>
    </row>
    <row r="2560" spans="2:12" ht="16" customHeight="1">
      <c r="B2560" s="440" t="s">
        <v>579</v>
      </c>
      <c r="C2560" s="441">
        <v>1144055732</v>
      </c>
      <c r="D2560" s="414" t="s">
        <v>271</v>
      </c>
      <c r="E2560" s="437" t="s">
        <v>171</v>
      </c>
      <c r="F2560" s="416">
        <v>6880808</v>
      </c>
      <c r="G2560" s="444" t="s">
        <v>1402</v>
      </c>
      <c r="H2560" s="438">
        <v>45083</v>
      </c>
      <c r="I2560" s="418" t="s">
        <v>1706</v>
      </c>
      <c r="J2560" s="419">
        <v>10339204</v>
      </c>
      <c r="K2560" s="595"/>
      <c r="L2560" s="568"/>
    </row>
    <row r="2561" spans="2:12" ht="16" customHeight="1">
      <c r="B2561" s="440" t="s">
        <v>579</v>
      </c>
      <c r="C2561" s="441">
        <v>1144055732</v>
      </c>
      <c r="D2561" s="414" t="s">
        <v>271</v>
      </c>
      <c r="E2561" s="437" t="s">
        <v>171</v>
      </c>
      <c r="F2561" s="416">
        <v>6880808</v>
      </c>
      <c r="G2561" s="444" t="s">
        <v>1403</v>
      </c>
      <c r="H2561" s="438">
        <v>45114</v>
      </c>
      <c r="I2561" s="418" t="s">
        <v>1706</v>
      </c>
      <c r="J2561" s="419">
        <v>17665241</v>
      </c>
      <c r="K2561" s="595"/>
      <c r="L2561" s="568"/>
    </row>
    <row r="2562" spans="2:12" ht="14">
      <c r="B2562" s="440" t="s">
        <v>579</v>
      </c>
      <c r="C2562" s="441">
        <v>1144055732</v>
      </c>
      <c r="D2562" s="414" t="s">
        <v>271</v>
      </c>
      <c r="E2562" s="437" t="s">
        <v>171</v>
      </c>
      <c r="F2562" s="416">
        <v>6880808</v>
      </c>
      <c r="G2562" s="444" t="s">
        <v>1404</v>
      </c>
      <c r="H2562" s="438">
        <v>45142</v>
      </c>
      <c r="I2562" s="418" t="s">
        <v>1706</v>
      </c>
      <c r="J2562" s="419">
        <v>9363621</v>
      </c>
      <c r="K2562" s="595"/>
      <c r="L2562" s="568"/>
    </row>
    <row r="2563" spans="2:12" ht="16" customHeight="1">
      <c r="B2563" s="440" t="s">
        <v>579</v>
      </c>
      <c r="C2563" s="441">
        <v>1144055732</v>
      </c>
      <c r="D2563" s="414" t="s">
        <v>271</v>
      </c>
      <c r="E2563" s="437" t="s">
        <v>171</v>
      </c>
      <c r="F2563" s="416">
        <v>6880808</v>
      </c>
      <c r="G2563" s="444" t="s">
        <v>1405</v>
      </c>
      <c r="H2563" s="438">
        <v>44986</v>
      </c>
      <c r="I2563" s="418" t="s">
        <v>1706</v>
      </c>
      <c r="J2563" s="419">
        <v>5986231</v>
      </c>
      <c r="K2563" s="595"/>
      <c r="L2563" s="568"/>
    </row>
    <row r="2564" spans="2:12" ht="16" customHeight="1">
      <c r="B2564" s="440" t="s">
        <v>579</v>
      </c>
      <c r="C2564" s="441">
        <v>1144055732</v>
      </c>
      <c r="D2564" s="414" t="s">
        <v>271</v>
      </c>
      <c r="E2564" s="437" t="s">
        <v>171</v>
      </c>
      <c r="F2564" s="416">
        <v>6880808</v>
      </c>
      <c r="G2564" s="444" t="s">
        <v>1406</v>
      </c>
      <c r="H2564" s="438">
        <v>45021</v>
      </c>
      <c r="I2564" s="418" t="s">
        <v>1706</v>
      </c>
      <c r="J2564" s="419">
        <v>6983988</v>
      </c>
      <c r="K2564" s="595"/>
      <c r="L2564" s="568"/>
    </row>
    <row r="2565" spans="2:12" ht="16" customHeight="1">
      <c r="B2565" s="440" t="s">
        <v>579</v>
      </c>
      <c r="C2565" s="441">
        <v>1144055732</v>
      </c>
      <c r="D2565" s="414" t="s">
        <v>271</v>
      </c>
      <c r="E2565" s="437" t="s">
        <v>171</v>
      </c>
      <c r="F2565" s="416">
        <v>6880808</v>
      </c>
      <c r="G2565" s="444" t="s">
        <v>1407</v>
      </c>
      <c r="H2565" s="438">
        <v>45021</v>
      </c>
      <c r="I2565" s="418" t="s">
        <v>1706</v>
      </c>
      <c r="J2565" s="419">
        <v>6565570</v>
      </c>
      <c r="K2565" s="595"/>
      <c r="L2565" s="568"/>
    </row>
    <row r="2566" spans="2:12" ht="16" customHeight="1">
      <c r="B2566" s="440" t="s">
        <v>579</v>
      </c>
      <c r="C2566" s="441">
        <v>1144055732</v>
      </c>
      <c r="D2566" s="414" t="s">
        <v>271</v>
      </c>
      <c r="E2566" s="437" t="s">
        <v>171</v>
      </c>
      <c r="F2566" s="416">
        <v>6880808</v>
      </c>
      <c r="G2566" s="444" t="s">
        <v>1408</v>
      </c>
      <c r="H2566" s="438">
        <v>45038</v>
      </c>
      <c r="I2566" s="418" t="s">
        <v>1706</v>
      </c>
      <c r="J2566" s="419">
        <v>11033975</v>
      </c>
      <c r="K2566" s="595"/>
      <c r="L2566" s="568"/>
    </row>
    <row r="2567" spans="2:12" ht="16" customHeight="1">
      <c r="B2567" s="440" t="s">
        <v>579</v>
      </c>
      <c r="C2567" s="441">
        <v>1144055732</v>
      </c>
      <c r="D2567" s="414" t="s">
        <v>271</v>
      </c>
      <c r="E2567" s="437" t="s">
        <v>171</v>
      </c>
      <c r="F2567" s="416">
        <v>6880808</v>
      </c>
      <c r="G2567" s="444" t="s">
        <v>1409</v>
      </c>
      <c r="H2567" s="438">
        <v>45510</v>
      </c>
      <c r="I2567" s="418" t="s">
        <v>1706</v>
      </c>
      <c r="J2567" s="419">
        <v>145068</v>
      </c>
      <c r="K2567" s="595"/>
      <c r="L2567" s="568"/>
    </row>
    <row r="2568" spans="2:12" ht="16" customHeight="1">
      <c r="B2568" s="440" t="s">
        <v>579</v>
      </c>
      <c r="C2568" s="441">
        <v>1144055732</v>
      </c>
      <c r="D2568" s="414" t="s">
        <v>271</v>
      </c>
      <c r="E2568" s="437" t="s">
        <v>171</v>
      </c>
      <c r="F2568" s="416">
        <v>6880808</v>
      </c>
      <c r="G2568" s="444" t="s">
        <v>1410</v>
      </c>
      <c r="H2568" s="438">
        <v>45510</v>
      </c>
      <c r="I2568" s="418" t="s">
        <v>1706</v>
      </c>
      <c r="J2568" s="419">
        <v>3693017</v>
      </c>
      <c r="K2568" s="595"/>
      <c r="L2568" s="568"/>
    </row>
    <row r="2569" spans="2:12" ht="16" customHeight="1">
      <c r="B2569" s="440" t="s">
        <v>579</v>
      </c>
      <c r="C2569" s="441">
        <v>1144055732</v>
      </c>
      <c r="D2569" s="414" t="s">
        <v>271</v>
      </c>
      <c r="E2569" s="437" t="s">
        <v>171</v>
      </c>
      <c r="F2569" s="416">
        <v>6880808</v>
      </c>
      <c r="G2569" s="444" t="s">
        <v>1411</v>
      </c>
      <c r="H2569" s="438">
        <v>45533</v>
      </c>
      <c r="I2569" s="418" t="s">
        <v>1706</v>
      </c>
      <c r="J2569" s="419">
        <v>5715679</v>
      </c>
      <c r="K2569" s="595"/>
      <c r="L2569" s="568"/>
    </row>
    <row r="2570" spans="2:12" ht="16" customHeight="1">
      <c r="B2570" s="440" t="s">
        <v>579</v>
      </c>
      <c r="C2570" s="441">
        <v>1144055732</v>
      </c>
      <c r="D2570" s="414" t="s">
        <v>271</v>
      </c>
      <c r="E2570" s="437" t="s">
        <v>171</v>
      </c>
      <c r="F2570" s="416">
        <v>6880808</v>
      </c>
      <c r="G2570" s="444" t="s">
        <v>1412</v>
      </c>
      <c r="H2570" s="438">
        <v>45533</v>
      </c>
      <c r="I2570" s="418" t="s">
        <v>1706</v>
      </c>
      <c r="J2570" s="419">
        <v>3453655</v>
      </c>
      <c r="K2570" s="595"/>
      <c r="L2570" s="568"/>
    </row>
    <row r="2571" spans="2:12" ht="16" customHeight="1">
      <c r="B2571" s="440" t="s">
        <v>579</v>
      </c>
      <c r="C2571" s="441">
        <v>1144055732</v>
      </c>
      <c r="D2571" s="414" t="s">
        <v>271</v>
      </c>
      <c r="E2571" s="437" t="s">
        <v>171</v>
      </c>
      <c r="F2571" s="416">
        <v>6880808</v>
      </c>
      <c r="G2571" s="444" t="s">
        <v>1413</v>
      </c>
      <c r="H2571" s="438">
        <v>45510</v>
      </c>
      <c r="I2571" s="418" t="s">
        <v>1706</v>
      </c>
      <c r="J2571" s="419">
        <v>6733745</v>
      </c>
      <c r="K2571" s="595"/>
      <c r="L2571" s="568"/>
    </row>
    <row r="2572" spans="2:12" ht="16" customHeight="1">
      <c r="B2572" s="456" t="s">
        <v>26</v>
      </c>
      <c r="C2572" s="458"/>
      <c r="D2572" s="449"/>
      <c r="E2572" s="450"/>
      <c r="F2572" s="451"/>
      <c r="G2572" s="459"/>
      <c r="H2572" s="453"/>
      <c r="I2572" s="526"/>
      <c r="J2572" s="454">
        <f>SUM(J2560:J2571)</f>
        <v>87678994</v>
      </c>
      <c r="K2572" s="599">
        <f>SUM(K2560:K2571)</f>
        <v>0</v>
      </c>
      <c r="L2572" s="568"/>
    </row>
    <row r="2573" spans="2:12" ht="16" customHeight="1">
      <c r="B2573" s="439" t="s">
        <v>878</v>
      </c>
      <c r="C2573" s="441">
        <v>1107060295</v>
      </c>
      <c r="D2573" s="439" t="s">
        <v>879</v>
      </c>
      <c r="E2573" s="437" t="s">
        <v>171</v>
      </c>
      <c r="F2573" s="416">
        <v>300539210</v>
      </c>
      <c r="G2573" s="445">
        <v>1085</v>
      </c>
      <c r="H2573" s="416">
        <v>20221128</v>
      </c>
      <c r="I2573" s="418" t="s">
        <v>1706</v>
      </c>
      <c r="J2573" s="419">
        <v>2959545</v>
      </c>
      <c r="K2573" s="595"/>
      <c r="L2573" s="568"/>
    </row>
    <row r="2574" spans="2:12" ht="14">
      <c r="B2574" s="439" t="s">
        <v>878</v>
      </c>
      <c r="C2574" s="441">
        <v>1107060295</v>
      </c>
      <c r="D2574" s="439" t="s">
        <v>879</v>
      </c>
      <c r="E2574" s="437" t="s">
        <v>171</v>
      </c>
      <c r="F2574" s="416">
        <v>300539210</v>
      </c>
      <c r="G2574" s="445">
        <v>1380</v>
      </c>
      <c r="H2574" s="416">
        <v>20230906</v>
      </c>
      <c r="I2574" s="418" t="s">
        <v>1706</v>
      </c>
      <c r="J2574" s="419">
        <v>18750000</v>
      </c>
      <c r="K2574" s="595"/>
      <c r="L2574" s="568"/>
    </row>
    <row r="2575" spans="2:12" ht="16" customHeight="1">
      <c r="B2575" s="456" t="s">
        <v>26</v>
      </c>
      <c r="C2575" s="458"/>
      <c r="D2575" s="449"/>
      <c r="E2575" s="450"/>
      <c r="F2575" s="451"/>
      <c r="G2575" s="459"/>
      <c r="H2575" s="453"/>
      <c r="I2575" s="526"/>
      <c r="J2575" s="454">
        <f>SUM(J2573:J2574)</f>
        <v>21709545</v>
      </c>
      <c r="K2575" s="599">
        <f>SUM(K2573:K2574)</f>
        <v>0</v>
      </c>
      <c r="L2575" s="568"/>
    </row>
    <row r="2576" spans="2:12" ht="14">
      <c r="B2576" s="439" t="s">
        <v>890</v>
      </c>
      <c r="C2576" s="441">
        <v>1130944146</v>
      </c>
      <c r="D2576" s="439" t="s">
        <v>891</v>
      </c>
      <c r="E2576" s="437">
        <v>0</v>
      </c>
      <c r="F2576" s="416">
        <v>3006935809</v>
      </c>
      <c r="G2576" s="445">
        <v>590</v>
      </c>
      <c r="H2576" s="416">
        <v>20211231</v>
      </c>
      <c r="I2576" s="418" t="s">
        <v>1706</v>
      </c>
      <c r="J2576" s="419">
        <v>26000000</v>
      </c>
      <c r="K2576" s="595"/>
      <c r="L2576" s="568" t="s">
        <v>158</v>
      </c>
    </row>
    <row r="2577" spans="2:12" ht="16" customHeight="1">
      <c r="B2577" s="456" t="s">
        <v>26</v>
      </c>
      <c r="C2577" s="458"/>
      <c r="D2577" s="449"/>
      <c r="E2577" s="450"/>
      <c r="F2577" s="451"/>
      <c r="G2577" s="459"/>
      <c r="H2577" s="453"/>
      <c r="I2577" s="526"/>
      <c r="J2577" s="454">
        <f>SUM(J2576)</f>
        <v>26000000</v>
      </c>
      <c r="K2577" s="599">
        <f>SUM(K2576)</f>
        <v>0</v>
      </c>
      <c r="L2577" s="568"/>
    </row>
    <row r="2578" spans="2:12" ht="16" customHeight="1">
      <c r="B2578" s="439" t="s">
        <v>337</v>
      </c>
      <c r="C2578" s="441">
        <v>1006351552</v>
      </c>
      <c r="D2578" s="439" t="s">
        <v>339</v>
      </c>
      <c r="E2578" s="437" t="s">
        <v>338</v>
      </c>
      <c r="F2578" s="416">
        <v>3005024166</v>
      </c>
      <c r="G2578" s="445">
        <v>245</v>
      </c>
      <c r="H2578" s="416">
        <v>20210430</v>
      </c>
      <c r="I2578" s="418" t="s">
        <v>1706</v>
      </c>
      <c r="J2578" s="419">
        <v>5813000</v>
      </c>
      <c r="K2578" s="595"/>
      <c r="L2578" s="568"/>
    </row>
    <row r="2579" spans="2:12" ht="16" customHeight="1">
      <c r="B2579" s="456" t="s">
        <v>26</v>
      </c>
      <c r="C2579" s="458"/>
      <c r="D2579" s="449"/>
      <c r="E2579" s="450"/>
      <c r="F2579" s="451"/>
      <c r="G2579" s="459"/>
      <c r="H2579" s="453"/>
      <c r="I2579" s="526"/>
      <c r="J2579" s="454">
        <f>SUM(J2578)</f>
        <v>5813000</v>
      </c>
      <c r="K2579" s="599">
        <f>SUM(K2578)</f>
        <v>0</v>
      </c>
      <c r="L2579" s="568"/>
    </row>
    <row r="2580" spans="2:12" ht="16" customHeight="1">
      <c r="B2580" s="439" t="s">
        <v>340</v>
      </c>
      <c r="C2580" s="441">
        <v>1007128466</v>
      </c>
      <c r="D2580" s="439" t="s">
        <v>271</v>
      </c>
      <c r="E2580" s="437" t="s">
        <v>171</v>
      </c>
      <c r="F2580" s="416">
        <v>4255536997</v>
      </c>
      <c r="G2580" s="445">
        <v>20240329</v>
      </c>
      <c r="H2580" s="416">
        <v>20240615</v>
      </c>
      <c r="I2580" s="418" t="s">
        <v>1706</v>
      </c>
      <c r="J2580" s="419">
        <v>54139000</v>
      </c>
      <c r="K2580" s="595"/>
      <c r="L2580" s="568"/>
    </row>
    <row r="2581" spans="2:12" ht="16" customHeight="1">
      <c r="B2581" s="456" t="s">
        <v>26</v>
      </c>
      <c r="C2581" s="458"/>
      <c r="D2581" s="449"/>
      <c r="E2581" s="450"/>
      <c r="F2581" s="451"/>
      <c r="G2581" s="459"/>
      <c r="H2581" s="453"/>
      <c r="I2581" s="526"/>
      <c r="J2581" s="454">
        <f>SUM(J2580)</f>
        <v>54139000</v>
      </c>
      <c r="K2581" s="599">
        <f>SUM(K2580)</f>
        <v>0</v>
      </c>
      <c r="L2581" s="568"/>
    </row>
    <row r="2582" spans="2:12" ht="16" customHeight="1">
      <c r="B2582" s="439" t="s">
        <v>1605</v>
      </c>
      <c r="C2582" s="441">
        <v>1078370975</v>
      </c>
      <c r="D2582" s="439" t="s">
        <v>1606</v>
      </c>
      <c r="E2582" s="437" t="s">
        <v>171</v>
      </c>
      <c r="F2582" s="416">
        <v>3176894972</v>
      </c>
      <c r="G2582" s="445">
        <v>827</v>
      </c>
      <c r="H2582" s="435">
        <v>44729</v>
      </c>
      <c r="I2582" s="418" t="s">
        <v>1706</v>
      </c>
      <c r="J2582" s="419">
        <v>1800000</v>
      </c>
      <c r="K2582" s="595"/>
      <c r="L2582" s="568"/>
    </row>
    <row r="2583" spans="2:12" ht="16" customHeight="1">
      <c r="B2583" s="456" t="s">
        <v>26</v>
      </c>
      <c r="C2583" s="458"/>
      <c r="D2583" s="449"/>
      <c r="E2583" s="450"/>
      <c r="F2583" s="451"/>
      <c r="G2583" s="459"/>
      <c r="H2583" s="453"/>
      <c r="I2583" s="526"/>
      <c r="J2583" s="454">
        <f>SUM(J2582)</f>
        <v>1800000</v>
      </c>
      <c r="K2583" s="599">
        <f>SUM(K2582)</f>
        <v>0</v>
      </c>
      <c r="L2583" s="568"/>
    </row>
    <row r="2584" spans="2:12" ht="16" customHeight="1">
      <c r="B2584" s="440" t="s">
        <v>676</v>
      </c>
      <c r="C2584" s="441">
        <v>11788456</v>
      </c>
      <c r="D2584" s="414" t="s">
        <v>677</v>
      </c>
      <c r="E2584" s="437" t="s">
        <v>171</v>
      </c>
      <c r="F2584" s="416"/>
      <c r="G2584" s="444">
        <v>20221231</v>
      </c>
      <c r="H2584" s="435"/>
      <c r="I2584" s="418" t="s">
        <v>1706</v>
      </c>
      <c r="J2584" s="419">
        <v>40000000</v>
      </c>
      <c r="K2584" s="595"/>
      <c r="L2584" s="568"/>
    </row>
    <row r="2585" spans="2:12" ht="16" customHeight="1">
      <c r="B2585" s="456" t="s">
        <v>26</v>
      </c>
      <c r="C2585" s="458"/>
      <c r="D2585" s="449"/>
      <c r="E2585" s="450"/>
      <c r="F2585" s="451"/>
      <c r="G2585" s="459"/>
      <c r="H2585" s="453"/>
      <c r="I2585" s="526"/>
      <c r="J2585" s="454">
        <f>SUM(J2584)</f>
        <v>40000000</v>
      </c>
      <c r="K2585" s="599">
        <f>SUM(K2584)</f>
        <v>0</v>
      </c>
      <c r="L2585" s="568"/>
    </row>
    <row r="2586" spans="2:12" ht="16" customHeight="1">
      <c r="B2586" s="439" t="s">
        <v>903</v>
      </c>
      <c r="C2586" s="441">
        <v>1144077640</v>
      </c>
      <c r="D2586" s="439" t="s">
        <v>904</v>
      </c>
      <c r="E2586" s="437" t="s">
        <v>171</v>
      </c>
      <c r="F2586" s="416">
        <v>3225873168</v>
      </c>
      <c r="G2586" s="445">
        <v>1112</v>
      </c>
      <c r="H2586" s="416">
        <v>20221226</v>
      </c>
      <c r="I2586" s="418" t="s">
        <v>1706</v>
      </c>
      <c r="J2586" s="419">
        <v>29458280</v>
      </c>
      <c r="K2586" s="595"/>
      <c r="L2586" s="568"/>
    </row>
    <row r="2587" spans="2:12" ht="16" customHeight="1">
      <c r="B2587" s="456" t="s">
        <v>26</v>
      </c>
      <c r="C2587" s="458"/>
      <c r="D2587" s="449"/>
      <c r="E2587" s="450"/>
      <c r="F2587" s="451"/>
      <c r="G2587" s="459"/>
      <c r="H2587" s="453"/>
      <c r="I2587" s="526"/>
      <c r="J2587" s="454">
        <f>SUM(J2586)</f>
        <v>29458280</v>
      </c>
      <c r="K2587" s="599">
        <f>SUM(K2586)</f>
        <v>0</v>
      </c>
      <c r="L2587" s="568"/>
    </row>
    <row r="2588" spans="2:12" ht="16" customHeight="1">
      <c r="B2588" s="439" t="s">
        <v>707</v>
      </c>
      <c r="C2588" s="441">
        <v>1075229218</v>
      </c>
      <c r="D2588" s="439" t="s">
        <v>708</v>
      </c>
      <c r="E2588" s="437" t="s">
        <v>171</v>
      </c>
      <c r="F2588" s="416">
        <v>3187730351</v>
      </c>
      <c r="G2588" s="445">
        <v>827</v>
      </c>
      <c r="H2588" s="435">
        <v>44729</v>
      </c>
      <c r="I2588" s="418" t="s">
        <v>1706</v>
      </c>
      <c r="J2588" s="419">
        <v>1500000</v>
      </c>
      <c r="K2588" s="595"/>
      <c r="L2588" s="568"/>
    </row>
    <row r="2589" spans="2:12">
      <c r="B2589" s="456" t="s">
        <v>26</v>
      </c>
      <c r="C2589" s="458"/>
      <c r="D2589" s="449"/>
      <c r="E2589" s="450"/>
      <c r="F2589" s="451"/>
      <c r="G2589" s="459"/>
      <c r="H2589" s="453"/>
      <c r="I2589" s="526"/>
      <c r="J2589" s="454">
        <f>SUM(J2588)</f>
        <v>1500000</v>
      </c>
      <c r="K2589" s="599">
        <f>SUM(K2588)</f>
        <v>0</v>
      </c>
      <c r="L2589" s="568"/>
    </row>
    <row r="2590" spans="2:12">
      <c r="B2590" s="440" t="s">
        <v>1199</v>
      </c>
      <c r="C2590" s="441">
        <v>900639735</v>
      </c>
      <c r="D2590" s="414" t="s">
        <v>1200</v>
      </c>
      <c r="E2590" s="437" t="s">
        <v>171</v>
      </c>
      <c r="F2590" s="416">
        <v>4442792</v>
      </c>
      <c r="G2590" s="445">
        <v>13162</v>
      </c>
      <c r="H2590" s="416">
        <v>20240809</v>
      </c>
      <c r="I2590" s="418" t="s">
        <v>1706</v>
      </c>
      <c r="J2590" s="419">
        <v>6030960</v>
      </c>
      <c r="K2590" s="595"/>
      <c r="L2590" s="568"/>
    </row>
    <row r="2591" spans="2:12">
      <c r="B2591" s="456" t="s">
        <v>26</v>
      </c>
      <c r="C2591" s="458"/>
      <c r="D2591" s="449"/>
      <c r="E2591" s="450"/>
      <c r="F2591" s="451"/>
      <c r="G2591" s="459"/>
      <c r="H2591" s="453"/>
      <c r="I2591" s="526"/>
      <c r="J2591" s="454">
        <f>SUM(J2590)</f>
        <v>6030960</v>
      </c>
      <c r="K2591" s="599">
        <f>SUM(K2590)</f>
        <v>0</v>
      </c>
      <c r="L2591" s="568"/>
    </row>
    <row r="2592" spans="2:12" ht="14">
      <c r="B2592" s="439" t="s">
        <v>861</v>
      </c>
      <c r="C2592" s="441">
        <v>1006110077</v>
      </c>
      <c r="D2592" s="439" t="s">
        <v>862</v>
      </c>
      <c r="E2592" s="437" t="s">
        <v>171</v>
      </c>
      <c r="F2592" s="416">
        <v>3132462645</v>
      </c>
      <c r="G2592" s="445">
        <v>907</v>
      </c>
      <c r="H2592" s="416">
        <v>20220817</v>
      </c>
      <c r="I2592" s="418" t="s">
        <v>1706</v>
      </c>
      <c r="J2592" s="419">
        <v>100931220</v>
      </c>
      <c r="K2592" s="595"/>
      <c r="L2592" s="568"/>
    </row>
    <row r="2593" spans="2:12" ht="14">
      <c r="B2593" s="439" t="s">
        <v>861</v>
      </c>
      <c r="C2593" s="441">
        <v>1006110077</v>
      </c>
      <c r="D2593" s="439" t="s">
        <v>862</v>
      </c>
      <c r="E2593" s="437" t="s">
        <v>171</v>
      </c>
      <c r="F2593" s="416">
        <v>3132462645</v>
      </c>
      <c r="G2593" s="445">
        <v>245</v>
      </c>
      <c r="H2593" s="416">
        <v>20210430</v>
      </c>
      <c r="I2593" s="418" t="s">
        <v>1706</v>
      </c>
      <c r="J2593" s="419">
        <v>8000000</v>
      </c>
      <c r="K2593" s="595"/>
      <c r="L2593" s="568"/>
    </row>
    <row r="2594" spans="2:12">
      <c r="B2594" s="456" t="s">
        <v>26</v>
      </c>
      <c r="C2594" s="458"/>
      <c r="D2594" s="449"/>
      <c r="E2594" s="450"/>
      <c r="F2594" s="451"/>
      <c r="G2594" s="459"/>
      <c r="H2594" s="453"/>
      <c r="I2594" s="526"/>
      <c r="J2594" s="454">
        <f>SUM(J2592:J2593)</f>
        <v>108931220</v>
      </c>
      <c r="K2594" s="599">
        <f>SUM(K2592:K2593)</f>
        <v>0</v>
      </c>
      <c r="L2594" s="568"/>
    </row>
    <row r="2595" spans="2:12" ht="14">
      <c r="B2595" s="439" t="s">
        <v>174</v>
      </c>
      <c r="C2595" s="441">
        <v>890399011</v>
      </c>
      <c r="D2595" s="439"/>
      <c r="E2595" s="437"/>
      <c r="F2595" s="416"/>
      <c r="G2595" s="444"/>
      <c r="H2595" s="435"/>
      <c r="I2595" s="418" t="s">
        <v>1706</v>
      </c>
      <c r="J2595" s="419">
        <v>49358</v>
      </c>
      <c r="K2595" s="595"/>
      <c r="L2595" s="568"/>
    </row>
    <row r="2596" spans="2:12">
      <c r="B2596" s="456" t="s">
        <v>26</v>
      </c>
      <c r="C2596" s="458"/>
      <c r="D2596" s="449"/>
      <c r="E2596" s="450"/>
      <c r="F2596" s="451"/>
      <c r="G2596" s="459"/>
      <c r="H2596" s="453"/>
      <c r="I2596" s="526"/>
      <c r="J2596" s="454">
        <f>SUM(J2595)</f>
        <v>49358</v>
      </c>
      <c r="K2596" s="599">
        <f>SUM(K2595)</f>
        <v>0</v>
      </c>
      <c r="L2596" s="568"/>
    </row>
    <row r="2597" spans="2:12" ht="14">
      <c r="B2597" s="440" t="s">
        <v>598</v>
      </c>
      <c r="C2597" s="441">
        <v>16603002</v>
      </c>
      <c r="D2597" s="414" t="s">
        <v>599</v>
      </c>
      <c r="E2597" s="437" t="s">
        <v>171</v>
      </c>
      <c r="F2597" s="416">
        <v>3161536</v>
      </c>
      <c r="G2597" s="444" t="s">
        <v>1414</v>
      </c>
      <c r="H2597" s="438">
        <v>44895</v>
      </c>
      <c r="I2597" s="418" t="s">
        <v>1706</v>
      </c>
      <c r="J2597" s="419">
        <v>136800</v>
      </c>
      <c r="K2597" s="595"/>
      <c r="L2597" s="568"/>
    </row>
    <row r="2598" spans="2:12" ht="14">
      <c r="B2598" s="440" t="s">
        <v>598</v>
      </c>
      <c r="C2598" s="441">
        <v>16603002</v>
      </c>
      <c r="D2598" s="414" t="s">
        <v>599</v>
      </c>
      <c r="E2598" s="437" t="s">
        <v>171</v>
      </c>
      <c r="F2598" s="416">
        <v>3161536</v>
      </c>
      <c r="G2598" s="444" t="s">
        <v>1415</v>
      </c>
      <c r="H2598" s="438">
        <v>44895</v>
      </c>
      <c r="I2598" s="418" t="s">
        <v>1706</v>
      </c>
      <c r="J2598" s="419">
        <v>456000</v>
      </c>
      <c r="K2598" s="595"/>
      <c r="L2598" s="568"/>
    </row>
    <row r="2599" spans="2:12" ht="14">
      <c r="B2599" s="440" t="s">
        <v>598</v>
      </c>
      <c r="C2599" s="441">
        <v>16603002</v>
      </c>
      <c r="D2599" s="414" t="s">
        <v>599</v>
      </c>
      <c r="E2599" s="437" t="s">
        <v>171</v>
      </c>
      <c r="F2599" s="416">
        <v>3161536</v>
      </c>
      <c r="G2599" s="444" t="s">
        <v>1416</v>
      </c>
      <c r="H2599" s="438">
        <v>44873</v>
      </c>
      <c r="I2599" s="418" t="s">
        <v>1706</v>
      </c>
      <c r="J2599" s="419">
        <v>1075000</v>
      </c>
      <c r="K2599" s="595"/>
      <c r="L2599" s="568"/>
    </row>
    <row r="2600" spans="2:12" ht="14">
      <c r="B2600" s="440" t="s">
        <v>598</v>
      </c>
      <c r="C2600" s="441">
        <v>16603002</v>
      </c>
      <c r="D2600" s="414" t="s">
        <v>599</v>
      </c>
      <c r="E2600" s="437" t="s">
        <v>171</v>
      </c>
      <c r="F2600" s="416">
        <v>3161536</v>
      </c>
      <c r="G2600" s="444" t="s">
        <v>1417</v>
      </c>
      <c r="H2600" s="438">
        <v>45014</v>
      </c>
      <c r="I2600" s="418" t="s">
        <v>1706</v>
      </c>
      <c r="J2600" s="419">
        <v>3420000</v>
      </c>
      <c r="K2600" s="595"/>
      <c r="L2600" s="568"/>
    </row>
    <row r="2601" spans="2:12" ht="14">
      <c r="B2601" s="440" t="s">
        <v>598</v>
      </c>
      <c r="C2601" s="441">
        <v>16603002</v>
      </c>
      <c r="D2601" s="414" t="s">
        <v>599</v>
      </c>
      <c r="E2601" s="437" t="s">
        <v>171</v>
      </c>
      <c r="F2601" s="416">
        <v>3161536</v>
      </c>
      <c r="G2601" s="444" t="s">
        <v>1418</v>
      </c>
      <c r="H2601" s="438">
        <v>44911</v>
      </c>
      <c r="I2601" s="418" t="s">
        <v>1706</v>
      </c>
      <c r="J2601" s="419">
        <v>399000</v>
      </c>
      <c r="K2601" s="595"/>
      <c r="L2601" s="568"/>
    </row>
    <row r="2602" spans="2:12" ht="14">
      <c r="B2602" s="440" t="s">
        <v>598</v>
      </c>
      <c r="C2602" s="441">
        <v>16603002</v>
      </c>
      <c r="D2602" s="414" t="s">
        <v>599</v>
      </c>
      <c r="E2602" s="437" t="s">
        <v>171</v>
      </c>
      <c r="F2602" s="416">
        <v>3161536</v>
      </c>
      <c r="G2602" s="444" t="s">
        <v>1419</v>
      </c>
      <c r="H2602" s="438">
        <v>44861</v>
      </c>
      <c r="I2602" s="418" t="s">
        <v>1706</v>
      </c>
      <c r="J2602" s="419">
        <v>478800</v>
      </c>
      <c r="K2602" s="595"/>
      <c r="L2602" s="568"/>
    </row>
    <row r="2603" spans="2:12" ht="14">
      <c r="B2603" s="440" t="s">
        <v>598</v>
      </c>
      <c r="C2603" s="441">
        <v>16603002</v>
      </c>
      <c r="D2603" s="414" t="s">
        <v>599</v>
      </c>
      <c r="E2603" s="437" t="s">
        <v>171</v>
      </c>
      <c r="F2603" s="416">
        <v>3161536</v>
      </c>
      <c r="G2603" s="444" t="s">
        <v>1420</v>
      </c>
      <c r="H2603" s="438">
        <v>44895</v>
      </c>
      <c r="I2603" s="418" t="s">
        <v>1706</v>
      </c>
      <c r="J2603" s="419">
        <v>592800</v>
      </c>
      <c r="K2603" s="595"/>
      <c r="L2603" s="568"/>
    </row>
    <row r="2604" spans="2:12" ht="14">
      <c r="B2604" s="440" t="s">
        <v>598</v>
      </c>
      <c r="C2604" s="441">
        <v>16603002</v>
      </c>
      <c r="D2604" s="414" t="s">
        <v>599</v>
      </c>
      <c r="E2604" s="437" t="s">
        <v>171</v>
      </c>
      <c r="F2604" s="416">
        <v>3161536</v>
      </c>
      <c r="G2604" s="444" t="s">
        <v>1421</v>
      </c>
      <c r="H2604" s="438">
        <v>44911</v>
      </c>
      <c r="I2604" s="418" t="s">
        <v>1706</v>
      </c>
      <c r="J2604" s="419">
        <v>592800</v>
      </c>
      <c r="K2604" s="595"/>
      <c r="L2604" s="568"/>
    </row>
    <row r="2605" spans="2:12" ht="14">
      <c r="B2605" s="440" t="s">
        <v>598</v>
      </c>
      <c r="C2605" s="441">
        <v>16603002</v>
      </c>
      <c r="D2605" s="414" t="s">
        <v>599</v>
      </c>
      <c r="E2605" s="437" t="s">
        <v>171</v>
      </c>
      <c r="F2605" s="416">
        <v>3161536</v>
      </c>
      <c r="G2605" s="444" t="s">
        <v>1422</v>
      </c>
      <c r="H2605" s="438">
        <v>44949</v>
      </c>
      <c r="I2605" s="418" t="s">
        <v>1706</v>
      </c>
      <c r="J2605" s="419">
        <v>832200</v>
      </c>
      <c r="K2605" s="595"/>
      <c r="L2605" s="568"/>
    </row>
    <row r="2606" spans="2:12" ht="14">
      <c r="B2606" s="440" t="s">
        <v>598</v>
      </c>
      <c r="C2606" s="441">
        <v>16603002</v>
      </c>
      <c r="D2606" s="414" t="s">
        <v>599</v>
      </c>
      <c r="E2606" s="437" t="s">
        <v>171</v>
      </c>
      <c r="F2606" s="416">
        <v>3161536</v>
      </c>
      <c r="G2606" s="444" t="s">
        <v>1423</v>
      </c>
      <c r="H2606" s="438">
        <v>44953</v>
      </c>
      <c r="I2606" s="418" t="s">
        <v>1706</v>
      </c>
      <c r="J2606" s="419">
        <v>649800</v>
      </c>
      <c r="K2606" s="595"/>
      <c r="L2606" s="568"/>
    </row>
    <row r="2607" spans="2:12" ht="14">
      <c r="B2607" s="440" t="s">
        <v>598</v>
      </c>
      <c r="C2607" s="441">
        <v>16603002</v>
      </c>
      <c r="D2607" s="414" t="s">
        <v>599</v>
      </c>
      <c r="E2607" s="437" t="s">
        <v>171</v>
      </c>
      <c r="F2607" s="416">
        <v>3161536</v>
      </c>
      <c r="G2607" s="444" t="s">
        <v>1424</v>
      </c>
      <c r="H2607" s="438">
        <v>44964</v>
      </c>
      <c r="I2607" s="418" t="s">
        <v>1706</v>
      </c>
      <c r="J2607" s="419">
        <v>171000</v>
      </c>
      <c r="K2607" s="595"/>
      <c r="L2607" s="568"/>
    </row>
    <row r="2608" spans="2:12" ht="14">
      <c r="B2608" s="440" t="s">
        <v>598</v>
      </c>
      <c r="C2608" s="441">
        <v>16603002</v>
      </c>
      <c r="D2608" s="414" t="s">
        <v>599</v>
      </c>
      <c r="E2608" s="437" t="s">
        <v>171</v>
      </c>
      <c r="F2608" s="416">
        <v>3161536</v>
      </c>
      <c r="G2608" s="444" t="s">
        <v>1425</v>
      </c>
      <c r="H2608" s="438">
        <v>44967</v>
      </c>
      <c r="I2608" s="418" t="s">
        <v>1706</v>
      </c>
      <c r="J2608" s="419">
        <v>171000</v>
      </c>
      <c r="K2608" s="595"/>
      <c r="L2608" s="568"/>
    </row>
    <row r="2609" spans="2:12" ht="14">
      <c r="B2609" s="440" t="s">
        <v>598</v>
      </c>
      <c r="C2609" s="441">
        <v>16603002</v>
      </c>
      <c r="D2609" s="414" t="s">
        <v>599</v>
      </c>
      <c r="E2609" s="437" t="s">
        <v>171</v>
      </c>
      <c r="F2609" s="416">
        <v>3161536</v>
      </c>
      <c r="G2609" s="444" t="s">
        <v>1426</v>
      </c>
      <c r="H2609" s="438">
        <v>44979</v>
      </c>
      <c r="I2609" s="418" t="s">
        <v>1706</v>
      </c>
      <c r="J2609" s="419">
        <v>171000</v>
      </c>
      <c r="K2609" s="595"/>
      <c r="L2609" s="568"/>
    </row>
    <row r="2610" spans="2:12" ht="14">
      <c r="B2610" s="440" t="s">
        <v>598</v>
      </c>
      <c r="C2610" s="441">
        <v>16603002</v>
      </c>
      <c r="D2610" s="414" t="s">
        <v>599</v>
      </c>
      <c r="E2610" s="437" t="s">
        <v>171</v>
      </c>
      <c r="F2610" s="416">
        <v>3161536</v>
      </c>
      <c r="G2610" s="444" t="s">
        <v>1427</v>
      </c>
      <c r="H2610" s="438">
        <v>44979</v>
      </c>
      <c r="I2610" s="418" t="s">
        <v>1706</v>
      </c>
      <c r="J2610" s="419">
        <v>171000</v>
      </c>
      <c r="K2610" s="595"/>
      <c r="L2610" s="568"/>
    </row>
    <row r="2611" spans="2:12" ht="14">
      <c r="B2611" s="440" t="s">
        <v>598</v>
      </c>
      <c r="C2611" s="441">
        <v>16603002</v>
      </c>
      <c r="D2611" s="414" t="s">
        <v>599</v>
      </c>
      <c r="E2611" s="437" t="s">
        <v>171</v>
      </c>
      <c r="F2611" s="416">
        <v>3161536</v>
      </c>
      <c r="G2611" s="444" t="s">
        <v>1428</v>
      </c>
      <c r="H2611" s="438">
        <v>45014</v>
      </c>
      <c r="I2611" s="418" t="s">
        <v>1706</v>
      </c>
      <c r="J2611" s="419">
        <v>342000</v>
      </c>
      <c r="K2611" s="595"/>
      <c r="L2611" s="568"/>
    </row>
    <row r="2612" spans="2:12" ht="14">
      <c r="B2612" s="440" t="s">
        <v>598</v>
      </c>
      <c r="C2612" s="441">
        <v>16603002</v>
      </c>
      <c r="D2612" s="414" t="s">
        <v>599</v>
      </c>
      <c r="E2612" s="437" t="s">
        <v>171</v>
      </c>
      <c r="F2612" s="416">
        <v>3161536</v>
      </c>
      <c r="G2612" s="444" t="s">
        <v>1429</v>
      </c>
      <c r="H2612" s="438">
        <v>45026</v>
      </c>
      <c r="I2612" s="418" t="s">
        <v>1706</v>
      </c>
      <c r="J2612" s="419">
        <v>592800</v>
      </c>
      <c r="K2612" s="595"/>
      <c r="L2612" s="568"/>
    </row>
    <row r="2613" spans="2:12" ht="14">
      <c r="B2613" s="440" t="s">
        <v>598</v>
      </c>
      <c r="C2613" s="441">
        <v>16603002</v>
      </c>
      <c r="D2613" s="414" t="s">
        <v>599</v>
      </c>
      <c r="E2613" s="437" t="s">
        <v>171</v>
      </c>
      <c r="F2613" s="416">
        <v>3161536</v>
      </c>
      <c r="G2613" s="444" t="s">
        <v>1430</v>
      </c>
      <c r="H2613" s="438">
        <v>45502</v>
      </c>
      <c r="I2613" s="418" t="s">
        <v>1706</v>
      </c>
      <c r="J2613" s="419">
        <v>456000</v>
      </c>
      <c r="K2613" s="595"/>
      <c r="L2613" s="568"/>
    </row>
    <row r="2614" spans="2:12" ht="14">
      <c r="B2614" s="440" t="s">
        <v>598</v>
      </c>
      <c r="C2614" s="441">
        <v>16603002</v>
      </c>
      <c r="D2614" s="414" t="s">
        <v>599</v>
      </c>
      <c r="E2614" s="437" t="s">
        <v>171</v>
      </c>
      <c r="F2614" s="416">
        <v>3161536</v>
      </c>
      <c r="G2614" s="444" t="s">
        <v>1431</v>
      </c>
      <c r="H2614" s="438">
        <v>45502</v>
      </c>
      <c r="I2614" s="418" t="s">
        <v>1706</v>
      </c>
      <c r="J2614" s="419">
        <v>570000</v>
      </c>
      <c r="K2614" s="595"/>
      <c r="L2614" s="568"/>
    </row>
    <row r="2615" spans="2:12">
      <c r="B2615" s="440" t="s">
        <v>598</v>
      </c>
      <c r="C2615" s="441">
        <v>16603002</v>
      </c>
      <c r="D2615" s="414" t="s">
        <v>599</v>
      </c>
      <c r="E2615" s="437" t="s">
        <v>171</v>
      </c>
      <c r="F2615" s="416">
        <v>3161536</v>
      </c>
      <c r="G2615" s="445">
        <v>2073</v>
      </c>
      <c r="H2615" s="416">
        <v>20230426</v>
      </c>
      <c r="I2615" s="418" t="s">
        <v>1706</v>
      </c>
      <c r="J2615" s="419">
        <v>2091425</v>
      </c>
      <c r="K2615" s="595"/>
      <c r="L2615" s="568"/>
    </row>
    <row r="2616" spans="2:12">
      <c r="B2616" s="440" t="s">
        <v>598</v>
      </c>
      <c r="C2616" s="441">
        <v>16603002</v>
      </c>
      <c r="D2616" s="414" t="s">
        <v>599</v>
      </c>
      <c r="E2616" s="437" t="s">
        <v>171</v>
      </c>
      <c r="F2616" s="416">
        <v>3161536</v>
      </c>
      <c r="G2616" s="445">
        <v>2072</v>
      </c>
      <c r="H2616" s="416">
        <v>20230426</v>
      </c>
      <c r="I2616" s="418" t="s">
        <v>1706</v>
      </c>
      <c r="J2616" s="419">
        <v>513000</v>
      </c>
      <c r="K2616" s="595"/>
      <c r="L2616" s="568"/>
    </row>
    <row r="2617" spans="2:12">
      <c r="B2617" s="440" t="s">
        <v>598</v>
      </c>
      <c r="C2617" s="441">
        <v>16603002</v>
      </c>
      <c r="D2617" s="414" t="s">
        <v>599</v>
      </c>
      <c r="E2617" s="437" t="s">
        <v>171</v>
      </c>
      <c r="F2617" s="416">
        <v>3161536</v>
      </c>
      <c r="G2617" s="445">
        <v>2077</v>
      </c>
      <c r="H2617" s="416">
        <v>20230529</v>
      </c>
      <c r="I2617" s="418" t="s">
        <v>1706</v>
      </c>
      <c r="J2617" s="419">
        <v>114000</v>
      </c>
      <c r="K2617" s="595"/>
      <c r="L2617" s="568"/>
    </row>
    <row r="2618" spans="2:12">
      <c r="B2618" s="440" t="s">
        <v>598</v>
      </c>
      <c r="C2618" s="441">
        <v>16603002</v>
      </c>
      <c r="D2618" s="414" t="s">
        <v>599</v>
      </c>
      <c r="E2618" s="437" t="s">
        <v>171</v>
      </c>
      <c r="F2618" s="416">
        <v>3161536</v>
      </c>
      <c r="G2618" s="445">
        <v>2078</v>
      </c>
      <c r="H2618" s="416">
        <v>20230529</v>
      </c>
      <c r="I2618" s="418" t="s">
        <v>1706</v>
      </c>
      <c r="J2618" s="419">
        <v>2109000</v>
      </c>
      <c r="K2618" s="595"/>
      <c r="L2618" s="568"/>
    </row>
    <row r="2619" spans="2:12">
      <c r="B2619" s="440" t="s">
        <v>598</v>
      </c>
      <c r="C2619" s="441">
        <v>16603002</v>
      </c>
      <c r="D2619" s="414" t="s">
        <v>599</v>
      </c>
      <c r="E2619" s="437" t="s">
        <v>171</v>
      </c>
      <c r="F2619" s="416">
        <v>3161536</v>
      </c>
      <c r="G2619" s="445">
        <v>2075</v>
      </c>
      <c r="H2619" s="416">
        <v>20230529</v>
      </c>
      <c r="I2619" s="418" t="s">
        <v>1706</v>
      </c>
      <c r="J2619" s="419">
        <v>2109000</v>
      </c>
      <c r="K2619" s="595"/>
      <c r="L2619" s="568"/>
    </row>
    <row r="2620" spans="2:12">
      <c r="B2620" s="440" t="s">
        <v>598</v>
      </c>
      <c r="C2620" s="441">
        <v>16603002</v>
      </c>
      <c r="D2620" s="414" t="s">
        <v>599</v>
      </c>
      <c r="E2620" s="437" t="s">
        <v>171</v>
      </c>
      <c r="F2620" s="416">
        <v>3161536</v>
      </c>
      <c r="G2620" s="445">
        <v>2076</v>
      </c>
      <c r="H2620" s="416">
        <v>20230529</v>
      </c>
      <c r="I2620" s="418" t="s">
        <v>1706</v>
      </c>
      <c r="J2620" s="419">
        <v>3420000</v>
      </c>
      <c r="K2620" s="595"/>
      <c r="L2620" s="568"/>
    </row>
    <row r="2621" spans="2:12">
      <c r="B2621" s="456" t="s">
        <v>26</v>
      </c>
      <c r="C2621" s="458"/>
      <c r="D2621" s="449"/>
      <c r="E2621" s="450"/>
      <c r="F2621" s="451"/>
      <c r="G2621" s="459"/>
      <c r="H2621" s="453"/>
      <c r="I2621" s="526"/>
      <c r="J2621" s="454">
        <f>SUM(J2597:J2620)</f>
        <v>21634425</v>
      </c>
      <c r="K2621" s="599">
        <f>SUM(K2597:K2620)</f>
        <v>0</v>
      </c>
      <c r="L2621" s="568"/>
    </row>
    <row r="2622" spans="2:12" ht="14">
      <c r="B2622" s="439" t="s">
        <v>828</v>
      </c>
      <c r="C2622" s="441">
        <v>94507328</v>
      </c>
      <c r="D2622" s="439" t="s">
        <v>829</v>
      </c>
      <c r="E2622" s="437" t="s">
        <v>171</v>
      </c>
      <c r="F2622" s="416">
        <v>3133732400</v>
      </c>
      <c r="G2622" s="444" t="s">
        <v>1607</v>
      </c>
      <c r="H2622" s="438">
        <v>45520</v>
      </c>
      <c r="I2622" s="418" t="s">
        <v>1706</v>
      </c>
      <c r="J2622" s="419">
        <v>200000</v>
      </c>
      <c r="K2622" s="595"/>
      <c r="L2622" s="568"/>
    </row>
    <row r="2623" spans="2:12">
      <c r="B2623" s="456" t="s">
        <v>26</v>
      </c>
      <c r="C2623" s="458"/>
      <c r="D2623" s="449"/>
      <c r="E2623" s="450"/>
      <c r="F2623" s="451"/>
      <c r="G2623" s="459"/>
      <c r="H2623" s="453"/>
      <c r="I2623" s="526"/>
      <c r="J2623" s="454">
        <f>+J2622</f>
        <v>200000</v>
      </c>
      <c r="K2623" s="599">
        <f>+K2622</f>
        <v>0</v>
      </c>
      <c r="L2623" s="568"/>
    </row>
    <row r="2624" spans="2:12">
      <c r="B2624" s="440" t="s">
        <v>532</v>
      </c>
      <c r="C2624" s="441">
        <v>1143960735</v>
      </c>
      <c r="D2624" s="414" t="s">
        <v>533</v>
      </c>
      <c r="E2624" s="437" t="s">
        <v>171</v>
      </c>
      <c r="F2624" s="416">
        <v>3188721861</v>
      </c>
      <c r="G2624" s="445">
        <v>17415</v>
      </c>
      <c r="H2624" s="416">
        <v>20190129</v>
      </c>
      <c r="I2624" s="418" t="s">
        <v>1706</v>
      </c>
      <c r="J2624" s="419">
        <v>19500000</v>
      </c>
      <c r="K2624" s="595"/>
      <c r="L2624" s="568"/>
    </row>
    <row r="2625" spans="2:12">
      <c r="B2625" s="456" t="s">
        <v>26</v>
      </c>
      <c r="C2625" s="458"/>
      <c r="D2625" s="449"/>
      <c r="E2625" s="450"/>
      <c r="F2625" s="451"/>
      <c r="G2625" s="459"/>
      <c r="H2625" s="453"/>
      <c r="I2625" s="526"/>
      <c r="J2625" s="454">
        <f>+J2624</f>
        <v>19500000</v>
      </c>
      <c r="K2625" s="599">
        <f>+K2624</f>
        <v>0</v>
      </c>
      <c r="L2625" s="568"/>
    </row>
    <row r="2626" spans="2:12" ht="14">
      <c r="B2626" s="439" t="s">
        <v>350</v>
      </c>
      <c r="C2626" s="441">
        <v>1005966342</v>
      </c>
      <c r="D2626" s="439" t="s">
        <v>351</v>
      </c>
      <c r="E2626" s="437" t="s">
        <v>171</v>
      </c>
      <c r="F2626" s="416">
        <v>3266335</v>
      </c>
      <c r="G2626" s="445">
        <v>507</v>
      </c>
      <c r="H2626" s="416">
        <v>20211124</v>
      </c>
      <c r="I2626" s="418" t="s">
        <v>1706</v>
      </c>
      <c r="J2626" s="419">
        <v>4245283</v>
      </c>
      <c r="K2626" s="595"/>
      <c r="L2626" s="568"/>
    </row>
    <row r="2627" spans="2:12" ht="14">
      <c r="B2627" s="439" t="s">
        <v>350</v>
      </c>
      <c r="C2627" s="441">
        <v>1005966342</v>
      </c>
      <c r="D2627" s="439" t="s">
        <v>351</v>
      </c>
      <c r="E2627" s="437" t="s">
        <v>171</v>
      </c>
      <c r="F2627" s="416">
        <v>3266335</v>
      </c>
      <c r="G2627" s="445">
        <v>590</v>
      </c>
      <c r="H2627" s="416">
        <v>20211231</v>
      </c>
      <c r="I2627" s="418" t="s">
        <v>1706</v>
      </c>
      <c r="J2627" s="419">
        <v>12743363</v>
      </c>
      <c r="K2627" s="595"/>
      <c r="L2627" s="568"/>
    </row>
    <row r="2628" spans="2:12" ht="14">
      <c r="B2628" s="439" t="s">
        <v>350</v>
      </c>
      <c r="C2628" s="441">
        <v>1005966342</v>
      </c>
      <c r="D2628" s="439" t="s">
        <v>351</v>
      </c>
      <c r="E2628" s="437" t="s">
        <v>171</v>
      </c>
      <c r="F2628" s="416">
        <v>3266335</v>
      </c>
      <c r="G2628" s="445">
        <v>245</v>
      </c>
      <c r="H2628" s="416">
        <v>20210430</v>
      </c>
      <c r="I2628" s="418" t="s">
        <v>1706</v>
      </c>
      <c r="J2628" s="419">
        <v>1176650</v>
      </c>
      <c r="K2628" s="595"/>
      <c r="L2628" s="568"/>
    </row>
    <row r="2629" spans="2:12">
      <c r="B2629" s="456" t="s">
        <v>26</v>
      </c>
      <c r="C2629" s="458"/>
      <c r="D2629" s="449"/>
      <c r="E2629" s="450"/>
      <c r="F2629" s="451"/>
      <c r="G2629" s="459"/>
      <c r="H2629" s="453"/>
      <c r="I2629" s="526"/>
      <c r="J2629" s="454">
        <f>SUM(J2626:J2628)</f>
        <v>18165296</v>
      </c>
      <c r="K2629" s="599">
        <f>SUM(K2626:K2628)</f>
        <v>0</v>
      </c>
      <c r="L2629" s="568"/>
    </row>
    <row r="2630" spans="2:12" ht="14">
      <c r="B2630" s="440" t="s">
        <v>445</v>
      </c>
      <c r="C2630" s="441">
        <v>805027240</v>
      </c>
      <c r="D2630" s="414" t="s">
        <v>650</v>
      </c>
      <c r="E2630" s="437" t="s">
        <v>171</v>
      </c>
      <c r="F2630" s="416">
        <v>3330000</v>
      </c>
      <c r="G2630" s="444" t="s">
        <v>2964</v>
      </c>
      <c r="H2630" s="435"/>
      <c r="I2630" s="418" t="s">
        <v>1644</v>
      </c>
      <c r="J2630" s="419">
        <v>872047595</v>
      </c>
      <c r="K2630" s="595">
        <v>284615775</v>
      </c>
      <c r="L2630" s="568" t="s">
        <v>2942</v>
      </c>
    </row>
    <row r="2631" spans="2:12" ht="14">
      <c r="B2631" s="440" t="s">
        <v>445</v>
      </c>
      <c r="C2631" s="441">
        <v>805027240</v>
      </c>
      <c r="D2631" s="414" t="s">
        <v>200</v>
      </c>
      <c r="E2631" s="437" t="s">
        <v>171</v>
      </c>
      <c r="F2631" s="416">
        <v>6688229</v>
      </c>
      <c r="G2631" s="444" t="s">
        <v>2965</v>
      </c>
      <c r="H2631" s="435">
        <v>45059</v>
      </c>
      <c r="I2631" s="418" t="s">
        <v>1644</v>
      </c>
      <c r="J2631" s="419">
        <v>800000000</v>
      </c>
      <c r="K2631" s="595"/>
      <c r="L2631" s="568" t="s">
        <v>2942</v>
      </c>
    </row>
    <row r="2632" spans="2:12">
      <c r="B2632" s="456" t="s">
        <v>26</v>
      </c>
      <c r="C2632" s="458"/>
      <c r="D2632" s="449"/>
      <c r="E2632" s="450"/>
      <c r="F2632" s="451"/>
      <c r="G2632" s="459"/>
      <c r="H2632" s="453"/>
      <c r="I2632" s="526"/>
      <c r="J2632" s="454">
        <f>SUM(J2630:J2631)</f>
        <v>1672047595</v>
      </c>
      <c r="K2632" s="599">
        <f>SUM(K2630:K2631)</f>
        <v>284615775</v>
      </c>
      <c r="L2632" s="568"/>
    </row>
    <row r="2633" spans="2:12">
      <c r="B2633" s="440" t="s">
        <v>621</v>
      </c>
      <c r="C2633" s="441">
        <v>10506032</v>
      </c>
      <c r="D2633" s="414" t="s">
        <v>622</v>
      </c>
      <c r="E2633" s="437" t="s">
        <v>171</v>
      </c>
      <c r="F2633" s="416">
        <v>8943630</v>
      </c>
      <c r="G2633" s="445">
        <v>20240724</v>
      </c>
      <c r="H2633" s="416">
        <v>20240827</v>
      </c>
      <c r="I2633" s="418" t="s">
        <v>1706</v>
      </c>
      <c r="J2633" s="419">
        <v>725400</v>
      </c>
      <c r="K2633" s="595"/>
      <c r="L2633" s="568"/>
    </row>
    <row r="2634" spans="2:12" ht="14">
      <c r="B2634" s="440" t="s">
        <v>621</v>
      </c>
      <c r="C2634" s="441">
        <v>10506032</v>
      </c>
      <c r="D2634" s="414" t="s">
        <v>622</v>
      </c>
      <c r="E2634" s="437" t="s">
        <v>171</v>
      </c>
      <c r="F2634" s="416">
        <v>8943630</v>
      </c>
      <c r="G2634" s="445" t="s">
        <v>1201</v>
      </c>
      <c r="H2634" s="416">
        <v>20240724</v>
      </c>
      <c r="I2634" s="418" t="s">
        <v>1706</v>
      </c>
      <c r="J2634" s="419">
        <v>1255500</v>
      </c>
      <c r="K2634" s="595"/>
      <c r="L2634" s="568"/>
    </row>
    <row r="2635" spans="2:12">
      <c r="B2635" s="456" t="s">
        <v>26</v>
      </c>
      <c r="C2635" s="458"/>
      <c r="D2635" s="449"/>
      <c r="E2635" s="450"/>
      <c r="F2635" s="451"/>
      <c r="G2635" s="459"/>
      <c r="H2635" s="453"/>
      <c r="I2635" s="526"/>
      <c r="J2635" s="454">
        <f>SUM(J2633:J2634)</f>
        <v>1980900</v>
      </c>
      <c r="K2635" s="599">
        <f>SUM(K2633:K2634)</f>
        <v>0</v>
      </c>
      <c r="L2635" s="568"/>
    </row>
    <row r="2636" spans="2:12">
      <c r="B2636" s="440" t="s">
        <v>573</v>
      </c>
      <c r="C2636" s="441">
        <v>66782245</v>
      </c>
      <c r="D2636" s="414" t="s">
        <v>574</v>
      </c>
      <c r="E2636" s="437" t="s">
        <v>178</v>
      </c>
      <c r="F2636" s="416">
        <v>3192108359</v>
      </c>
      <c r="G2636" s="445">
        <v>3</v>
      </c>
      <c r="H2636" s="416">
        <v>20220430</v>
      </c>
      <c r="I2636" s="418" t="s">
        <v>1706</v>
      </c>
      <c r="J2636" s="419">
        <v>7226000</v>
      </c>
      <c r="K2636" s="595"/>
      <c r="L2636" s="568"/>
    </row>
    <row r="2637" spans="2:12">
      <c r="B2637" s="440" t="s">
        <v>573</v>
      </c>
      <c r="C2637" s="441">
        <v>66782245</v>
      </c>
      <c r="D2637" s="414" t="s">
        <v>574</v>
      </c>
      <c r="E2637" s="437" t="s">
        <v>178</v>
      </c>
      <c r="F2637" s="416">
        <v>3192108359</v>
      </c>
      <c r="G2637" s="445">
        <v>5</v>
      </c>
      <c r="H2637" s="416">
        <v>20220430</v>
      </c>
      <c r="I2637" s="418" t="s">
        <v>1706</v>
      </c>
      <c r="J2637" s="419">
        <v>2871000</v>
      </c>
      <c r="K2637" s="595"/>
      <c r="L2637" s="568"/>
    </row>
    <row r="2638" spans="2:12">
      <c r="B2638" s="456" t="s">
        <v>26</v>
      </c>
      <c r="C2638" s="458"/>
      <c r="D2638" s="449"/>
      <c r="E2638" s="450"/>
      <c r="F2638" s="451"/>
      <c r="G2638" s="459"/>
      <c r="H2638" s="453"/>
      <c r="I2638" s="526"/>
      <c r="J2638" s="454">
        <f>SUM(J2636:J2637)</f>
        <v>10097000</v>
      </c>
      <c r="K2638" s="599">
        <f>SUM(K2636:K2637)</f>
        <v>0</v>
      </c>
      <c r="L2638" s="568"/>
    </row>
    <row r="2639" spans="2:12" ht="14">
      <c r="B2639" s="439" t="s">
        <v>352</v>
      </c>
      <c r="C2639" s="441">
        <v>79422261</v>
      </c>
      <c r="D2639" s="439" t="s">
        <v>353</v>
      </c>
      <c r="E2639" s="437" t="s">
        <v>171</v>
      </c>
      <c r="F2639" s="416">
        <v>3177566941</v>
      </c>
      <c r="G2639" s="445">
        <v>1086</v>
      </c>
      <c r="H2639" s="416">
        <v>20221128</v>
      </c>
      <c r="I2639" s="418" t="s">
        <v>1706</v>
      </c>
      <c r="J2639" s="419">
        <v>1090909</v>
      </c>
      <c r="K2639" s="595"/>
      <c r="L2639" s="568"/>
    </row>
    <row r="2640" spans="2:12">
      <c r="B2640" s="456" t="s">
        <v>26</v>
      </c>
      <c r="C2640" s="458"/>
      <c r="D2640" s="449"/>
      <c r="E2640" s="450"/>
      <c r="F2640" s="451"/>
      <c r="G2640" s="459"/>
      <c r="H2640" s="453"/>
      <c r="I2640" s="526"/>
      <c r="J2640" s="454">
        <f>SUM(J2639)</f>
        <v>1090909</v>
      </c>
      <c r="K2640" s="599">
        <f>SUM(K2639)</f>
        <v>0</v>
      </c>
      <c r="L2640" s="568"/>
    </row>
    <row r="2641" spans="2:12">
      <c r="B2641" s="440" t="s">
        <v>633</v>
      </c>
      <c r="C2641" s="441">
        <v>890500726</v>
      </c>
      <c r="D2641" s="414" t="s">
        <v>634</v>
      </c>
      <c r="E2641" s="437" t="s">
        <v>1202</v>
      </c>
      <c r="F2641" s="416">
        <v>5780178</v>
      </c>
      <c r="G2641" s="445">
        <v>6604299589</v>
      </c>
      <c r="H2641" s="416">
        <v>20240921</v>
      </c>
      <c r="I2641" s="418" t="s">
        <v>1706</v>
      </c>
      <c r="J2641" s="419">
        <v>1034455</v>
      </c>
      <c r="K2641" s="595"/>
      <c r="L2641" s="568"/>
    </row>
    <row r="2642" spans="2:12">
      <c r="B2642" s="440" t="s">
        <v>633</v>
      </c>
      <c r="C2642" s="441">
        <v>890500726</v>
      </c>
      <c r="D2642" s="414" t="s">
        <v>634</v>
      </c>
      <c r="E2642" s="437" t="s">
        <v>1202</v>
      </c>
      <c r="F2642" s="416">
        <v>5780178</v>
      </c>
      <c r="G2642" s="445">
        <v>6604309203</v>
      </c>
      <c r="H2642" s="416">
        <v>20240922</v>
      </c>
      <c r="I2642" s="418" t="s">
        <v>1706</v>
      </c>
      <c r="J2642" s="419">
        <v>1179472</v>
      </c>
      <c r="K2642" s="595"/>
      <c r="L2642" s="568"/>
    </row>
    <row r="2643" spans="2:12">
      <c r="B2643" s="440" t="s">
        <v>633</v>
      </c>
      <c r="C2643" s="441">
        <v>890500726</v>
      </c>
      <c r="D2643" s="414" t="s">
        <v>634</v>
      </c>
      <c r="E2643" s="437" t="s">
        <v>1202</v>
      </c>
      <c r="F2643" s="416">
        <v>5780178</v>
      </c>
      <c r="G2643" s="445">
        <v>6604276992</v>
      </c>
      <c r="H2643" s="416">
        <v>20240911</v>
      </c>
      <c r="I2643" s="418" t="s">
        <v>1706</v>
      </c>
      <c r="J2643" s="419">
        <v>915766</v>
      </c>
      <c r="K2643" s="595"/>
      <c r="L2643" s="568"/>
    </row>
    <row r="2644" spans="2:12">
      <c r="B2644" s="440" t="s">
        <v>633</v>
      </c>
      <c r="C2644" s="441">
        <v>890500726</v>
      </c>
      <c r="D2644" s="414" t="s">
        <v>634</v>
      </c>
      <c r="E2644" s="437" t="s">
        <v>1202</v>
      </c>
      <c r="F2644" s="416">
        <v>5780178</v>
      </c>
      <c r="G2644" s="445">
        <v>6604276994</v>
      </c>
      <c r="H2644" s="416">
        <v>20240911</v>
      </c>
      <c r="I2644" s="418" t="s">
        <v>1706</v>
      </c>
      <c r="J2644" s="419">
        <v>977308</v>
      </c>
      <c r="K2644" s="595"/>
      <c r="L2644" s="568"/>
    </row>
    <row r="2645" spans="2:12">
      <c r="B2645" s="440" t="s">
        <v>633</v>
      </c>
      <c r="C2645" s="441">
        <v>890500726</v>
      </c>
      <c r="D2645" s="414" t="s">
        <v>634</v>
      </c>
      <c r="E2645" s="437" t="s">
        <v>1202</v>
      </c>
      <c r="F2645" s="416">
        <v>5780178</v>
      </c>
      <c r="G2645" s="445">
        <v>6604247124</v>
      </c>
      <c r="H2645" s="416">
        <v>20240830</v>
      </c>
      <c r="I2645" s="418" t="s">
        <v>1706</v>
      </c>
      <c r="J2645" s="419">
        <v>692742</v>
      </c>
      <c r="K2645" s="595"/>
      <c r="L2645" s="568"/>
    </row>
    <row r="2646" spans="2:12">
      <c r="B2646" s="456" t="s">
        <v>26</v>
      </c>
      <c r="C2646" s="458"/>
      <c r="D2646" s="449"/>
      <c r="E2646" s="450"/>
      <c r="F2646" s="451"/>
      <c r="G2646" s="459"/>
      <c r="H2646" s="453"/>
      <c r="I2646" s="526"/>
      <c r="J2646" s="454">
        <f>SUM(J2641:J2645)</f>
        <v>4799743</v>
      </c>
      <c r="K2646" s="599">
        <f>SUM(K2641:K2645)</f>
        <v>0</v>
      </c>
      <c r="L2646" s="568"/>
    </row>
    <row r="2647" spans="2:12" ht="14">
      <c r="B2647" s="440" t="s">
        <v>1432</v>
      </c>
      <c r="C2647" s="441" t="s">
        <v>1433</v>
      </c>
      <c r="D2647" s="414" t="s">
        <v>1434</v>
      </c>
      <c r="E2647" s="437" t="s">
        <v>171</v>
      </c>
      <c r="F2647" s="416">
        <v>322608524</v>
      </c>
      <c r="G2647" s="444" t="s">
        <v>1269</v>
      </c>
      <c r="H2647" s="438">
        <v>45473</v>
      </c>
      <c r="I2647" s="418" t="s">
        <v>1706</v>
      </c>
      <c r="J2647" s="419">
        <v>1243060</v>
      </c>
      <c r="K2647" s="595"/>
      <c r="L2647" s="568"/>
    </row>
    <row r="2648" spans="2:12" ht="14">
      <c r="B2648" s="440" t="s">
        <v>1432</v>
      </c>
      <c r="C2648" s="441" t="s">
        <v>1433</v>
      </c>
      <c r="D2648" s="414" t="s">
        <v>1434</v>
      </c>
      <c r="E2648" s="437" t="s">
        <v>171</v>
      </c>
      <c r="F2648" s="416">
        <v>322608524</v>
      </c>
      <c r="G2648" s="444" t="s">
        <v>1392</v>
      </c>
      <c r="H2648" s="438">
        <v>45498</v>
      </c>
      <c r="I2648" s="418" t="s">
        <v>1706</v>
      </c>
      <c r="J2648" s="419">
        <v>1243060</v>
      </c>
      <c r="K2648" s="595"/>
      <c r="L2648" s="568"/>
    </row>
    <row r="2649" spans="2:12">
      <c r="B2649" s="456" t="s">
        <v>26</v>
      </c>
      <c r="C2649" s="458"/>
      <c r="D2649" s="449"/>
      <c r="E2649" s="450"/>
      <c r="F2649" s="451"/>
      <c r="G2649" s="459"/>
      <c r="H2649" s="453"/>
      <c r="I2649" s="526"/>
      <c r="J2649" s="454">
        <f>SUM(J2647:J2648)</f>
        <v>2486120</v>
      </c>
      <c r="K2649" s="599">
        <f>SUM(K2647:K2648)</f>
        <v>0</v>
      </c>
      <c r="L2649" s="568"/>
    </row>
    <row r="2650" spans="2:12" ht="14">
      <c r="B2650" s="439" t="s">
        <v>912</v>
      </c>
      <c r="C2650" s="441">
        <v>1148956247</v>
      </c>
      <c r="D2650" s="439" t="s">
        <v>913</v>
      </c>
      <c r="E2650" s="437" t="s">
        <v>171</v>
      </c>
      <c r="F2650" s="416">
        <v>3173596661</v>
      </c>
      <c r="G2650" s="445">
        <v>827</v>
      </c>
      <c r="H2650" s="416">
        <v>20220617</v>
      </c>
      <c r="I2650" s="418" t="s">
        <v>1706</v>
      </c>
      <c r="J2650" s="419">
        <v>1800000</v>
      </c>
      <c r="K2650" s="595"/>
      <c r="L2650" s="568"/>
    </row>
    <row r="2651" spans="2:12">
      <c r="B2651" s="456" t="s">
        <v>26</v>
      </c>
      <c r="C2651" s="458"/>
      <c r="D2651" s="449"/>
      <c r="E2651" s="450"/>
      <c r="F2651" s="451"/>
      <c r="G2651" s="459"/>
      <c r="H2651" s="453"/>
      <c r="I2651" s="526"/>
      <c r="J2651" s="454">
        <f>SUM(J2650)</f>
        <v>1800000</v>
      </c>
      <c r="K2651" s="599">
        <f>SUM(K2650)</f>
        <v>0</v>
      </c>
      <c r="L2651" s="568"/>
    </row>
    <row r="2652" spans="2:12" ht="14">
      <c r="B2652" s="439" t="s">
        <v>817</v>
      </c>
      <c r="C2652" s="441">
        <v>66853921</v>
      </c>
      <c r="D2652" s="439" t="s">
        <v>818</v>
      </c>
      <c r="E2652" s="437" t="s">
        <v>203</v>
      </c>
      <c r="F2652" s="416">
        <v>6693301</v>
      </c>
      <c r="G2652" s="445">
        <v>549</v>
      </c>
      <c r="H2652" s="416">
        <v>20211220</v>
      </c>
      <c r="I2652" s="418" t="s">
        <v>1706</v>
      </c>
      <c r="J2652" s="419">
        <v>2400000</v>
      </c>
      <c r="K2652" s="595"/>
      <c r="L2652" s="568"/>
    </row>
    <row r="2653" spans="2:12" ht="14">
      <c r="B2653" s="439" t="s">
        <v>817</v>
      </c>
      <c r="C2653" s="441">
        <v>66853921</v>
      </c>
      <c r="D2653" s="439" t="s">
        <v>818</v>
      </c>
      <c r="E2653" s="437" t="s">
        <v>203</v>
      </c>
      <c r="F2653" s="416">
        <v>6693301</v>
      </c>
      <c r="G2653" s="445">
        <v>592</v>
      </c>
      <c r="H2653" s="416">
        <v>20211231</v>
      </c>
      <c r="I2653" s="418" t="s">
        <v>1706</v>
      </c>
      <c r="J2653" s="419">
        <v>5714000</v>
      </c>
      <c r="K2653" s="595"/>
      <c r="L2653" s="568"/>
    </row>
    <row r="2654" spans="2:12" ht="14">
      <c r="B2654" s="439" t="s">
        <v>817</v>
      </c>
      <c r="C2654" s="441">
        <v>66853921</v>
      </c>
      <c r="D2654" s="439" t="s">
        <v>818</v>
      </c>
      <c r="E2654" s="437" t="s">
        <v>203</v>
      </c>
      <c r="F2654" s="416">
        <v>6693301</v>
      </c>
      <c r="G2654" s="445">
        <v>1087</v>
      </c>
      <c r="H2654" s="416">
        <v>20221128</v>
      </c>
      <c r="I2654" s="418" t="s">
        <v>1706</v>
      </c>
      <c r="J2654" s="419">
        <v>333333</v>
      </c>
      <c r="K2654" s="595"/>
      <c r="L2654" s="568"/>
    </row>
    <row r="2655" spans="2:12">
      <c r="B2655" s="456" t="s">
        <v>26</v>
      </c>
      <c r="C2655" s="458"/>
      <c r="D2655" s="449"/>
      <c r="E2655" s="450"/>
      <c r="F2655" s="451"/>
      <c r="G2655" s="459"/>
      <c r="H2655" s="453"/>
      <c r="I2655" s="526"/>
      <c r="J2655" s="454">
        <f>SUM(J2652:J2654)</f>
        <v>8447333</v>
      </c>
      <c r="K2655" s="599">
        <f>SUM(K2652:K2654)</f>
        <v>0</v>
      </c>
      <c r="L2655" s="568"/>
    </row>
    <row r="2656" spans="2:12" ht="14">
      <c r="B2656" s="439" t="s">
        <v>1008</v>
      </c>
      <c r="C2656" s="441">
        <v>16735145</v>
      </c>
      <c r="D2656" s="439" t="s">
        <v>1009</v>
      </c>
      <c r="E2656" s="437" t="s">
        <v>171</v>
      </c>
      <c r="F2656" s="416" t="s">
        <v>158</v>
      </c>
      <c r="G2656" s="444"/>
      <c r="H2656" s="435">
        <v>45657</v>
      </c>
      <c r="I2656" s="418" t="s">
        <v>1706</v>
      </c>
      <c r="J2656" s="419">
        <v>1795061</v>
      </c>
      <c r="K2656" s="595"/>
      <c r="L2656" s="568"/>
    </row>
    <row r="2657" spans="2:12">
      <c r="B2657" s="456" t="s">
        <v>26</v>
      </c>
      <c r="C2657" s="458"/>
      <c r="D2657" s="449"/>
      <c r="E2657" s="450"/>
      <c r="F2657" s="451"/>
      <c r="G2657" s="459"/>
      <c r="H2657" s="453"/>
      <c r="I2657" s="526"/>
      <c r="J2657" s="454">
        <f>SUM(J2656)</f>
        <v>1795061</v>
      </c>
      <c r="K2657" s="599">
        <f>SUM(K2656)</f>
        <v>0</v>
      </c>
      <c r="L2657" s="568"/>
    </row>
    <row r="2658" spans="2:12" ht="14">
      <c r="B2658" s="440" t="s">
        <v>1435</v>
      </c>
      <c r="C2658" s="441" t="s">
        <v>1436</v>
      </c>
      <c r="D2658" s="414" t="s">
        <v>1437</v>
      </c>
      <c r="E2658" s="437" t="s">
        <v>171</v>
      </c>
      <c r="F2658" s="416">
        <v>4057450</v>
      </c>
      <c r="G2658" s="444" t="s">
        <v>1269</v>
      </c>
      <c r="H2658" s="438">
        <v>45473</v>
      </c>
      <c r="I2658" s="418" t="s">
        <v>1706</v>
      </c>
      <c r="J2658" s="419">
        <v>3729180</v>
      </c>
      <c r="K2658" s="595"/>
      <c r="L2658" s="568"/>
    </row>
    <row r="2659" spans="2:12" ht="14">
      <c r="B2659" s="440" t="s">
        <v>1435</v>
      </c>
      <c r="C2659" s="441" t="s">
        <v>1436</v>
      </c>
      <c r="D2659" s="414" t="s">
        <v>1437</v>
      </c>
      <c r="E2659" s="437" t="s">
        <v>171</v>
      </c>
      <c r="F2659" s="416">
        <v>4057450</v>
      </c>
      <c r="G2659" s="444" t="s">
        <v>1392</v>
      </c>
      <c r="H2659" s="438">
        <v>45498</v>
      </c>
      <c r="I2659" s="418" t="s">
        <v>1706</v>
      </c>
      <c r="J2659" s="419">
        <v>3729180</v>
      </c>
      <c r="K2659" s="595"/>
      <c r="L2659" s="568"/>
    </row>
    <row r="2660" spans="2:12">
      <c r="B2660" s="456" t="s">
        <v>26</v>
      </c>
      <c r="C2660" s="458"/>
      <c r="D2660" s="449"/>
      <c r="E2660" s="450"/>
      <c r="F2660" s="451"/>
      <c r="G2660" s="459"/>
      <c r="H2660" s="453"/>
      <c r="I2660" s="526"/>
      <c r="J2660" s="454">
        <f>SUM(J2658:J2659)</f>
        <v>7458360</v>
      </c>
      <c r="K2660" s="599">
        <f>SUM(K2658:K2659)</f>
        <v>0</v>
      </c>
      <c r="L2660" s="568"/>
    </row>
    <row r="2661" spans="2:12" ht="14">
      <c r="B2661" s="439" t="s">
        <v>779</v>
      </c>
      <c r="C2661" s="441">
        <v>1193386006</v>
      </c>
      <c r="D2661" s="439" t="s">
        <v>780</v>
      </c>
      <c r="E2661" s="437" t="s">
        <v>171</v>
      </c>
      <c r="F2661" s="416">
        <v>3203763966</v>
      </c>
      <c r="G2661" s="445">
        <v>827</v>
      </c>
      <c r="H2661" s="435">
        <v>44729</v>
      </c>
      <c r="I2661" s="418" t="s">
        <v>1706</v>
      </c>
      <c r="J2661" s="419">
        <v>1600000</v>
      </c>
      <c r="K2661" s="595"/>
      <c r="L2661" s="568"/>
    </row>
    <row r="2662" spans="2:12">
      <c r="B2662" s="456" t="s">
        <v>26</v>
      </c>
      <c r="C2662" s="458"/>
      <c r="D2662" s="449"/>
      <c r="E2662" s="450"/>
      <c r="F2662" s="451"/>
      <c r="G2662" s="459"/>
      <c r="H2662" s="453"/>
      <c r="I2662" s="526"/>
      <c r="J2662" s="454">
        <f>SUM(J2661)</f>
        <v>1600000</v>
      </c>
      <c r="K2662" s="599">
        <f>SUM(K2661)</f>
        <v>0</v>
      </c>
      <c r="L2662" s="568"/>
    </row>
    <row r="2663" spans="2:12" ht="14">
      <c r="B2663" s="439" t="s">
        <v>718</v>
      </c>
      <c r="C2663" s="441">
        <v>1089601471</v>
      </c>
      <c r="D2663" s="439" t="s">
        <v>719</v>
      </c>
      <c r="E2663" s="437" t="s">
        <v>171</v>
      </c>
      <c r="F2663" s="416">
        <v>3144843948</v>
      </c>
      <c r="G2663" s="445">
        <v>827</v>
      </c>
      <c r="H2663" s="435">
        <v>44729</v>
      </c>
      <c r="I2663" s="418" t="s">
        <v>1706</v>
      </c>
      <c r="J2663" s="419">
        <v>800000</v>
      </c>
      <c r="K2663" s="595"/>
      <c r="L2663" s="568"/>
    </row>
    <row r="2664" spans="2:12">
      <c r="B2664" s="456" t="s">
        <v>26</v>
      </c>
      <c r="C2664" s="458"/>
      <c r="D2664" s="449"/>
      <c r="E2664" s="450"/>
      <c r="F2664" s="451"/>
      <c r="G2664" s="459"/>
      <c r="H2664" s="453"/>
      <c r="I2664" s="526"/>
      <c r="J2664" s="454">
        <f>SUM(J2663)</f>
        <v>800000</v>
      </c>
      <c r="K2664" s="599">
        <f>SUM(K2663)</f>
        <v>0</v>
      </c>
      <c r="L2664" s="568"/>
    </row>
    <row r="2665" spans="2:12" ht="14">
      <c r="B2665" s="439" t="s">
        <v>823</v>
      </c>
      <c r="C2665" s="441">
        <v>94371759</v>
      </c>
      <c r="D2665" s="439" t="s">
        <v>1608</v>
      </c>
      <c r="E2665" s="437" t="s">
        <v>171</v>
      </c>
      <c r="F2665" s="416">
        <v>3105270665</v>
      </c>
      <c r="G2665" s="445">
        <v>827</v>
      </c>
      <c r="H2665" s="435">
        <v>44729</v>
      </c>
      <c r="I2665" s="418" t="s">
        <v>1706</v>
      </c>
      <c r="J2665" s="419">
        <v>2000000</v>
      </c>
      <c r="K2665" s="595"/>
      <c r="L2665" s="568"/>
    </row>
    <row r="2666" spans="2:12">
      <c r="B2666" s="456" t="s">
        <v>26</v>
      </c>
      <c r="C2666" s="458"/>
      <c r="D2666" s="449"/>
      <c r="E2666" s="450"/>
      <c r="F2666" s="451"/>
      <c r="G2666" s="459"/>
      <c r="H2666" s="453"/>
      <c r="I2666" s="526"/>
      <c r="J2666" s="454">
        <f>SUM(J2665)</f>
        <v>2000000</v>
      </c>
      <c r="K2666" s="599">
        <f>SUM(K2665)</f>
        <v>0</v>
      </c>
      <c r="L2666" s="568"/>
    </row>
    <row r="2667" spans="2:12">
      <c r="B2667" s="440" t="s">
        <v>567</v>
      </c>
      <c r="C2667" s="441">
        <v>16272512</v>
      </c>
      <c r="D2667" s="414" t="s">
        <v>568</v>
      </c>
      <c r="E2667" s="437" t="s">
        <v>171</v>
      </c>
      <c r="F2667" s="416">
        <v>3155283030</v>
      </c>
      <c r="G2667" s="445">
        <v>20220901</v>
      </c>
      <c r="H2667" s="416">
        <v>20221008</v>
      </c>
      <c r="I2667" s="418" t="s">
        <v>1706</v>
      </c>
      <c r="J2667" s="419">
        <v>220505</v>
      </c>
      <c r="K2667" s="595"/>
      <c r="L2667" s="568"/>
    </row>
    <row r="2668" spans="2:12">
      <c r="B2668" s="440" t="s">
        <v>567</v>
      </c>
      <c r="C2668" s="441">
        <v>16272512</v>
      </c>
      <c r="D2668" s="414" t="s">
        <v>568</v>
      </c>
      <c r="E2668" s="437" t="s">
        <v>171</v>
      </c>
      <c r="F2668" s="416">
        <v>3155283030</v>
      </c>
      <c r="G2668" s="445">
        <v>20221101</v>
      </c>
      <c r="H2668" s="416">
        <v>20221109</v>
      </c>
      <c r="I2668" s="418" t="s">
        <v>1706</v>
      </c>
      <c r="J2668" s="419">
        <v>956505</v>
      </c>
      <c r="K2668" s="595"/>
      <c r="L2668" s="568"/>
    </row>
    <row r="2669" spans="2:12">
      <c r="B2669" s="440" t="s">
        <v>567</v>
      </c>
      <c r="C2669" s="441">
        <v>16272512</v>
      </c>
      <c r="D2669" s="414" t="s">
        <v>568</v>
      </c>
      <c r="E2669" s="437" t="s">
        <v>171</v>
      </c>
      <c r="F2669" s="416">
        <v>3155283030</v>
      </c>
      <c r="G2669" s="445">
        <v>20221201</v>
      </c>
      <c r="H2669" s="416">
        <v>20221214</v>
      </c>
      <c r="I2669" s="418" t="s">
        <v>1706</v>
      </c>
      <c r="J2669" s="419">
        <v>956505</v>
      </c>
      <c r="K2669" s="595"/>
      <c r="L2669" s="568"/>
    </row>
    <row r="2670" spans="2:12">
      <c r="B2670" s="440" t="s">
        <v>567</v>
      </c>
      <c r="C2670" s="441">
        <v>16272512</v>
      </c>
      <c r="D2670" s="414" t="s">
        <v>568</v>
      </c>
      <c r="E2670" s="437" t="s">
        <v>171</v>
      </c>
      <c r="F2670" s="416">
        <v>3155283030</v>
      </c>
      <c r="G2670" s="445">
        <v>20230102</v>
      </c>
      <c r="H2670" s="416">
        <v>20230113</v>
      </c>
      <c r="I2670" s="418" t="s">
        <v>1706</v>
      </c>
      <c r="J2670" s="419">
        <v>977075</v>
      </c>
      <c r="K2670" s="595"/>
      <c r="L2670" s="568"/>
    </row>
    <row r="2671" spans="2:12">
      <c r="B2671" s="440" t="s">
        <v>567</v>
      </c>
      <c r="C2671" s="441">
        <v>16272512</v>
      </c>
      <c r="D2671" s="414" t="s">
        <v>568</v>
      </c>
      <c r="E2671" s="437" t="s">
        <v>171</v>
      </c>
      <c r="F2671" s="416">
        <v>3155283030</v>
      </c>
      <c r="G2671" s="445">
        <v>20230202</v>
      </c>
      <c r="H2671" s="416">
        <v>20230307</v>
      </c>
      <c r="I2671" s="418" t="s">
        <v>1706</v>
      </c>
      <c r="J2671" s="419">
        <v>977075</v>
      </c>
      <c r="K2671" s="595"/>
      <c r="L2671" s="568"/>
    </row>
    <row r="2672" spans="2:12">
      <c r="B2672" s="440" t="s">
        <v>567</v>
      </c>
      <c r="C2672" s="441">
        <v>16272512</v>
      </c>
      <c r="D2672" s="414" t="s">
        <v>568</v>
      </c>
      <c r="E2672" s="437" t="s">
        <v>171</v>
      </c>
      <c r="F2672" s="416">
        <v>3155283030</v>
      </c>
      <c r="G2672" s="445">
        <v>20230302</v>
      </c>
      <c r="H2672" s="416">
        <v>20230309</v>
      </c>
      <c r="I2672" s="418" t="s">
        <v>1706</v>
      </c>
      <c r="J2672" s="419">
        <v>977075</v>
      </c>
      <c r="K2672" s="595"/>
      <c r="L2672" s="568"/>
    </row>
    <row r="2673" spans="2:12">
      <c r="B2673" s="440" t="s">
        <v>567</v>
      </c>
      <c r="C2673" s="441">
        <v>16272512</v>
      </c>
      <c r="D2673" s="414" t="s">
        <v>568</v>
      </c>
      <c r="E2673" s="437" t="s">
        <v>171</v>
      </c>
      <c r="F2673" s="416">
        <v>3155283030</v>
      </c>
      <c r="G2673" s="445">
        <v>20230403</v>
      </c>
      <c r="H2673" s="416">
        <v>20230428</v>
      </c>
      <c r="I2673" s="418" t="s">
        <v>1706</v>
      </c>
      <c r="J2673" s="419">
        <v>977075</v>
      </c>
      <c r="K2673" s="595"/>
      <c r="L2673" s="568"/>
    </row>
    <row r="2674" spans="2:12">
      <c r="B2674" s="440" t="s">
        <v>567</v>
      </c>
      <c r="C2674" s="441">
        <v>16272512</v>
      </c>
      <c r="D2674" s="414" t="s">
        <v>568</v>
      </c>
      <c r="E2674" s="437" t="s">
        <v>171</v>
      </c>
      <c r="F2674" s="416">
        <v>3155283030</v>
      </c>
      <c r="G2674" s="445">
        <v>20230502</v>
      </c>
      <c r="H2674" s="416">
        <v>20230508</v>
      </c>
      <c r="I2674" s="418" t="s">
        <v>1706</v>
      </c>
      <c r="J2674" s="419">
        <v>977075</v>
      </c>
      <c r="K2674" s="595"/>
      <c r="L2674" s="568"/>
    </row>
    <row r="2675" spans="2:12">
      <c r="B2675" s="440" t="s">
        <v>567</v>
      </c>
      <c r="C2675" s="441">
        <v>16272512</v>
      </c>
      <c r="D2675" s="414" t="s">
        <v>568</v>
      </c>
      <c r="E2675" s="437" t="s">
        <v>171</v>
      </c>
      <c r="F2675" s="416">
        <v>3155283030</v>
      </c>
      <c r="G2675" s="445">
        <v>20230602</v>
      </c>
      <c r="H2675" s="416">
        <v>20230614</v>
      </c>
      <c r="I2675" s="418" t="s">
        <v>1706</v>
      </c>
      <c r="J2675" s="419">
        <v>977075</v>
      </c>
      <c r="K2675" s="595"/>
      <c r="L2675" s="568"/>
    </row>
    <row r="2676" spans="2:12">
      <c r="B2676" s="440" t="s">
        <v>567</v>
      </c>
      <c r="C2676" s="441">
        <v>16272512</v>
      </c>
      <c r="D2676" s="414" t="s">
        <v>568</v>
      </c>
      <c r="E2676" s="437" t="s">
        <v>171</v>
      </c>
      <c r="F2676" s="416">
        <v>3155283030</v>
      </c>
      <c r="G2676" s="445">
        <v>20230711</v>
      </c>
      <c r="H2676" s="416">
        <v>20230711</v>
      </c>
      <c r="I2676" s="418" t="s">
        <v>1706</v>
      </c>
      <c r="J2676" s="419">
        <v>977075</v>
      </c>
      <c r="K2676" s="595"/>
      <c r="L2676" s="568"/>
    </row>
    <row r="2677" spans="2:12">
      <c r="B2677" s="440" t="s">
        <v>567</v>
      </c>
      <c r="C2677" s="441">
        <v>16272512</v>
      </c>
      <c r="D2677" s="414" t="s">
        <v>568</v>
      </c>
      <c r="E2677" s="437" t="s">
        <v>171</v>
      </c>
      <c r="F2677" s="416">
        <v>3155283030</v>
      </c>
      <c r="G2677" s="445">
        <v>20240801</v>
      </c>
      <c r="H2677" s="416">
        <v>20240910</v>
      </c>
      <c r="I2677" s="418" t="s">
        <v>1706</v>
      </c>
      <c r="J2677" s="419">
        <v>977075</v>
      </c>
      <c r="K2677" s="595"/>
      <c r="L2677" s="568"/>
    </row>
    <row r="2678" spans="2:12">
      <c r="B2678" s="456" t="s">
        <v>26</v>
      </c>
      <c r="C2678" s="458"/>
      <c r="D2678" s="449"/>
      <c r="E2678" s="450"/>
      <c r="F2678" s="451"/>
      <c r="G2678" s="459"/>
      <c r="H2678" s="453"/>
      <c r="I2678" s="526"/>
      <c r="J2678" s="454">
        <f>SUM(J2667:J2677)</f>
        <v>9950115</v>
      </c>
      <c r="K2678" s="599">
        <f>SUM(K2667:K2677)</f>
        <v>0</v>
      </c>
      <c r="L2678" s="568"/>
    </row>
    <row r="2679" spans="2:12" ht="14">
      <c r="B2679" s="439" t="s">
        <v>716</v>
      </c>
      <c r="C2679" s="441">
        <v>1087987088</v>
      </c>
      <c r="D2679" s="439" t="s">
        <v>717</v>
      </c>
      <c r="E2679" s="437" t="s">
        <v>171</v>
      </c>
      <c r="F2679" s="416">
        <v>3206227596</v>
      </c>
      <c r="G2679" s="445">
        <v>592</v>
      </c>
      <c r="H2679" s="416">
        <v>20211231</v>
      </c>
      <c r="I2679" s="418" t="s">
        <v>1706</v>
      </c>
      <c r="J2679" s="419">
        <v>5714000</v>
      </c>
      <c r="K2679" s="595"/>
      <c r="L2679" s="568"/>
    </row>
    <row r="2680" spans="2:12" ht="14">
      <c r="B2680" s="439" t="s">
        <v>716</v>
      </c>
      <c r="C2680" s="441">
        <v>1087987088</v>
      </c>
      <c r="D2680" s="439" t="s">
        <v>717</v>
      </c>
      <c r="E2680" s="437" t="s">
        <v>171</v>
      </c>
      <c r="F2680" s="416">
        <v>3206227596</v>
      </c>
      <c r="G2680" s="445">
        <v>1087</v>
      </c>
      <c r="H2680" s="416">
        <v>20221128</v>
      </c>
      <c r="I2680" s="418" t="s">
        <v>1706</v>
      </c>
      <c r="J2680" s="419">
        <v>333333</v>
      </c>
      <c r="K2680" s="595"/>
      <c r="L2680" s="568"/>
    </row>
    <row r="2681" spans="2:12">
      <c r="B2681" s="456" t="s">
        <v>26</v>
      </c>
      <c r="C2681" s="458"/>
      <c r="D2681" s="449"/>
      <c r="E2681" s="450"/>
      <c r="F2681" s="451"/>
      <c r="G2681" s="459"/>
      <c r="H2681" s="453"/>
      <c r="I2681" s="526"/>
      <c r="J2681" s="454">
        <f>SUM(J2679:J2680)</f>
        <v>6047333</v>
      </c>
      <c r="K2681" s="599">
        <f>SUM(K2679:K2680)</f>
        <v>0</v>
      </c>
      <c r="L2681" s="568"/>
    </row>
    <row r="2682" spans="2:12" ht="14">
      <c r="B2682" s="439" t="s">
        <v>361</v>
      </c>
      <c r="C2682" s="441">
        <v>1109666153</v>
      </c>
      <c r="D2682" s="439" t="s">
        <v>362</v>
      </c>
      <c r="E2682" s="437" t="s">
        <v>171</v>
      </c>
      <c r="F2682" s="416">
        <v>3185748080</v>
      </c>
      <c r="G2682" s="445">
        <v>827</v>
      </c>
      <c r="H2682" s="435">
        <v>44729</v>
      </c>
      <c r="I2682" s="418" t="s">
        <v>1706</v>
      </c>
      <c r="J2682" s="419">
        <v>600000</v>
      </c>
      <c r="K2682" s="595"/>
      <c r="L2682" s="568"/>
    </row>
    <row r="2683" spans="2:12">
      <c r="B2683" s="456" t="s">
        <v>26</v>
      </c>
      <c r="C2683" s="458"/>
      <c r="D2683" s="449"/>
      <c r="E2683" s="450"/>
      <c r="F2683" s="451"/>
      <c r="G2683" s="459"/>
      <c r="H2683" s="453"/>
      <c r="I2683" s="526"/>
      <c r="J2683" s="454">
        <f>SUM(J2682)</f>
        <v>600000</v>
      </c>
      <c r="K2683" s="599">
        <f>SUM(K2682)</f>
        <v>0</v>
      </c>
      <c r="L2683" s="568"/>
    </row>
    <row r="2684" spans="2:12" ht="14">
      <c r="B2684" s="439" t="s">
        <v>802</v>
      </c>
      <c r="C2684" s="441">
        <v>31525843</v>
      </c>
      <c r="D2684" s="439" t="s">
        <v>1102</v>
      </c>
      <c r="E2684" s="437" t="s">
        <v>171</v>
      </c>
      <c r="F2684" s="416" t="s">
        <v>803</v>
      </c>
      <c r="G2684" s="445">
        <v>549</v>
      </c>
      <c r="H2684" s="416">
        <v>20211220</v>
      </c>
      <c r="I2684" s="418" t="s">
        <v>1706</v>
      </c>
      <c r="J2684" s="419">
        <v>12538000</v>
      </c>
      <c r="K2684" s="595"/>
      <c r="L2684" s="568"/>
    </row>
    <row r="2685" spans="2:12" ht="14">
      <c r="B2685" s="439" t="s">
        <v>802</v>
      </c>
      <c r="C2685" s="441">
        <v>31525843</v>
      </c>
      <c r="D2685" s="439" t="s">
        <v>1102</v>
      </c>
      <c r="E2685" s="437" t="s">
        <v>171</v>
      </c>
      <c r="F2685" s="416" t="s">
        <v>803</v>
      </c>
      <c r="G2685" s="445">
        <v>592</v>
      </c>
      <c r="H2685" s="416">
        <v>20211231</v>
      </c>
      <c r="I2685" s="418" t="s">
        <v>1706</v>
      </c>
      <c r="J2685" s="419">
        <v>28575000</v>
      </c>
      <c r="K2685" s="595"/>
      <c r="L2685" s="568"/>
    </row>
    <row r="2686" spans="2:12" ht="14">
      <c r="B2686" s="439" t="s">
        <v>802</v>
      </c>
      <c r="C2686" s="441">
        <v>31525843</v>
      </c>
      <c r="D2686" s="439" t="s">
        <v>1102</v>
      </c>
      <c r="E2686" s="437" t="s">
        <v>171</v>
      </c>
      <c r="F2686" s="416" t="s">
        <v>803</v>
      </c>
      <c r="G2686" s="445">
        <v>1087</v>
      </c>
      <c r="H2686" s="416">
        <v>20221128</v>
      </c>
      <c r="I2686" s="418" t="s">
        <v>1706</v>
      </c>
      <c r="J2686" s="419">
        <v>2400000</v>
      </c>
      <c r="K2686" s="595"/>
      <c r="L2686" s="568"/>
    </row>
    <row r="2687" spans="2:12">
      <c r="B2687" s="456" t="s">
        <v>26</v>
      </c>
      <c r="C2687" s="458"/>
      <c r="D2687" s="449"/>
      <c r="E2687" s="450"/>
      <c r="F2687" s="451"/>
      <c r="G2687" s="459"/>
      <c r="H2687" s="453"/>
      <c r="I2687" s="526"/>
      <c r="J2687" s="454">
        <f>SUM(J2684:J2686)</f>
        <v>43513000</v>
      </c>
      <c r="K2687" s="599">
        <f>SUM(K2684:K2686)</f>
        <v>0</v>
      </c>
      <c r="L2687" s="568"/>
    </row>
    <row r="2688" spans="2:12" ht="14">
      <c r="B2688" s="439" t="s">
        <v>1012</v>
      </c>
      <c r="C2688" s="441">
        <v>16767480</v>
      </c>
      <c r="D2688" s="439" t="s">
        <v>1013</v>
      </c>
      <c r="E2688" s="437" t="s">
        <v>171</v>
      </c>
      <c r="F2688" s="416" t="s">
        <v>158</v>
      </c>
      <c r="G2688" s="444"/>
      <c r="H2688" s="435">
        <v>45657</v>
      </c>
      <c r="I2688" s="418" t="s">
        <v>1706</v>
      </c>
      <c r="J2688" s="419">
        <v>2730569</v>
      </c>
      <c r="K2688" s="595"/>
      <c r="L2688" s="568"/>
    </row>
    <row r="2689" spans="2:12">
      <c r="B2689" s="456" t="s">
        <v>26</v>
      </c>
      <c r="C2689" s="458"/>
      <c r="D2689" s="449"/>
      <c r="E2689" s="450"/>
      <c r="F2689" s="451"/>
      <c r="G2689" s="459"/>
      <c r="H2689" s="453"/>
      <c r="I2689" s="526"/>
      <c r="J2689" s="454">
        <f>SUM(J2688)</f>
        <v>2730569</v>
      </c>
      <c r="K2689" s="599">
        <f>SUM(K2688)</f>
        <v>0</v>
      </c>
      <c r="L2689" s="568"/>
    </row>
    <row r="2690" spans="2:12" ht="14">
      <c r="B2690" s="439" t="s">
        <v>846</v>
      </c>
      <c r="C2690" s="441">
        <v>944157</v>
      </c>
      <c r="D2690" s="439" t="s">
        <v>730</v>
      </c>
      <c r="E2690" s="437" t="s">
        <v>171</v>
      </c>
      <c r="F2690" s="416">
        <v>6880808</v>
      </c>
      <c r="G2690" s="445">
        <v>551</v>
      </c>
      <c r="H2690" s="416">
        <v>20220119</v>
      </c>
      <c r="I2690" s="418" t="s">
        <v>1706</v>
      </c>
      <c r="J2690" s="419">
        <v>435183680</v>
      </c>
      <c r="K2690" s="595"/>
      <c r="L2690" s="568"/>
    </row>
    <row r="2691" spans="2:12" ht="14">
      <c r="B2691" s="439" t="s">
        <v>846</v>
      </c>
      <c r="C2691" s="441">
        <v>944157</v>
      </c>
      <c r="D2691" s="439" t="s">
        <v>730</v>
      </c>
      <c r="E2691" s="437" t="s">
        <v>171</v>
      </c>
      <c r="F2691" s="416">
        <v>6880808</v>
      </c>
      <c r="G2691" s="445">
        <v>134</v>
      </c>
      <c r="H2691" s="416">
        <v>20210312</v>
      </c>
      <c r="I2691" s="418" t="s">
        <v>1706</v>
      </c>
      <c r="J2691" s="419">
        <v>93715200</v>
      </c>
      <c r="K2691" s="595"/>
      <c r="L2691" s="568"/>
    </row>
    <row r="2692" spans="2:12" ht="14">
      <c r="B2692" s="439" t="s">
        <v>846</v>
      </c>
      <c r="C2692" s="441">
        <v>944157</v>
      </c>
      <c r="D2692" s="439" t="s">
        <v>730</v>
      </c>
      <c r="E2692" s="437" t="s">
        <v>171</v>
      </c>
      <c r="F2692" s="416">
        <v>6880808</v>
      </c>
      <c r="G2692" s="445">
        <v>136</v>
      </c>
      <c r="H2692" s="416">
        <v>20210317</v>
      </c>
      <c r="I2692" s="418" t="s">
        <v>1706</v>
      </c>
      <c r="J2692" s="419">
        <v>296983908</v>
      </c>
      <c r="K2692" s="595"/>
      <c r="L2692" s="568"/>
    </row>
    <row r="2693" spans="2:12" ht="14">
      <c r="B2693" s="439" t="s">
        <v>846</v>
      </c>
      <c r="C2693" s="441">
        <v>944157</v>
      </c>
      <c r="D2693" s="439" t="s">
        <v>730</v>
      </c>
      <c r="E2693" s="437" t="s">
        <v>171</v>
      </c>
      <c r="F2693" s="416">
        <v>6880808</v>
      </c>
      <c r="G2693" s="445">
        <v>245</v>
      </c>
      <c r="H2693" s="416">
        <v>20210529</v>
      </c>
      <c r="I2693" s="418" t="s">
        <v>1706</v>
      </c>
      <c r="J2693" s="419">
        <v>7810714</v>
      </c>
      <c r="K2693" s="595"/>
      <c r="L2693" s="568"/>
    </row>
    <row r="2694" spans="2:12" ht="14">
      <c r="B2694" s="439" t="s">
        <v>846</v>
      </c>
      <c r="C2694" s="441">
        <v>944157</v>
      </c>
      <c r="D2694" s="439" t="s">
        <v>730</v>
      </c>
      <c r="E2694" s="437" t="s">
        <v>171</v>
      </c>
      <c r="F2694" s="416">
        <v>6880808</v>
      </c>
      <c r="G2694" s="445">
        <v>42</v>
      </c>
      <c r="H2694" s="416">
        <v>20210114</v>
      </c>
      <c r="I2694" s="418" t="s">
        <v>1706</v>
      </c>
      <c r="J2694" s="419">
        <v>5072075</v>
      </c>
      <c r="K2694" s="595"/>
      <c r="L2694" s="568"/>
    </row>
    <row r="2695" spans="2:12">
      <c r="B2695" s="456" t="s">
        <v>26</v>
      </c>
      <c r="C2695" s="458"/>
      <c r="D2695" s="449"/>
      <c r="E2695" s="450"/>
      <c r="F2695" s="451"/>
      <c r="G2695" s="459"/>
      <c r="H2695" s="453"/>
      <c r="I2695" s="526"/>
      <c r="J2695" s="454">
        <f>SUM(J2690:J2694)</f>
        <v>838765577</v>
      </c>
      <c r="K2695" s="599">
        <f>SUM(K2690:K2694)</f>
        <v>0</v>
      </c>
      <c r="L2695" s="568"/>
    </row>
    <row r="2696" spans="2:12" ht="14">
      <c r="B2696" s="439" t="s">
        <v>814</v>
      </c>
      <c r="C2696" s="441">
        <v>612125</v>
      </c>
      <c r="D2696" s="439" t="s">
        <v>271</v>
      </c>
      <c r="E2696" s="437" t="s">
        <v>171</v>
      </c>
      <c r="F2696" s="416">
        <v>543425300943</v>
      </c>
      <c r="G2696" s="445" t="s">
        <v>935</v>
      </c>
      <c r="H2696" s="416">
        <v>20240202</v>
      </c>
      <c r="I2696" s="418" t="s">
        <v>1706</v>
      </c>
      <c r="J2696" s="419">
        <v>94391.039999999994</v>
      </c>
      <c r="K2696" s="595"/>
      <c r="L2696" s="568"/>
    </row>
    <row r="2697" spans="2:12" ht="14">
      <c r="B2697" s="439" t="s">
        <v>814</v>
      </c>
      <c r="C2697" s="441">
        <v>612125</v>
      </c>
      <c r="D2697" s="439" t="s">
        <v>271</v>
      </c>
      <c r="E2697" s="437" t="s">
        <v>171</v>
      </c>
      <c r="F2697" s="416">
        <v>543425300943</v>
      </c>
      <c r="G2697" s="445" t="s">
        <v>935</v>
      </c>
      <c r="H2697" s="416">
        <v>20240229</v>
      </c>
      <c r="I2697" s="418" t="s">
        <v>1706</v>
      </c>
      <c r="J2697" s="419">
        <v>29497200</v>
      </c>
      <c r="K2697" s="595"/>
      <c r="L2697" s="568"/>
    </row>
    <row r="2698" spans="2:12" ht="14">
      <c r="B2698" s="439" t="s">
        <v>814</v>
      </c>
      <c r="C2698" s="441">
        <v>612125</v>
      </c>
      <c r="D2698" s="439" t="s">
        <v>271</v>
      </c>
      <c r="E2698" s="437" t="s">
        <v>171</v>
      </c>
      <c r="F2698" s="416">
        <v>543425300943</v>
      </c>
      <c r="G2698" s="445">
        <v>24261</v>
      </c>
      <c r="H2698" s="416">
        <v>20240630</v>
      </c>
      <c r="I2698" s="418" t="s">
        <v>1706</v>
      </c>
      <c r="J2698" s="419">
        <v>1174421.1599999999</v>
      </c>
      <c r="K2698" s="595"/>
      <c r="L2698" s="568"/>
    </row>
    <row r="2699" spans="2:12">
      <c r="B2699" s="456" t="s">
        <v>26</v>
      </c>
      <c r="C2699" s="458"/>
      <c r="D2699" s="449"/>
      <c r="E2699" s="450"/>
      <c r="F2699" s="451"/>
      <c r="G2699" s="459"/>
      <c r="H2699" s="453"/>
      <c r="I2699" s="526"/>
      <c r="J2699" s="454">
        <f>SUM(J2696:J2698)</f>
        <v>30766012.199999999</v>
      </c>
      <c r="K2699" s="599">
        <f>SUM(K2696:K2698)</f>
        <v>0</v>
      </c>
      <c r="L2699" s="568"/>
    </row>
    <row r="2700" spans="2:12" ht="14">
      <c r="B2700" s="439" t="s">
        <v>819</v>
      </c>
      <c r="C2700" s="441">
        <v>79617553</v>
      </c>
      <c r="D2700" s="439" t="s">
        <v>820</v>
      </c>
      <c r="E2700" s="437" t="s">
        <v>171</v>
      </c>
      <c r="F2700" s="416">
        <v>3326796</v>
      </c>
      <c r="G2700" s="445">
        <v>1086</v>
      </c>
      <c r="H2700" s="416">
        <v>20221227</v>
      </c>
      <c r="I2700" s="418" t="s">
        <v>1706</v>
      </c>
      <c r="J2700" s="419">
        <v>1090909</v>
      </c>
      <c r="K2700" s="595"/>
      <c r="L2700" s="568"/>
    </row>
    <row r="2701" spans="2:12">
      <c r="B2701" s="456" t="s">
        <v>26</v>
      </c>
      <c r="C2701" s="458"/>
      <c r="D2701" s="449"/>
      <c r="E2701" s="450"/>
      <c r="F2701" s="451"/>
      <c r="G2701" s="459"/>
      <c r="H2701" s="453"/>
      <c r="I2701" s="526"/>
      <c r="J2701" s="454">
        <f>SUM(J2700)</f>
        <v>1090909</v>
      </c>
      <c r="K2701" s="599">
        <f>SUM(K2700)</f>
        <v>0</v>
      </c>
      <c r="L2701" s="568"/>
    </row>
    <row r="2702" spans="2:12" ht="14">
      <c r="B2702" s="440" t="s">
        <v>528</v>
      </c>
      <c r="C2702" s="441">
        <v>820004480</v>
      </c>
      <c r="D2702" s="414" t="s">
        <v>529</v>
      </c>
      <c r="E2702" s="437" t="s">
        <v>530</v>
      </c>
      <c r="F2702" s="416">
        <v>6087400951</v>
      </c>
      <c r="G2702" s="444" t="s">
        <v>1071</v>
      </c>
      <c r="H2702" s="435"/>
      <c r="I2702" s="418" t="s">
        <v>1706</v>
      </c>
      <c r="J2702" s="419">
        <v>1752563040</v>
      </c>
      <c r="K2702" s="595"/>
      <c r="L2702" s="568"/>
    </row>
    <row r="2703" spans="2:12">
      <c r="B2703" s="456" t="s">
        <v>26</v>
      </c>
      <c r="C2703" s="458"/>
      <c r="D2703" s="449"/>
      <c r="E2703" s="450"/>
      <c r="F2703" s="451"/>
      <c r="G2703" s="459"/>
      <c r="H2703" s="453"/>
      <c r="I2703" s="526"/>
      <c r="J2703" s="454">
        <f>SUM(J2702)</f>
        <v>1752563040</v>
      </c>
      <c r="K2703" s="599">
        <f>SUM(K2702)</f>
        <v>0</v>
      </c>
      <c r="L2703" s="568"/>
    </row>
    <row r="2704" spans="2:12" ht="14">
      <c r="B2704" s="439" t="s">
        <v>685</v>
      </c>
      <c r="C2704" s="441">
        <v>1004751761</v>
      </c>
      <c r="D2704" s="439" t="s">
        <v>1120</v>
      </c>
      <c r="E2704" s="437" t="s">
        <v>338</v>
      </c>
      <c r="F2704" s="416">
        <v>3206439605</v>
      </c>
      <c r="G2704" s="445">
        <v>827</v>
      </c>
      <c r="H2704" s="435">
        <v>44729</v>
      </c>
      <c r="I2704" s="418" t="s">
        <v>1706</v>
      </c>
      <c r="J2704" s="419">
        <v>600000</v>
      </c>
      <c r="K2704" s="595"/>
      <c r="L2704" s="568"/>
    </row>
    <row r="2705" spans="2:12">
      <c r="B2705" s="456" t="s">
        <v>26</v>
      </c>
      <c r="C2705" s="458"/>
      <c r="D2705" s="449"/>
      <c r="E2705" s="450"/>
      <c r="F2705" s="451"/>
      <c r="G2705" s="459"/>
      <c r="H2705" s="453"/>
      <c r="I2705" s="526"/>
      <c r="J2705" s="454">
        <f>SUM(J2704)</f>
        <v>600000</v>
      </c>
      <c r="K2705" s="599">
        <f>SUM(K2704)</f>
        <v>0</v>
      </c>
      <c r="L2705" s="568"/>
    </row>
    <row r="2706" spans="2:12" ht="14">
      <c r="B2706" s="439" t="s">
        <v>760</v>
      </c>
      <c r="C2706" s="441">
        <v>1117353125</v>
      </c>
      <c r="D2706" s="439" t="s">
        <v>761</v>
      </c>
      <c r="E2706" s="437" t="s">
        <v>171</v>
      </c>
      <c r="F2706" s="416">
        <v>3127051047</v>
      </c>
      <c r="G2706" s="445">
        <v>827</v>
      </c>
      <c r="H2706" s="435">
        <v>44729</v>
      </c>
      <c r="I2706" s="418" t="s">
        <v>1706</v>
      </c>
      <c r="J2706" s="419">
        <v>600000</v>
      </c>
      <c r="K2706" s="595"/>
      <c r="L2706" s="568"/>
    </row>
    <row r="2707" spans="2:12">
      <c r="B2707" s="456" t="s">
        <v>26</v>
      </c>
      <c r="C2707" s="458"/>
      <c r="D2707" s="449"/>
      <c r="E2707" s="450"/>
      <c r="F2707" s="451"/>
      <c r="G2707" s="459"/>
      <c r="H2707" s="453"/>
      <c r="I2707" s="526"/>
      <c r="J2707" s="454">
        <f>SUM(J2706)</f>
        <v>600000</v>
      </c>
      <c r="K2707" s="599">
        <f>SUM(K2706)</f>
        <v>0</v>
      </c>
      <c r="L2707" s="568"/>
    </row>
    <row r="2708" spans="2:12" ht="14">
      <c r="B2708" s="439" t="s">
        <v>936</v>
      </c>
      <c r="C2708" s="441">
        <v>66899851</v>
      </c>
      <c r="D2708" s="439" t="s">
        <v>1103</v>
      </c>
      <c r="E2708" s="437" t="s">
        <v>171</v>
      </c>
      <c r="F2708" s="416">
        <v>3147223763</v>
      </c>
      <c r="G2708" s="444" t="s">
        <v>1609</v>
      </c>
      <c r="H2708" s="438">
        <v>45492</v>
      </c>
      <c r="I2708" s="418" t="s">
        <v>1706</v>
      </c>
      <c r="J2708" s="419">
        <v>300000</v>
      </c>
      <c r="K2708" s="595"/>
      <c r="L2708" s="568"/>
    </row>
    <row r="2709" spans="2:12">
      <c r="B2709" s="456" t="s">
        <v>26</v>
      </c>
      <c r="C2709" s="458"/>
      <c r="D2709" s="449"/>
      <c r="E2709" s="450"/>
      <c r="F2709" s="451"/>
      <c r="G2709" s="459"/>
      <c r="H2709" s="453"/>
      <c r="I2709" s="526"/>
      <c r="J2709" s="454">
        <f>SUM(J2708)</f>
        <v>300000</v>
      </c>
      <c r="K2709" s="599">
        <f>SUM(K2708)</f>
        <v>0</v>
      </c>
      <c r="L2709" s="568"/>
    </row>
    <row r="2710" spans="2:12">
      <c r="B2710" s="440" t="s">
        <v>1466</v>
      </c>
      <c r="C2710" s="441">
        <v>93403704</v>
      </c>
      <c r="D2710" s="414" t="s">
        <v>1467</v>
      </c>
      <c r="E2710" s="437" t="s">
        <v>171</v>
      </c>
      <c r="F2710" s="416">
        <v>3005428549</v>
      </c>
      <c r="G2710" s="444"/>
      <c r="H2710" s="435"/>
      <c r="I2710" s="418" t="s">
        <v>1706</v>
      </c>
      <c r="J2710" s="419">
        <v>5000000</v>
      </c>
      <c r="K2710" s="595"/>
      <c r="L2710" s="568"/>
    </row>
    <row r="2711" spans="2:12">
      <c r="B2711" s="456" t="s">
        <v>26</v>
      </c>
      <c r="C2711" s="458"/>
      <c r="D2711" s="449"/>
      <c r="E2711" s="450"/>
      <c r="F2711" s="451"/>
      <c r="G2711" s="459"/>
      <c r="H2711" s="453"/>
      <c r="I2711" s="526"/>
      <c r="J2711" s="454">
        <f>SUM(J2710)</f>
        <v>5000000</v>
      </c>
      <c r="K2711" s="599">
        <f>SUM(K2710)</f>
        <v>0</v>
      </c>
      <c r="L2711" s="568"/>
    </row>
    <row r="2712" spans="2:12" ht="14">
      <c r="B2712" s="439" t="s">
        <v>748</v>
      </c>
      <c r="C2712" s="441">
        <v>1112957131</v>
      </c>
      <c r="D2712" s="439" t="s">
        <v>749</v>
      </c>
      <c r="E2712" s="437" t="s">
        <v>178</v>
      </c>
      <c r="F2712" s="416">
        <v>2878725</v>
      </c>
      <c r="G2712" s="445">
        <v>549</v>
      </c>
      <c r="H2712" s="416">
        <v>20211227</v>
      </c>
      <c r="I2712" s="418" t="s">
        <v>1706</v>
      </c>
      <c r="J2712" s="419">
        <v>7798000</v>
      </c>
      <c r="K2712" s="595"/>
      <c r="L2712" s="568"/>
    </row>
    <row r="2713" spans="2:12" ht="14">
      <c r="B2713" s="439" t="s">
        <v>748</v>
      </c>
      <c r="C2713" s="441">
        <v>1112957131</v>
      </c>
      <c r="D2713" s="439" t="s">
        <v>749</v>
      </c>
      <c r="E2713" s="437" t="s">
        <v>178</v>
      </c>
      <c r="F2713" s="416">
        <v>2878725</v>
      </c>
      <c r="G2713" s="445">
        <v>592</v>
      </c>
      <c r="H2713" s="416">
        <v>20220107</v>
      </c>
      <c r="I2713" s="418" t="s">
        <v>1706</v>
      </c>
      <c r="J2713" s="419">
        <v>17187000</v>
      </c>
      <c r="K2713" s="595"/>
      <c r="L2713" s="568"/>
    </row>
    <row r="2714" spans="2:12" ht="14">
      <c r="B2714" s="439" t="s">
        <v>748</v>
      </c>
      <c r="C2714" s="441">
        <v>1112957131</v>
      </c>
      <c r="D2714" s="439" t="s">
        <v>749</v>
      </c>
      <c r="E2714" s="437" t="s">
        <v>178</v>
      </c>
      <c r="F2714" s="416">
        <v>2878725</v>
      </c>
      <c r="G2714" s="445">
        <v>1087</v>
      </c>
      <c r="H2714" s="416">
        <v>20221205</v>
      </c>
      <c r="I2714" s="418" t="s">
        <v>1706</v>
      </c>
      <c r="J2714" s="419">
        <v>1400000</v>
      </c>
      <c r="K2714" s="595"/>
      <c r="L2714" s="568"/>
    </row>
    <row r="2715" spans="2:12">
      <c r="B2715" s="456" t="s">
        <v>26</v>
      </c>
      <c r="C2715" s="458"/>
      <c r="D2715" s="449"/>
      <c r="E2715" s="450"/>
      <c r="F2715" s="451"/>
      <c r="G2715" s="459"/>
      <c r="H2715" s="453"/>
      <c r="I2715" s="526"/>
      <c r="J2715" s="454">
        <f>SUM(J2712:J2714)</f>
        <v>26385000</v>
      </c>
      <c r="K2715" s="599">
        <f>SUM(K2712:K2714)</f>
        <v>0</v>
      </c>
      <c r="L2715" s="568"/>
    </row>
    <row r="2716" spans="2:12" ht="14">
      <c r="B2716" s="439" t="s">
        <v>919</v>
      </c>
      <c r="C2716" s="441">
        <v>29976356</v>
      </c>
      <c r="D2716" s="439" t="s">
        <v>219</v>
      </c>
      <c r="E2716" s="437" t="s">
        <v>171</v>
      </c>
      <c r="F2716" s="416">
        <v>0</v>
      </c>
      <c r="G2716" s="445">
        <v>827</v>
      </c>
      <c r="H2716" s="416">
        <v>20220617</v>
      </c>
      <c r="I2716" s="418" t="s">
        <v>1706</v>
      </c>
      <c r="J2716" s="419">
        <v>1800000</v>
      </c>
      <c r="K2716" s="595"/>
      <c r="L2716" s="568"/>
    </row>
    <row r="2717" spans="2:12">
      <c r="B2717" s="456" t="s">
        <v>26</v>
      </c>
      <c r="C2717" s="458"/>
      <c r="D2717" s="449"/>
      <c r="E2717" s="450"/>
      <c r="F2717" s="451"/>
      <c r="G2717" s="459"/>
      <c r="H2717" s="453"/>
      <c r="I2717" s="526"/>
      <c r="J2717" s="454">
        <f>SUM(J2716)</f>
        <v>1800000</v>
      </c>
      <c r="K2717" s="599">
        <f>SUM(K2716)</f>
        <v>0</v>
      </c>
      <c r="L2717" s="568"/>
    </row>
    <row r="2718" spans="2:12" ht="14">
      <c r="B2718" s="439" t="s">
        <v>924</v>
      </c>
      <c r="C2718" s="441">
        <v>5744106</v>
      </c>
      <c r="D2718" s="439" t="s">
        <v>925</v>
      </c>
      <c r="E2718" s="437">
        <v>0</v>
      </c>
      <c r="F2718" s="416">
        <v>3102106398</v>
      </c>
      <c r="G2718" s="445">
        <v>1321</v>
      </c>
      <c r="H2718" s="416">
        <v>20230714</v>
      </c>
      <c r="I2718" s="418" t="s">
        <v>1706</v>
      </c>
      <c r="J2718" s="419">
        <v>14032253</v>
      </c>
      <c r="K2718" s="595"/>
      <c r="L2718" s="568"/>
    </row>
    <row r="2719" spans="2:12" ht="14">
      <c r="B2719" s="439" t="s">
        <v>924</v>
      </c>
      <c r="C2719" s="441">
        <v>5744106</v>
      </c>
      <c r="D2719" s="439" t="s">
        <v>925</v>
      </c>
      <c r="E2719" s="437">
        <v>0</v>
      </c>
      <c r="F2719" s="416">
        <v>3102106398</v>
      </c>
      <c r="G2719" s="445">
        <v>1297</v>
      </c>
      <c r="H2719" s="416">
        <v>20230626</v>
      </c>
      <c r="I2719" s="418" t="s">
        <v>1706</v>
      </c>
      <c r="J2719" s="419">
        <v>20241900</v>
      </c>
      <c r="K2719" s="595"/>
      <c r="L2719" s="568"/>
    </row>
    <row r="2720" spans="2:12">
      <c r="B2720" s="456" t="s">
        <v>26</v>
      </c>
      <c r="C2720" s="458"/>
      <c r="D2720" s="449"/>
      <c r="E2720" s="450"/>
      <c r="F2720" s="451"/>
      <c r="G2720" s="459"/>
      <c r="H2720" s="453"/>
      <c r="I2720" s="526"/>
      <c r="J2720" s="454">
        <f>SUM(J2718:J2719)</f>
        <v>34274153</v>
      </c>
      <c r="K2720" s="599">
        <f>SUM(K2718:K2719)</f>
        <v>0</v>
      </c>
      <c r="L2720" s="568"/>
    </row>
    <row r="2721" spans="2:12" ht="14">
      <c r="B2721" s="440" t="s">
        <v>542</v>
      </c>
      <c r="C2721" s="441">
        <v>7545100</v>
      </c>
      <c r="D2721" s="414" t="s">
        <v>543</v>
      </c>
      <c r="E2721" s="437" t="s">
        <v>1192</v>
      </c>
      <c r="F2721" s="416">
        <v>7369343</v>
      </c>
      <c r="G2721" s="445" t="s">
        <v>2943</v>
      </c>
      <c r="H2721" s="416">
        <v>20210923</v>
      </c>
      <c r="I2721" s="418" t="s">
        <v>1706</v>
      </c>
      <c r="J2721" s="419">
        <v>13700000</v>
      </c>
      <c r="K2721" s="595"/>
      <c r="L2721" s="568" t="s">
        <v>2944</v>
      </c>
    </row>
    <row r="2722" spans="2:12">
      <c r="B2722" s="456" t="s">
        <v>26</v>
      </c>
      <c r="C2722" s="458"/>
      <c r="D2722" s="449"/>
      <c r="E2722" s="450"/>
      <c r="F2722" s="451"/>
      <c r="G2722" s="459"/>
      <c r="H2722" s="453"/>
      <c r="I2722" s="526"/>
      <c r="J2722" s="454">
        <f>SUM(J2721)</f>
        <v>13700000</v>
      </c>
      <c r="K2722" s="599">
        <f>SUM(K2721)</f>
        <v>0</v>
      </c>
      <c r="L2722" s="568"/>
    </row>
    <row r="2723" spans="2:12" ht="14">
      <c r="B2723" s="440" t="s">
        <v>1240</v>
      </c>
      <c r="C2723" s="441">
        <v>805031733</v>
      </c>
      <c r="D2723" s="414" t="s">
        <v>1630</v>
      </c>
      <c r="E2723" s="437" t="s">
        <v>171</v>
      </c>
      <c r="F2723" s="416">
        <v>3155517689</v>
      </c>
      <c r="G2723" s="444" t="s">
        <v>1241</v>
      </c>
      <c r="H2723" s="435"/>
      <c r="I2723" s="418" t="s">
        <v>1706</v>
      </c>
      <c r="J2723" s="419">
        <v>1500000</v>
      </c>
      <c r="K2723" s="595"/>
      <c r="L2723" s="568"/>
    </row>
    <row r="2724" spans="2:12">
      <c r="B2724" s="456" t="s">
        <v>26</v>
      </c>
      <c r="C2724" s="458"/>
      <c r="D2724" s="449"/>
      <c r="E2724" s="450"/>
      <c r="F2724" s="451"/>
      <c r="G2724" s="459"/>
      <c r="H2724" s="453"/>
      <c r="I2724" s="526"/>
      <c r="J2724" s="454">
        <f>SUM(J2723)</f>
        <v>1500000</v>
      </c>
      <c r="K2724" s="599">
        <f>SUM(K2723)</f>
        <v>0</v>
      </c>
      <c r="L2724" s="568"/>
    </row>
    <row r="2725" spans="2:12" ht="14">
      <c r="B2725" s="439" t="s">
        <v>795</v>
      </c>
      <c r="C2725" s="441">
        <v>16681886</v>
      </c>
      <c r="D2725" s="439" t="s">
        <v>796</v>
      </c>
      <c r="E2725" s="437" t="s">
        <v>171</v>
      </c>
      <c r="F2725" s="416">
        <v>6544477</v>
      </c>
      <c r="G2725" s="445">
        <v>548</v>
      </c>
      <c r="H2725" s="416">
        <v>20211220</v>
      </c>
      <c r="I2725" s="418" t="s">
        <v>1706</v>
      </c>
      <c r="J2725" s="419">
        <v>19399429</v>
      </c>
      <c r="K2725" s="595"/>
      <c r="L2725" s="568"/>
    </row>
    <row r="2726" spans="2:12" ht="14">
      <c r="B2726" s="439" t="s">
        <v>795</v>
      </c>
      <c r="C2726" s="441">
        <v>16681886</v>
      </c>
      <c r="D2726" s="439" t="s">
        <v>796</v>
      </c>
      <c r="E2726" s="437" t="s">
        <v>171</v>
      </c>
      <c r="F2726" s="416">
        <v>6544477</v>
      </c>
      <c r="G2726" s="445">
        <v>1086</v>
      </c>
      <c r="H2726" s="416">
        <v>20221128</v>
      </c>
      <c r="I2726" s="418" t="s">
        <v>1706</v>
      </c>
      <c r="J2726" s="419">
        <v>5363545</v>
      </c>
      <c r="K2726" s="595"/>
      <c r="L2726" s="568"/>
    </row>
    <row r="2727" spans="2:12" ht="14">
      <c r="B2727" s="439" t="s">
        <v>795</v>
      </c>
      <c r="C2727" s="441">
        <v>16681886</v>
      </c>
      <c r="D2727" s="439" t="s">
        <v>796</v>
      </c>
      <c r="E2727" s="437" t="s">
        <v>171</v>
      </c>
      <c r="F2727" s="416">
        <v>6544477</v>
      </c>
      <c r="G2727" s="445">
        <v>591</v>
      </c>
      <c r="H2727" s="416">
        <v>20211231</v>
      </c>
      <c r="I2727" s="418" t="s">
        <v>1706</v>
      </c>
      <c r="J2727" s="419">
        <v>50978177</v>
      </c>
      <c r="K2727" s="595"/>
      <c r="L2727" s="568"/>
    </row>
    <row r="2728" spans="2:12">
      <c r="B2728" s="456" t="s">
        <v>26</v>
      </c>
      <c r="C2728" s="458"/>
      <c r="D2728" s="449"/>
      <c r="E2728" s="450"/>
      <c r="F2728" s="451"/>
      <c r="G2728" s="459"/>
      <c r="H2728" s="453"/>
      <c r="I2728" s="526"/>
      <c r="J2728" s="454">
        <f>SUM(J2725:J2727)</f>
        <v>75741151</v>
      </c>
      <c r="K2728" s="599">
        <f>SUM(K2725:K2727)</f>
        <v>0</v>
      </c>
      <c r="L2728" s="568"/>
    </row>
    <row r="2729" spans="2:12">
      <c r="B2729" s="440" t="s">
        <v>611</v>
      </c>
      <c r="C2729" s="441">
        <v>890903939</v>
      </c>
      <c r="D2729" s="414" t="s">
        <v>612</v>
      </c>
      <c r="E2729" s="437" t="s">
        <v>202</v>
      </c>
      <c r="F2729" s="416">
        <v>5765100</v>
      </c>
      <c r="G2729" s="445">
        <v>6178701</v>
      </c>
      <c r="H2729" s="416">
        <v>20230324</v>
      </c>
      <c r="I2729" s="418" t="s">
        <v>1706</v>
      </c>
      <c r="J2729" s="419">
        <v>937500</v>
      </c>
      <c r="K2729" s="595"/>
      <c r="L2729" s="568"/>
    </row>
    <row r="2730" spans="2:12">
      <c r="B2730" s="440" t="s">
        <v>611</v>
      </c>
      <c r="C2730" s="441">
        <v>890903939</v>
      </c>
      <c r="D2730" s="414" t="s">
        <v>612</v>
      </c>
      <c r="E2730" s="437" t="s">
        <v>202</v>
      </c>
      <c r="F2730" s="416">
        <v>5765100</v>
      </c>
      <c r="G2730" s="445">
        <v>6193665</v>
      </c>
      <c r="H2730" s="416">
        <v>20230422</v>
      </c>
      <c r="I2730" s="418" t="s">
        <v>1706</v>
      </c>
      <c r="J2730" s="419">
        <v>937500</v>
      </c>
      <c r="K2730" s="595"/>
      <c r="L2730" s="568"/>
    </row>
    <row r="2731" spans="2:12">
      <c r="B2731" s="440" t="s">
        <v>611</v>
      </c>
      <c r="C2731" s="441">
        <v>890903939</v>
      </c>
      <c r="D2731" s="414" t="s">
        <v>612</v>
      </c>
      <c r="E2731" s="437" t="s">
        <v>202</v>
      </c>
      <c r="F2731" s="416">
        <v>5765100</v>
      </c>
      <c r="G2731" s="445">
        <v>695588</v>
      </c>
      <c r="H2731" s="416">
        <v>20230421</v>
      </c>
      <c r="I2731" s="418" t="s">
        <v>1706</v>
      </c>
      <c r="J2731" s="419">
        <v>643333</v>
      </c>
      <c r="K2731" s="595"/>
      <c r="L2731" s="568"/>
    </row>
    <row r="2732" spans="2:12">
      <c r="B2732" s="440" t="s">
        <v>611</v>
      </c>
      <c r="C2732" s="441">
        <v>890903939</v>
      </c>
      <c r="D2732" s="414" t="s">
        <v>612</v>
      </c>
      <c r="E2732" s="437" t="s">
        <v>202</v>
      </c>
      <c r="F2732" s="416">
        <v>5765100</v>
      </c>
      <c r="G2732" s="445">
        <v>6196214</v>
      </c>
      <c r="H2732" s="416">
        <v>20230426</v>
      </c>
      <c r="I2732" s="418" t="s">
        <v>1706</v>
      </c>
      <c r="J2732" s="419">
        <v>937500</v>
      </c>
      <c r="K2732" s="595"/>
      <c r="L2732" s="568"/>
    </row>
    <row r="2733" spans="2:12">
      <c r="B2733" s="440" t="s">
        <v>611</v>
      </c>
      <c r="C2733" s="441">
        <v>890903939</v>
      </c>
      <c r="D2733" s="414" t="s">
        <v>612</v>
      </c>
      <c r="E2733" s="437" t="s">
        <v>202</v>
      </c>
      <c r="F2733" s="416">
        <v>5765100</v>
      </c>
      <c r="G2733" s="445">
        <v>695699</v>
      </c>
      <c r="H2733" s="416">
        <v>20230423</v>
      </c>
      <c r="I2733" s="418" t="s">
        <v>1706</v>
      </c>
      <c r="J2733" s="419">
        <v>937500</v>
      </c>
      <c r="K2733" s="595"/>
      <c r="L2733" s="568"/>
    </row>
    <row r="2734" spans="2:12">
      <c r="B2734" s="440" t="s">
        <v>611</v>
      </c>
      <c r="C2734" s="441">
        <v>890903939</v>
      </c>
      <c r="D2734" s="414" t="s">
        <v>612</v>
      </c>
      <c r="E2734" s="437" t="s">
        <v>202</v>
      </c>
      <c r="F2734" s="416">
        <v>5765100</v>
      </c>
      <c r="G2734" s="445">
        <v>6167189</v>
      </c>
      <c r="H2734" s="416">
        <v>20230301</v>
      </c>
      <c r="I2734" s="418" t="s">
        <v>1706</v>
      </c>
      <c r="J2734" s="419">
        <v>1875000</v>
      </c>
      <c r="K2734" s="595"/>
      <c r="L2734" s="568"/>
    </row>
    <row r="2735" spans="2:12">
      <c r="B2735" s="440" t="s">
        <v>611</v>
      </c>
      <c r="C2735" s="441">
        <v>890903939</v>
      </c>
      <c r="D2735" s="414" t="s">
        <v>612</v>
      </c>
      <c r="E2735" s="437" t="s">
        <v>202</v>
      </c>
      <c r="F2735" s="416">
        <v>5765100</v>
      </c>
      <c r="G2735" s="445">
        <v>6167923</v>
      </c>
      <c r="H2735" s="416">
        <v>20230302</v>
      </c>
      <c r="I2735" s="418" t="s">
        <v>1706</v>
      </c>
      <c r="J2735" s="419">
        <v>495000</v>
      </c>
      <c r="K2735" s="595"/>
      <c r="L2735" s="568"/>
    </row>
    <row r="2736" spans="2:12">
      <c r="B2736" s="440" t="s">
        <v>611</v>
      </c>
      <c r="C2736" s="441">
        <v>890903939</v>
      </c>
      <c r="D2736" s="414" t="s">
        <v>612</v>
      </c>
      <c r="E2736" s="437" t="s">
        <v>202</v>
      </c>
      <c r="F2736" s="416">
        <v>5765100</v>
      </c>
      <c r="G2736" s="445">
        <v>691252</v>
      </c>
      <c r="H2736" s="416">
        <v>20230309</v>
      </c>
      <c r="I2736" s="418" t="s">
        <v>1706</v>
      </c>
      <c r="J2736" s="419">
        <v>375000</v>
      </c>
      <c r="K2736" s="595"/>
      <c r="L2736" s="568"/>
    </row>
    <row r="2737" spans="2:12">
      <c r="B2737" s="440" t="s">
        <v>611</v>
      </c>
      <c r="C2737" s="441">
        <v>890903939</v>
      </c>
      <c r="D2737" s="414" t="s">
        <v>612</v>
      </c>
      <c r="E2737" s="437" t="s">
        <v>202</v>
      </c>
      <c r="F2737" s="416">
        <v>5765100</v>
      </c>
      <c r="G2737" s="445">
        <v>6167922</v>
      </c>
      <c r="H2737" s="416">
        <v>20230301</v>
      </c>
      <c r="I2737" s="418" t="s">
        <v>1706</v>
      </c>
      <c r="J2737" s="419">
        <v>937500</v>
      </c>
      <c r="K2737" s="595"/>
      <c r="L2737" s="568"/>
    </row>
    <row r="2738" spans="2:12">
      <c r="B2738" s="440" t="s">
        <v>611</v>
      </c>
      <c r="C2738" s="441">
        <v>890903939</v>
      </c>
      <c r="D2738" s="414" t="s">
        <v>612</v>
      </c>
      <c r="E2738" s="437" t="s">
        <v>202</v>
      </c>
      <c r="F2738" s="416">
        <v>5765100</v>
      </c>
      <c r="G2738" s="445">
        <v>6174595</v>
      </c>
      <c r="H2738" s="416">
        <v>20230316</v>
      </c>
      <c r="I2738" s="418" t="s">
        <v>1706</v>
      </c>
      <c r="J2738" s="419">
        <v>937500</v>
      </c>
      <c r="K2738" s="595"/>
      <c r="L2738" s="568"/>
    </row>
    <row r="2739" spans="2:12">
      <c r="B2739" s="440" t="s">
        <v>611</v>
      </c>
      <c r="C2739" s="441">
        <v>890903939</v>
      </c>
      <c r="D2739" s="414" t="s">
        <v>612</v>
      </c>
      <c r="E2739" s="437" t="s">
        <v>202</v>
      </c>
      <c r="F2739" s="416">
        <v>5765100</v>
      </c>
      <c r="G2739" s="445">
        <v>6173819</v>
      </c>
      <c r="H2739" s="416">
        <v>20230315</v>
      </c>
      <c r="I2739" s="418" t="s">
        <v>1706</v>
      </c>
      <c r="J2739" s="419">
        <v>937500</v>
      </c>
      <c r="K2739" s="595"/>
      <c r="L2739" s="568"/>
    </row>
    <row r="2740" spans="2:12">
      <c r="B2740" s="440" t="s">
        <v>611</v>
      </c>
      <c r="C2740" s="441">
        <v>890903939</v>
      </c>
      <c r="D2740" s="414" t="s">
        <v>612</v>
      </c>
      <c r="E2740" s="437" t="s">
        <v>202</v>
      </c>
      <c r="F2740" s="416">
        <v>5765100</v>
      </c>
      <c r="G2740" s="445">
        <v>6175120</v>
      </c>
      <c r="H2740" s="416">
        <v>20230317</v>
      </c>
      <c r="I2740" s="418" t="s">
        <v>1706</v>
      </c>
      <c r="J2740" s="419">
        <v>937500</v>
      </c>
      <c r="K2740" s="595"/>
      <c r="L2740" s="568"/>
    </row>
    <row r="2741" spans="2:12">
      <c r="B2741" s="440" t="s">
        <v>611</v>
      </c>
      <c r="C2741" s="441">
        <v>890903939</v>
      </c>
      <c r="D2741" s="414" t="s">
        <v>612</v>
      </c>
      <c r="E2741" s="437" t="s">
        <v>202</v>
      </c>
      <c r="F2741" s="416">
        <v>5765100</v>
      </c>
      <c r="G2741" s="445">
        <v>6182456</v>
      </c>
      <c r="H2741" s="416">
        <v>20230331</v>
      </c>
      <c r="I2741" s="418" t="s">
        <v>1706</v>
      </c>
      <c r="J2741" s="419">
        <v>600000</v>
      </c>
      <c r="K2741" s="595"/>
      <c r="L2741" s="568"/>
    </row>
    <row r="2742" spans="2:12">
      <c r="B2742" s="440" t="s">
        <v>611</v>
      </c>
      <c r="C2742" s="441">
        <v>890903939</v>
      </c>
      <c r="D2742" s="414" t="s">
        <v>612</v>
      </c>
      <c r="E2742" s="437" t="s">
        <v>202</v>
      </c>
      <c r="F2742" s="416">
        <v>5765100</v>
      </c>
      <c r="G2742" s="445">
        <v>693449</v>
      </c>
      <c r="H2742" s="416">
        <v>20230401</v>
      </c>
      <c r="I2742" s="418" t="s">
        <v>1706</v>
      </c>
      <c r="J2742" s="419">
        <v>112500</v>
      </c>
      <c r="K2742" s="595"/>
      <c r="L2742" s="568"/>
    </row>
    <row r="2743" spans="2:12">
      <c r="B2743" s="440" t="s">
        <v>611</v>
      </c>
      <c r="C2743" s="441">
        <v>890903939</v>
      </c>
      <c r="D2743" s="414" t="s">
        <v>612</v>
      </c>
      <c r="E2743" s="437" t="s">
        <v>202</v>
      </c>
      <c r="F2743" s="416">
        <v>5765100</v>
      </c>
      <c r="G2743" s="445">
        <v>6179262</v>
      </c>
      <c r="H2743" s="416">
        <v>20230325</v>
      </c>
      <c r="I2743" s="418" t="s">
        <v>1706</v>
      </c>
      <c r="J2743" s="419">
        <v>937500</v>
      </c>
      <c r="K2743" s="595"/>
      <c r="L2743" s="568"/>
    </row>
    <row r="2744" spans="2:12">
      <c r="B2744" s="440" t="s">
        <v>611</v>
      </c>
      <c r="C2744" s="441">
        <v>890903939</v>
      </c>
      <c r="D2744" s="414" t="s">
        <v>612</v>
      </c>
      <c r="E2744" s="437" t="s">
        <v>202</v>
      </c>
      <c r="F2744" s="416">
        <v>5765100</v>
      </c>
      <c r="G2744" s="445">
        <v>6181069</v>
      </c>
      <c r="H2744" s="416">
        <v>20230329</v>
      </c>
      <c r="I2744" s="418" t="s">
        <v>1706</v>
      </c>
      <c r="J2744" s="419">
        <v>937500</v>
      </c>
      <c r="K2744" s="595"/>
      <c r="L2744" s="568"/>
    </row>
    <row r="2745" spans="2:12">
      <c r="B2745" s="440" t="s">
        <v>611</v>
      </c>
      <c r="C2745" s="441">
        <v>890903939</v>
      </c>
      <c r="D2745" s="414" t="s">
        <v>612</v>
      </c>
      <c r="E2745" s="437" t="s">
        <v>202</v>
      </c>
      <c r="F2745" s="416">
        <v>5765100</v>
      </c>
      <c r="G2745" s="445">
        <v>6180469</v>
      </c>
      <c r="H2745" s="416">
        <v>20230329</v>
      </c>
      <c r="I2745" s="418" t="s">
        <v>1706</v>
      </c>
      <c r="J2745" s="419">
        <v>840000</v>
      </c>
      <c r="K2745" s="595"/>
      <c r="L2745" s="568"/>
    </row>
    <row r="2746" spans="2:12">
      <c r="B2746" s="440" t="s">
        <v>611</v>
      </c>
      <c r="C2746" s="441">
        <v>890903939</v>
      </c>
      <c r="D2746" s="414" t="s">
        <v>612</v>
      </c>
      <c r="E2746" s="437" t="s">
        <v>202</v>
      </c>
      <c r="F2746" s="416">
        <v>5765100</v>
      </c>
      <c r="G2746" s="445">
        <v>694313</v>
      </c>
      <c r="H2746" s="416">
        <v>20230406</v>
      </c>
      <c r="I2746" s="418" t="s">
        <v>1706</v>
      </c>
      <c r="J2746" s="419">
        <v>95000</v>
      </c>
      <c r="K2746" s="595"/>
      <c r="L2746" s="568"/>
    </row>
    <row r="2747" spans="2:12">
      <c r="B2747" s="440" t="s">
        <v>611</v>
      </c>
      <c r="C2747" s="441">
        <v>890903939</v>
      </c>
      <c r="D2747" s="414" t="s">
        <v>612</v>
      </c>
      <c r="E2747" s="437" t="s">
        <v>202</v>
      </c>
      <c r="F2747" s="416">
        <v>5765100</v>
      </c>
      <c r="G2747" s="445">
        <v>692867</v>
      </c>
      <c r="H2747" s="416">
        <v>20230326</v>
      </c>
      <c r="I2747" s="418" t="s">
        <v>1706</v>
      </c>
      <c r="J2747" s="419">
        <v>937500</v>
      </c>
      <c r="K2747" s="595"/>
      <c r="L2747" s="568"/>
    </row>
    <row r="2748" spans="2:12">
      <c r="B2748" s="440" t="s">
        <v>611</v>
      </c>
      <c r="C2748" s="441">
        <v>890903939</v>
      </c>
      <c r="D2748" s="414" t="s">
        <v>612</v>
      </c>
      <c r="E2748" s="437" t="s">
        <v>202</v>
      </c>
      <c r="F2748" s="416">
        <v>5765100</v>
      </c>
      <c r="G2748" s="445">
        <v>694558</v>
      </c>
      <c r="H2748" s="416">
        <v>20230409</v>
      </c>
      <c r="I2748" s="418" t="s">
        <v>1706</v>
      </c>
      <c r="J2748" s="419">
        <v>1500000</v>
      </c>
      <c r="K2748" s="595"/>
      <c r="L2748" s="568"/>
    </row>
    <row r="2749" spans="2:12">
      <c r="B2749" s="440" t="s">
        <v>611</v>
      </c>
      <c r="C2749" s="441">
        <v>890903939</v>
      </c>
      <c r="D2749" s="414" t="s">
        <v>612</v>
      </c>
      <c r="E2749" s="437" t="s">
        <v>202</v>
      </c>
      <c r="F2749" s="416">
        <v>5765100</v>
      </c>
      <c r="G2749" s="445">
        <v>6189415</v>
      </c>
      <c r="H2749" s="416">
        <v>20230414</v>
      </c>
      <c r="I2749" s="418" t="s">
        <v>1706</v>
      </c>
      <c r="J2749" s="419">
        <v>937500</v>
      </c>
      <c r="K2749" s="595"/>
      <c r="L2749" s="568"/>
    </row>
    <row r="2750" spans="2:12">
      <c r="B2750" s="440" t="s">
        <v>611</v>
      </c>
      <c r="C2750" s="441">
        <v>890903939</v>
      </c>
      <c r="D2750" s="414" t="s">
        <v>612</v>
      </c>
      <c r="E2750" s="437" t="s">
        <v>202</v>
      </c>
      <c r="F2750" s="416">
        <v>5765100</v>
      </c>
      <c r="G2750" s="445">
        <v>6189960</v>
      </c>
      <c r="H2750" s="416">
        <v>20230415</v>
      </c>
      <c r="I2750" s="418" t="s">
        <v>1706</v>
      </c>
      <c r="J2750" s="419">
        <v>937500</v>
      </c>
      <c r="K2750" s="595"/>
      <c r="L2750" s="568"/>
    </row>
    <row r="2751" spans="2:12">
      <c r="B2751" s="440" t="s">
        <v>611</v>
      </c>
      <c r="C2751" s="441">
        <v>890903939</v>
      </c>
      <c r="D2751" s="414" t="s">
        <v>612</v>
      </c>
      <c r="E2751" s="437" t="s">
        <v>202</v>
      </c>
      <c r="F2751" s="416">
        <v>5765100</v>
      </c>
      <c r="G2751" s="445">
        <v>6189959</v>
      </c>
      <c r="H2751" s="416">
        <v>20230414</v>
      </c>
      <c r="I2751" s="418" t="s">
        <v>1706</v>
      </c>
      <c r="J2751" s="419">
        <v>937500</v>
      </c>
      <c r="K2751" s="595"/>
      <c r="L2751" s="568"/>
    </row>
    <row r="2752" spans="2:12">
      <c r="B2752" s="440" t="s">
        <v>611</v>
      </c>
      <c r="C2752" s="441">
        <v>890903939</v>
      </c>
      <c r="D2752" s="414" t="s">
        <v>612</v>
      </c>
      <c r="E2752" s="437" t="s">
        <v>202</v>
      </c>
      <c r="F2752" s="416">
        <v>5765100</v>
      </c>
      <c r="G2752" s="445">
        <v>6184331</v>
      </c>
      <c r="H2752" s="416">
        <v>20230404</v>
      </c>
      <c r="I2752" s="418" t="s">
        <v>1706</v>
      </c>
      <c r="J2752" s="419">
        <v>802500</v>
      </c>
      <c r="K2752" s="595"/>
      <c r="L2752" s="568"/>
    </row>
    <row r="2753" spans="2:12">
      <c r="B2753" s="440" t="s">
        <v>611</v>
      </c>
      <c r="C2753" s="441">
        <v>890903939</v>
      </c>
      <c r="D2753" s="414" t="s">
        <v>612</v>
      </c>
      <c r="E2753" s="437" t="s">
        <v>202</v>
      </c>
      <c r="F2753" s="416">
        <v>5765100</v>
      </c>
      <c r="G2753" s="445">
        <v>6196213</v>
      </c>
      <c r="H2753" s="416">
        <v>20230426</v>
      </c>
      <c r="I2753" s="418" t="s">
        <v>1706</v>
      </c>
      <c r="J2753" s="419">
        <v>937500</v>
      </c>
      <c r="K2753" s="595"/>
      <c r="L2753" s="568"/>
    </row>
    <row r="2754" spans="2:12">
      <c r="B2754" s="456" t="s">
        <v>26</v>
      </c>
      <c r="C2754" s="458"/>
      <c r="D2754" s="449"/>
      <c r="E2754" s="450"/>
      <c r="F2754" s="451"/>
      <c r="G2754" s="459"/>
      <c r="H2754" s="453"/>
      <c r="I2754" s="526"/>
      <c r="J2754" s="454">
        <f>SUM(J2729:J2753)</f>
        <v>21400833</v>
      </c>
      <c r="K2754" s="599">
        <f>SUM(K2729:K2753)</f>
        <v>0</v>
      </c>
      <c r="L2754" s="568"/>
    </row>
    <row r="2755" spans="2:12" ht="14">
      <c r="B2755" s="439" t="s">
        <v>1104</v>
      </c>
      <c r="C2755" s="441">
        <v>1144072929</v>
      </c>
      <c r="D2755" s="439" t="s">
        <v>943</v>
      </c>
      <c r="E2755" s="437" t="s">
        <v>171</v>
      </c>
      <c r="F2755" s="416">
        <v>3152606</v>
      </c>
      <c r="G2755" s="445">
        <v>590</v>
      </c>
      <c r="H2755" s="416">
        <v>20211231</v>
      </c>
      <c r="I2755" s="418" t="s">
        <v>1706</v>
      </c>
      <c r="J2755" s="419">
        <v>48758629</v>
      </c>
      <c r="K2755" s="595"/>
      <c r="L2755" s="568"/>
    </row>
    <row r="2756" spans="2:12" ht="14">
      <c r="B2756" s="439" t="s">
        <v>1104</v>
      </c>
      <c r="C2756" s="441">
        <v>1144072929</v>
      </c>
      <c r="D2756" s="439" t="s">
        <v>943</v>
      </c>
      <c r="E2756" s="437" t="s">
        <v>171</v>
      </c>
      <c r="F2756" s="416">
        <v>3152606</v>
      </c>
      <c r="G2756" s="445">
        <v>423</v>
      </c>
      <c r="H2756" s="416">
        <v>20210924</v>
      </c>
      <c r="I2756" s="418" t="s">
        <v>1706</v>
      </c>
      <c r="J2756" s="419">
        <v>87923550</v>
      </c>
      <c r="K2756" s="595"/>
      <c r="L2756" s="568"/>
    </row>
    <row r="2757" spans="2:12" ht="14">
      <c r="B2757" s="439" t="s">
        <v>1104</v>
      </c>
      <c r="C2757" s="441">
        <v>1144072929</v>
      </c>
      <c r="D2757" s="439" t="s">
        <v>943</v>
      </c>
      <c r="E2757" s="437" t="s">
        <v>171</v>
      </c>
      <c r="F2757" s="416">
        <v>3152606</v>
      </c>
      <c r="G2757" s="445">
        <v>469</v>
      </c>
      <c r="H2757" s="416">
        <v>20211022</v>
      </c>
      <c r="I2757" s="418" t="s">
        <v>1706</v>
      </c>
      <c r="J2757" s="419">
        <v>87923550</v>
      </c>
      <c r="K2757" s="595"/>
      <c r="L2757" s="568"/>
    </row>
    <row r="2758" spans="2:12" ht="14">
      <c r="B2758" s="439" t="s">
        <v>1104</v>
      </c>
      <c r="C2758" s="441">
        <v>1144072929</v>
      </c>
      <c r="D2758" s="439" t="s">
        <v>943</v>
      </c>
      <c r="E2758" s="437" t="s">
        <v>171</v>
      </c>
      <c r="F2758" s="416">
        <v>3152606</v>
      </c>
      <c r="G2758" s="445">
        <v>522</v>
      </c>
      <c r="H2758" s="416">
        <v>20211130</v>
      </c>
      <c r="I2758" s="418" t="s">
        <v>1706</v>
      </c>
      <c r="J2758" s="419">
        <v>87923550</v>
      </c>
      <c r="K2758" s="595"/>
      <c r="L2758" s="568"/>
    </row>
    <row r="2759" spans="2:12" ht="14">
      <c r="B2759" s="439" t="s">
        <v>1104</v>
      </c>
      <c r="C2759" s="441">
        <v>1144072929</v>
      </c>
      <c r="D2759" s="439" t="s">
        <v>943</v>
      </c>
      <c r="E2759" s="437" t="s">
        <v>171</v>
      </c>
      <c r="F2759" s="416">
        <v>3152606</v>
      </c>
      <c r="G2759" s="445">
        <v>564</v>
      </c>
      <c r="H2759" s="416">
        <v>20211227</v>
      </c>
      <c r="I2759" s="418" t="s">
        <v>1706</v>
      </c>
      <c r="J2759" s="419">
        <v>39205076</v>
      </c>
      <c r="K2759" s="595"/>
      <c r="L2759" s="568"/>
    </row>
    <row r="2760" spans="2:12">
      <c r="B2760" s="456" t="s">
        <v>26</v>
      </c>
      <c r="C2760" s="458"/>
      <c r="D2760" s="449"/>
      <c r="E2760" s="450"/>
      <c r="F2760" s="451"/>
      <c r="G2760" s="459"/>
      <c r="H2760" s="453"/>
      <c r="I2760" s="526"/>
      <c r="J2760" s="454">
        <f>SUM(J2755:J2759)</f>
        <v>351734355</v>
      </c>
      <c r="K2760" s="599">
        <f>SUM(K2755:K2759)</f>
        <v>0</v>
      </c>
      <c r="L2760" s="568"/>
    </row>
    <row r="2761" spans="2:12">
      <c r="B2761" s="440" t="s">
        <v>1438</v>
      </c>
      <c r="C2761" s="441">
        <v>444445016</v>
      </c>
      <c r="D2761" s="414" t="s">
        <v>1439</v>
      </c>
      <c r="E2761" s="437" t="s">
        <v>1206</v>
      </c>
      <c r="F2761" s="416">
        <v>7862817060</v>
      </c>
      <c r="G2761" s="445">
        <v>1</v>
      </c>
      <c r="H2761" s="416">
        <v>20240401</v>
      </c>
      <c r="I2761" s="418" t="s">
        <v>1706</v>
      </c>
      <c r="J2761" s="419">
        <v>25088000</v>
      </c>
      <c r="K2761" s="595"/>
      <c r="L2761" s="568"/>
    </row>
    <row r="2762" spans="2:12">
      <c r="B2762" s="456" t="s">
        <v>26</v>
      </c>
      <c r="C2762" s="458"/>
      <c r="D2762" s="449"/>
      <c r="E2762" s="450"/>
      <c r="F2762" s="451"/>
      <c r="G2762" s="459"/>
      <c r="H2762" s="453"/>
      <c r="I2762" s="526"/>
      <c r="J2762" s="454">
        <f>SUM(J2761)</f>
        <v>25088000</v>
      </c>
      <c r="K2762" s="599">
        <f>SUM(K2761)</f>
        <v>0</v>
      </c>
      <c r="L2762" s="568"/>
    </row>
    <row r="2763" spans="2:12" ht="14">
      <c r="B2763" s="440" t="s">
        <v>1440</v>
      </c>
      <c r="C2763" s="441">
        <v>805003840</v>
      </c>
      <c r="D2763" s="414" t="s">
        <v>1441</v>
      </c>
      <c r="E2763" s="437" t="s">
        <v>171</v>
      </c>
      <c r="F2763" s="416">
        <v>60475244020</v>
      </c>
      <c r="G2763" s="444" t="s">
        <v>1442</v>
      </c>
      <c r="H2763" s="438">
        <v>45536</v>
      </c>
      <c r="I2763" s="418" t="s">
        <v>1706</v>
      </c>
      <c r="J2763" s="419">
        <v>330567</v>
      </c>
      <c r="K2763" s="595"/>
      <c r="L2763" s="568"/>
    </row>
    <row r="2764" spans="2:12">
      <c r="B2764" s="456" t="s">
        <v>26</v>
      </c>
      <c r="C2764" s="458"/>
      <c r="D2764" s="449"/>
      <c r="E2764" s="450"/>
      <c r="F2764" s="451"/>
      <c r="G2764" s="459"/>
      <c r="H2764" s="453"/>
      <c r="I2764" s="526"/>
      <c r="J2764" s="454">
        <f>SUM(J2763)</f>
        <v>330567</v>
      </c>
      <c r="K2764" s="599">
        <f>SUM(K2763)</f>
        <v>0</v>
      </c>
      <c r="L2764" s="568"/>
    </row>
    <row r="2765" spans="2:12">
      <c r="B2765" s="440" t="s">
        <v>647</v>
      </c>
      <c r="C2765" s="441">
        <v>901016518</v>
      </c>
      <c r="D2765" s="414" t="s">
        <v>648</v>
      </c>
      <c r="E2765" s="437" t="s">
        <v>171</v>
      </c>
      <c r="F2765" s="416">
        <v>3126149213</v>
      </c>
      <c r="G2765" s="445">
        <v>1815</v>
      </c>
      <c r="H2765" s="416">
        <v>20240922</v>
      </c>
      <c r="I2765" s="418" t="s">
        <v>1706</v>
      </c>
      <c r="J2765" s="419">
        <v>627973</v>
      </c>
      <c r="K2765" s="595"/>
      <c r="L2765" s="568"/>
    </row>
    <row r="2766" spans="2:12">
      <c r="B2766" s="456" t="s">
        <v>26</v>
      </c>
      <c r="C2766" s="458"/>
      <c r="D2766" s="449"/>
      <c r="E2766" s="450"/>
      <c r="F2766" s="451"/>
      <c r="G2766" s="459"/>
      <c r="H2766" s="453"/>
      <c r="I2766" s="526"/>
      <c r="J2766" s="454">
        <f>SUM(J2765)</f>
        <v>627973</v>
      </c>
      <c r="K2766" s="599">
        <f>SUM(K2765)</f>
        <v>0</v>
      </c>
      <c r="L2766" s="568"/>
    </row>
    <row r="2767" spans="2:12">
      <c r="B2767" s="440" t="s">
        <v>664</v>
      </c>
      <c r="C2767" s="441">
        <v>900332590</v>
      </c>
      <c r="D2767" s="414" t="s">
        <v>665</v>
      </c>
      <c r="E2767" s="437" t="s">
        <v>171</v>
      </c>
      <c r="F2767" s="416">
        <v>4877070</v>
      </c>
      <c r="G2767" s="444"/>
      <c r="H2767" s="435"/>
      <c r="I2767" s="418" t="s">
        <v>1706</v>
      </c>
      <c r="J2767" s="419">
        <v>519531</v>
      </c>
      <c r="K2767" s="595"/>
      <c r="L2767" s="568"/>
    </row>
    <row r="2768" spans="2:12">
      <c r="B2768" s="456" t="s">
        <v>26</v>
      </c>
      <c r="C2768" s="458"/>
      <c r="D2768" s="449"/>
      <c r="E2768" s="450"/>
      <c r="F2768" s="451"/>
      <c r="G2768" s="459"/>
      <c r="H2768" s="453"/>
      <c r="I2768" s="526"/>
      <c r="J2768" s="454">
        <f>SUM(J2767)</f>
        <v>519531</v>
      </c>
      <c r="K2768" s="599">
        <f>SUM(K2767)</f>
        <v>0</v>
      </c>
      <c r="L2768" s="568"/>
    </row>
    <row r="2769" spans="2:12">
      <c r="B2769" s="440" t="s">
        <v>596</v>
      </c>
      <c r="C2769" s="441">
        <v>14440654</v>
      </c>
      <c r="D2769" s="414" t="s">
        <v>597</v>
      </c>
      <c r="E2769" s="437" t="s">
        <v>171</v>
      </c>
      <c r="F2769" s="416">
        <v>68023352</v>
      </c>
      <c r="G2769" s="445">
        <v>3</v>
      </c>
      <c r="H2769" s="416">
        <v>20220922</v>
      </c>
      <c r="I2769" s="418" t="s">
        <v>1706</v>
      </c>
      <c r="J2769" s="419">
        <v>191077891</v>
      </c>
      <c r="K2769" s="595"/>
      <c r="L2769" s="568"/>
    </row>
    <row r="2770" spans="2:12">
      <c r="B2770" s="440" t="s">
        <v>596</v>
      </c>
      <c r="C2770" s="441">
        <v>14440654</v>
      </c>
      <c r="D2770" s="414" t="s">
        <v>597</v>
      </c>
      <c r="E2770" s="437" t="s">
        <v>171</v>
      </c>
      <c r="F2770" s="416">
        <v>68023352</v>
      </c>
      <c r="G2770" s="445">
        <v>7</v>
      </c>
      <c r="H2770" s="416">
        <v>20230629</v>
      </c>
      <c r="I2770" s="418" t="s">
        <v>1706</v>
      </c>
      <c r="J2770" s="419">
        <v>349928143</v>
      </c>
      <c r="K2770" s="595"/>
      <c r="L2770" s="568"/>
    </row>
    <row r="2771" spans="2:12">
      <c r="B2771" s="456" t="s">
        <v>26</v>
      </c>
      <c r="C2771" s="458"/>
      <c r="D2771" s="449"/>
      <c r="E2771" s="450"/>
      <c r="F2771" s="451"/>
      <c r="G2771" s="459"/>
      <c r="H2771" s="453"/>
      <c r="I2771" s="526"/>
      <c r="J2771" s="454">
        <f>SUM(J2769:J2770)</f>
        <v>541006034</v>
      </c>
      <c r="K2771" s="599">
        <f>SUM(K2769:K2770)</f>
        <v>0</v>
      </c>
      <c r="L2771" s="568"/>
    </row>
    <row r="2772" spans="2:12" ht="14">
      <c r="B2772" s="439" t="s">
        <v>895</v>
      </c>
      <c r="C2772" s="441">
        <v>1143996782</v>
      </c>
      <c r="D2772" s="439" t="s">
        <v>896</v>
      </c>
      <c r="E2772" s="437" t="s">
        <v>171</v>
      </c>
      <c r="F2772" s="416">
        <v>3927408</v>
      </c>
      <c r="G2772" s="445">
        <v>507</v>
      </c>
      <c r="H2772" s="416">
        <v>20211124</v>
      </c>
      <c r="I2772" s="418" t="s">
        <v>1706</v>
      </c>
      <c r="J2772" s="419">
        <v>849057</v>
      </c>
      <c r="K2772" s="595"/>
      <c r="L2772" s="568"/>
    </row>
    <row r="2773" spans="2:12" ht="14">
      <c r="B2773" s="439" t="s">
        <v>895</v>
      </c>
      <c r="C2773" s="441">
        <v>1143996782</v>
      </c>
      <c r="D2773" s="439" t="s">
        <v>896</v>
      </c>
      <c r="E2773" s="437" t="s">
        <v>171</v>
      </c>
      <c r="F2773" s="416">
        <v>3927408</v>
      </c>
      <c r="G2773" s="445">
        <v>245</v>
      </c>
      <c r="H2773" s="416">
        <v>20210430</v>
      </c>
      <c r="I2773" s="418" t="s">
        <v>1706</v>
      </c>
      <c r="J2773" s="419">
        <v>1738954</v>
      </c>
      <c r="K2773" s="595"/>
      <c r="L2773" s="568"/>
    </row>
    <row r="2774" spans="2:12" ht="14">
      <c r="B2774" s="439" t="s">
        <v>926</v>
      </c>
      <c r="C2774" s="441">
        <v>656394</v>
      </c>
      <c r="D2774" s="439" t="s">
        <v>282</v>
      </c>
      <c r="E2774" s="437" t="s">
        <v>171</v>
      </c>
      <c r="F2774" s="416">
        <v>3229474290</v>
      </c>
      <c r="G2774" s="445">
        <v>1141</v>
      </c>
      <c r="H2774" s="416">
        <v>20230113</v>
      </c>
      <c r="I2774" s="418" t="s">
        <v>1706</v>
      </c>
      <c r="J2774" s="419">
        <v>237500000</v>
      </c>
      <c r="K2774" s="595"/>
      <c r="L2774" s="568"/>
    </row>
    <row r="2775" spans="2:12">
      <c r="B2775" s="456" t="s">
        <v>26</v>
      </c>
      <c r="C2775" s="458"/>
      <c r="D2775" s="449"/>
      <c r="E2775" s="450"/>
      <c r="F2775" s="451"/>
      <c r="G2775" s="459"/>
      <c r="H2775" s="453"/>
      <c r="I2775" s="526"/>
      <c r="J2775" s="454">
        <f>SUM(J2772:J2774)</f>
        <v>240088011</v>
      </c>
      <c r="K2775" s="599">
        <f>SUM(K2772:K2774)</f>
        <v>0</v>
      </c>
      <c r="L2775" s="568"/>
    </row>
    <row r="2776" spans="2:12" ht="14">
      <c r="B2776" s="440" t="s">
        <v>1443</v>
      </c>
      <c r="C2776" s="441" t="s">
        <v>1444</v>
      </c>
      <c r="D2776" s="414" t="s">
        <v>1445</v>
      </c>
      <c r="E2776" s="437" t="s">
        <v>171</v>
      </c>
      <c r="F2776" s="416">
        <v>3330117</v>
      </c>
      <c r="G2776" s="444" t="s">
        <v>1269</v>
      </c>
      <c r="H2776" s="438">
        <v>45473</v>
      </c>
      <c r="I2776" s="418" t="s">
        <v>1706</v>
      </c>
      <c r="J2776" s="419">
        <v>4060662</v>
      </c>
      <c r="K2776" s="595"/>
      <c r="L2776" s="568"/>
    </row>
    <row r="2777" spans="2:12" ht="14">
      <c r="B2777" s="440" t="s">
        <v>1443</v>
      </c>
      <c r="C2777" s="441" t="s">
        <v>1444</v>
      </c>
      <c r="D2777" s="414" t="s">
        <v>1445</v>
      </c>
      <c r="E2777" s="437" t="s">
        <v>171</v>
      </c>
      <c r="F2777" s="416">
        <v>3330117</v>
      </c>
      <c r="G2777" s="444" t="s">
        <v>1392</v>
      </c>
      <c r="H2777" s="438">
        <v>45498</v>
      </c>
      <c r="I2777" s="418" t="s">
        <v>1706</v>
      </c>
      <c r="J2777" s="419">
        <v>3729180</v>
      </c>
      <c r="K2777" s="595"/>
      <c r="L2777" s="568"/>
    </row>
    <row r="2778" spans="2:12">
      <c r="B2778" s="456" t="s">
        <v>26</v>
      </c>
      <c r="C2778" s="458"/>
      <c r="D2778" s="449"/>
      <c r="E2778" s="450"/>
      <c r="F2778" s="451"/>
      <c r="G2778" s="459"/>
      <c r="H2778" s="453"/>
      <c r="I2778" s="526"/>
      <c r="J2778" s="454">
        <f>SUM(J2776:J2777)</f>
        <v>7789842</v>
      </c>
      <c r="K2778" s="599">
        <f>SUM(K2776:K2777)</f>
        <v>0</v>
      </c>
      <c r="L2778" s="568"/>
    </row>
    <row r="2779" spans="2:12" ht="14">
      <c r="B2779" s="439" t="s">
        <v>876</v>
      </c>
      <c r="C2779" s="441">
        <v>1093795230</v>
      </c>
      <c r="D2779" s="439" t="s">
        <v>877</v>
      </c>
      <c r="E2779" s="437" t="s">
        <v>171</v>
      </c>
      <c r="F2779" s="416">
        <v>3144186264</v>
      </c>
      <c r="G2779" s="445">
        <v>1085</v>
      </c>
      <c r="H2779" s="416">
        <v>20221128</v>
      </c>
      <c r="I2779" s="418" t="s">
        <v>1706</v>
      </c>
      <c r="J2779" s="419">
        <v>5454545</v>
      </c>
      <c r="K2779" s="595"/>
      <c r="L2779" s="568"/>
    </row>
    <row r="2780" spans="2:12" ht="14">
      <c r="B2780" s="439" t="s">
        <v>876</v>
      </c>
      <c r="C2780" s="441">
        <v>1093795230</v>
      </c>
      <c r="D2780" s="439" t="s">
        <v>877</v>
      </c>
      <c r="E2780" s="437" t="s">
        <v>171</v>
      </c>
      <c r="F2780" s="416">
        <v>3144186264</v>
      </c>
      <c r="G2780" s="445">
        <v>245</v>
      </c>
      <c r="H2780" s="416">
        <v>20210430</v>
      </c>
      <c r="I2780" s="418" t="s">
        <v>1706</v>
      </c>
      <c r="J2780" s="419">
        <v>4503000</v>
      </c>
      <c r="K2780" s="595"/>
      <c r="L2780" s="568"/>
    </row>
    <row r="2781" spans="2:12">
      <c r="B2781" s="456" t="s">
        <v>26</v>
      </c>
      <c r="C2781" s="458"/>
      <c r="D2781" s="449"/>
      <c r="E2781" s="450"/>
      <c r="F2781" s="451"/>
      <c r="G2781" s="459"/>
      <c r="H2781" s="453"/>
      <c r="I2781" s="526"/>
      <c r="J2781" s="454">
        <f>SUM(J2779:J2780)</f>
        <v>9957545</v>
      </c>
      <c r="K2781" s="599">
        <f>SUM(K2779:K2780)</f>
        <v>0</v>
      </c>
      <c r="L2781" s="568"/>
    </row>
    <row r="2782" spans="2:12" ht="14">
      <c r="B2782" s="439" t="s">
        <v>383</v>
      </c>
      <c r="C2782" s="441">
        <v>1114823326</v>
      </c>
      <c r="D2782" s="439" t="s">
        <v>1610</v>
      </c>
      <c r="E2782" s="437" t="s">
        <v>171</v>
      </c>
      <c r="F2782" s="416">
        <v>3173427786</v>
      </c>
      <c r="G2782" s="445">
        <v>827</v>
      </c>
      <c r="H2782" s="435">
        <v>44729</v>
      </c>
      <c r="I2782" s="418" t="s">
        <v>1706</v>
      </c>
      <c r="J2782" s="419">
        <v>1400000</v>
      </c>
      <c r="K2782" s="595"/>
      <c r="L2782" s="568"/>
    </row>
    <row r="2783" spans="2:12">
      <c r="B2783" s="456" t="s">
        <v>26</v>
      </c>
      <c r="C2783" s="458"/>
      <c r="D2783" s="449"/>
      <c r="E2783" s="450"/>
      <c r="F2783" s="451"/>
      <c r="G2783" s="459"/>
      <c r="H2783" s="453"/>
      <c r="I2783" s="526"/>
      <c r="J2783" s="454">
        <f>SUM(J2782)</f>
        <v>1400000</v>
      </c>
      <c r="K2783" s="599">
        <f>SUM(K2782)</f>
        <v>0</v>
      </c>
      <c r="L2783" s="568"/>
    </row>
    <row r="2784" spans="2:12" ht="14">
      <c r="B2784" s="439" t="s">
        <v>384</v>
      </c>
      <c r="C2784" s="441">
        <v>16856615</v>
      </c>
      <c r="D2784" s="439" t="s">
        <v>1105</v>
      </c>
      <c r="E2784" s="437" t="s">
        <v>171</v>
      </c>
      <c r="F2784" s="416">
        <v>6880808</v>
      </c>
      <c r="G2784" s="445">
        <v>548</v>
      </c>
      <c r="H2784" s="416">
        <v>20211220</v>
      </c>
      <c r="I2784" s="418" t="s">
        <v>1706</v>
      </c>
      <c r="J2784" s="419">
        <v>11448714</v>
      </c>
      <c r="K2784" s="595"/>
      <c r="L2784" s="568"/>
    </row>
    <row r="2785" spans="2:12" ht="14">
      <c r="B2785" s="439" t="s">
        <v>384</v>
      </c>
      <c r="C2785" s="441">
        <v>16856615</v>
      </c>
      <c r="D2785" s="439" t="s">
        <v>1105</v>
      </c>
      <c r="E2785" s="437" t="s">
        <v>171</v>
      </c>
      <c r="F2785" s="416">
        <v>6880808</v>
      </c>
      <c r="G2785" s="445">
        <v>591</v>
      </c>
      <c r="H2785" s="416">
        <v>20211231</v>
      </c>
      <c r="I2785" s="418" t="s">
        <v>1706</v>
      </c>
      <c r="J2785" s="419">
        <v>28339088</v>
      </c>
      <c r="K2785" s="595"/>
      <c r="L2785" s="568"/>
    </row>
    <row r="2786" spans="2:12">
      <c r="B2786" s="456" t="s">
        <v>26</v>
      </c>
      <c r="C2786" s="458"/>
      <c r="D2786" s="449"/>
      <c r="E2786" s="450"/>
      <c r="F2786" s="451"/>
      <c r="G2786" s="459"/>
      <c r="H2786" s="453"/>
      <c r="I2786" s="526"/>
      <c r="J2786" s="454">
        <f>SUM(J2784:J2785)</f>
        <v>39787802</v>
      </c>
      <c r="K2786" s="599">
        <f>SUM(K2784:K2785)</f>
        <v>0</v>
      </c>
      <c r="L2786" s="568"/>
    </row>
    <row r="2787" spans="2:12">
      <c r="B2787" s="440" t="s">
        <v>637</v>
      </c>
      <c r="C2787" s="441">
        <v>901014667</v>
      </c>
      <c r="D2787" s="414" t="s">
        <v>638</v>
      </c>
      <c r="E2787" s="437" t="s">
        <v>171</v>
      </c>
      <c r="F2787" s="416">
        <v>3178458149</v>
      </c>
      <c r="G2787" s="445">
        <v>534</v>
      </c>
      <c r="H2787" s="416">
        <v>20230503</v>
      </c>
      <c r="I2787" s="418" t="s">
        <v>1706</v>
      </c>
      <c r="J2787" s="419">
        <v>17536240</v>
      </c>
      <c r="K2787" s="595"/>
      <c r="L2787" s="568"/>
    </row>
    <row r="2788" spans="2:12">
      <c r="B2788" s="440" t="s">
        <v>637</v>
      </c>
      <c r="C2788" s="441">
        <v>901014667</v>
      </c>
      <c r="D2788" s="414" t="s">
        <v>638</v>
      </c>
      <c r="E2788" s="437" t="s">
        <v>171</v>
      </c>
      <c r="F2788" s="416">
        <v>3178458149</v>
      </c>
      <c r="G2788" s="445">
        <v>537</v>
      </c>
      <c r="H2788" s="416">
        <v>20230515</v>
      </c>
      <c r="I2788" s="418" t="s">
        <v>1706</v>
      </c>
      <c r="J2788" s="419">
        <v>2348400</v>
      </c>
      <c r="K2788" s="595"/>
      <c r="L2788" s="568"/>
    </row>
    <row r="2789" spans="2:12">
      <c r="B2789" s="440" t="s">
        <v>637</v>
      </c>
      <c r="C2789" s="441">
        <v>901014667</v>
      </c>
      <c r="D2789" s="414" t="s">
        <v>638</v>
      </c>
      <c r="E2789" s="437" t="s">
        <v>171</v>
      </c>
      <c r="F2789" s="416">
        <v>3178458149</v>
      </c>
      <c r="G2789" s="445">
        <v>544</v>
      </c>
      <c r="H2789" s="416">
        <v>20230526</v>
      </c>
      <c r="I2789" s="418" t="s">
        <v>1706</v>
      </c>
      <c r="J2789" s="419">
        <v>2813520</v>
      </c>
      <c r="K2789" s="595"/>
      <c r="L2789" s="568"/>
    </row>
    <row r="2790" spans="2:12">
      <c r="B2790" s="440" t="s">
        <v>637</v>
      </c>
      <c r="C2790" s="441">
        <v>901014667</v>
      </c>
      <c r="D2790" s="414" t="s">
        <v>638</v>
      </c>
      <c r="E2790" s="437" t="s">
        <v>171</v>
      </c>
      <c r="F2790" s="416">
        <v>3178458149</v>
      </c>
      <c r="G2790" s="445">
        <v>574</v>
      </c>
      <c r="H2790" s="416">
        <v>20230629</v>
      </c>
      <c r="I2790" s="418" t="s">
        <v>1706</v>
      </c>
      <c r="J2790" s="419">
        <v>1189100</v>
      </c>
      <c r="K2790" s="595"/>
      <c r="L2790" s="568"/>
    </row>
    <row r="2791" spans="2:12" ht="14">
      <c r="B2791" s="440" t="s">
        <v>637</v>
      </c>
      <c r="C2791" s="441">
        <v>901014667</v>
      </c>
      <c r="D2791" s="414" t="s">
        <v>638</v>
      </c>
      <c r="E2791" s="437" t="s">
        <v>171</v>
      </c>
      <c r="F2791" s="416">
        <v>3178458149</v>
      </c>
      <c r="G2791" s="444" t="s">
        <v>1446</v>
      </c>
      <c r="H2791" s="438">
        <v>45488</v>
      </c>
      <c r="I2791" s="418" t="s">
        <v>1706</v>
      </c>
      <c r="J2791" s="419">
        <v>10058220</v>
      </c>
      <c r="K2791" s="595"/>
      <c r="L2791" s="568"/>
    </row>
    <row r="2792" spans="2:12" ht="14">
      <c r="B2792" s="440" t="s">
        <v>637</v>
      </c>
      <c r="C2792" s="441">
        <v>901014667</v>
      </c>
      <c r="D2792" s="414" t="s">
        <v>638</v>
      </c>
      <c r="E2792" s="437" t="s">
        <v>171</v>
      </c>
      <c r="F2792" s="416">
        <v>3178458149</v>
      </c>
      <c r="G2792" s="444" t="s">
        <v>1447</v>
      </c>
      <c r="H2792" s="438">
        <v>45504</v>
      </c>
      <c r="I2792" s="418" t="s">
        <v>1706</v>
      </c>
      <c r="J2792" s="419">
        <v>10058220</v>
      </c>
      <c r="K2792" s="595"/>
      <c r="L2792" s="568"/>
    </row>
    <row r="2793" spans="2:12" ht="14">
      <c r="B2793" s="440" t="s">
        <v>637</v>
      </c>
      <c r="C2793" s="441">
        <v>901014667</v>
      </c>
      <c r="D2793" s="414" t="s">
        <v>638</v>
      </c>
      <c r="E2793" s="437" t="s">
        <v>171</v>
      </c>
      <c r="F2793" s="416">
        <v>3178458149</v>
      </c>
      <c r="G2793" s="444" t="s">
        <v>1448</v>
      </c>
      <c r="H2793" s="438">
        <v>45519</v>
      </c>
      <c r="I2793" s="418" t="s">
        <v>1706</v>
      </c>
      <c r="J2793" s="419">
        <v>10058220</v>
      </c>
      <c r="K2793" s="595"/>
      <c r="L2793" s="568"/>
    </row>
    <row r="2794" spans="2:12">
      <c r="B2794" s="456" t="s">
        <v>26</v>
      </c>
      <c r="C2794" s="458"/>
      <c r="D2794" s="449"/>
      <c r="E2794" s="450"/>
      <c r="F2794" s="451"/>
      <c r="G2794" s="459"/>
      <c r="H2794" s="453"/>
      <c r="I2794" s="526"/>
      <c r="J2794" s="454">
        <f>SUM(J2787:J2793)</f>
        <v>54061920</v>
      </c>
      <c r="K2794" s="599">
        <f>SUM(K2787:K2793)</f>
        <v>0</v>
      </c>
      <c r="L2794" s="568"/>
    </row>
    <row r="2795" spans="2:12" ht="14">
      <c r="B2795" s="439" t="s">
        <v>725</v>
      </c>
      <c r="C2795" s="441">
        <v>1107054744</v>
      </c>
      <c r="D2795" s="439" t="s">
        <v>934</v>
      </c>
      <c r="E2795" s="437" t="s">
        <v>171</v>
      </c>
      <c r="F2795" s="416">
        <v>3143079353</v>
      </c>
      <c r="G2795" s="445">
        <v>20240102</v>
      </c>
      <c r="H2795" s="416">
        <v>20241224</v>
      </c>
      <c r="I2795" s="418" t="s">
        <v>1706</v>
      </c>
      <c r="J2795" s="419">
        <v>70000000</v>
      </c>
      <c r="K2795" s="595"/>
      <c r="L2795" s="568"/>
    </row>
    <row r="2796" spans="2:12">
      <c r="B2796" s="456" t="s">
        <v>26</v>
      </c>
      <c r="C2796" s="458"/>
      <c r="D2796" s="449"/>
      <c r="E2796" s="450"/>
      <c r="F2796" s="451"/>
      <c r="G2796" s="459"/>
      <c r="H2796" s="453"/>
      <c r="I2796" s="526"/>
      <c r="J2796" s="454">
        <f>SUM(J2795)</f>
        <v>70000000</v>
      </c>
      <c r="K2796" s="599">
        <f>SUM(K2795)</f>
        <v>0</v>
      </c>
      <c r="L2796" s="568"/>
    </row>
    <row r="2797" spans="2:12" ht="14">
      <c r="B2797" s="439" t="s">
        <v>908</v>
      </c>
      <c r="C2797" s="441">
        <v>1144193525</v>
      </c>
      <c r="D2797" s="439" t="s">
        <v>909</v>
      </c>
      <c r="E2797" s="437" t="s">
        <v>171</v>
      </c>
      <c r="F2797" s="416">
        <v>3750987</v>
      </c>
      <c r="G2797" s="445">
        <v>42</v>
      </c>
      <c r="H2797" s="416">
        <v>20201216</v>
      </c>
      <c r="I2797" s="418" t="s">
        <v>1706</v>
      </c>
      <c r="J2797" s="419">
        <v>7696470</v>
      </c>
      <c r="K2797" s="595"/>
      <c r="L2797" s="568"/>
    </row>
    <row r="2798" spans="2:12">
      <c r="B2798" s="456" t="s">
        <v>26</v>
      </c>
      <c r="C2798" s="458"/>
      <c r="D2798" s="449"/>
      <c r="E2798" s="450"/>
      <c r="F2798" s="451"/>
      <c r="G2798" s="459"/>
      <c r="H2798" s="453"/>
      <c r="I2798" s="526"/>
      <c r="J2798" s="454">
        <f>SUM(J2797)</f>
        <v>7696470</v>
      </c>
      <c r="K2798" s="599">
        <f>SUM(K2797)</f>
        <v>0</v>
      </c>
      <c r="L2798" s="568"/>
    </row>
    <row r="2799" spans="2:12">
      <c r="B2799" s="440" t="s">
        <v>538</v>
      </c>
      <c r="C2799" s="441">
        <v>811011779</v>
      </c>
      <c r="D2799" s="414" t="s">
        <v>539</v>
      </c>
      <c r="E2799" s="437" t="s">
        <v>202</v>
      </c>
      <c r="F2799" s="416">
        <v>3503030</v>
      </c>
      <c r="G2799" s="445">
        <v>21937</v>
      </c>
      <c r="H2799" s="416">
        <v>20230113</v>
      </c>
      <c r="I2799" s="418" t="s">
        <v>1706</v>
      </c>
      <c r="J2799" s="419">
        <v>2362745</v>
      </c>
      <c r="K2799" s="595"/>
      <c r="L2799" s="568"/>
    </row>
    <row r="2800" spans="2:12">
      <c r="B2800" s="440" t="s">
        <v>538</v>
      </c>
      <c r="C2800" s="441">
        <v>811011779</v>
      </c>
      <c r="D2800" s="414" t="s">
        <v>539</v>
      </c>
      <c r="E2800" s="437" t="s">
        <v>202</v>
      </c>
      <c r="F2800" s="416">
        <v>3503030</v>
      </c>
      <c r="G2800" s="445">
        <v>21938</v>
      </c>
      <c r="H2800" s="416">
        <v>20230113</v>
      </c>
      <c r="I2800" s="418" t="s">
        <v>1706</v>
      </c>
      <c r="J2800" s="419">
        <v>2362745</v>
      </c>
      <c r="K2800" s="595"/>
      <c r="L2800" s="568"/>
    </row>
    <row r="2801" spans="2:12">
      <c r="B2801" s="440" t="s">
        <v>538</v>
      </c>
      <c r="C2801" s="441">
        <v>811011779</v>
      </c>
      <c r="D2801" s="414" t="s">
        <v>539</v>
      </c>
      <c r="E2801" s="437" t="s">
        <v>202</v>
      </c>
      <c r="F2801" s="416">
        <v>3503030</v>
      </c>
      <c r="G2801" s="445">
        <v>21935</v>
      </c>
      <c r="H2801" s="416">
        <v>20230113</v>
      </c>
      <c r="I2801" s="418" t="s">
        <v>1706</v>
      </c>
      <c r="J2801" s="419">
        <v>2362746</v>
      </c>
      <c r="K2801" s="595"/>
      <c r="L2801" s="568"/>
    </row>
    <row r="2802" spans="2:12">
      <c r="B2802" s="440" t="s">
        <v>538</v>
      </c>
      <c r="C2802" s="441">
        <v>811011779</v>
      </c>
      <c r="D2802" s="414" t="s">
        <v>539</v>
      </c>
      <c r="E2802" s="437" t="s">
        <v>202</v>
      </c>
      <c r="F2802" s="416">
        <v>3503030</v>
      </c>
      <c r="G2802" s="445">
        <v>21936</v>
      </c>
      <c r="H2802" s="416">
        <v>20230113</v>
      </c>
      <c r="I2802" s="418" t="s">
        <v>1706</v>
      </c>
      <c r="J2802" s="419">
        <v>2362746</v>
      </c>
      <c r="K2802" s="595"/>
      <c r="L2802" s="568"/>
    </row>
    <row r="2803" spans="2:12">
      <c r="B2803" s="456" t="s">
        <v>26</v>
      </c>
      <c r="C2803" s="458"/>
      <c r="D2803" s="449"/>
      <c r="E2803" s="450"/>
      <c r="F2803" s="451"/>
      <c r="G2803" s="459"/>
      <c r="H2803" s="453"/>
      <c r="I2803" s="526"/>
      <c r="J2803" s="454">
        <f>SUM(J2799:J2802)</f>
        <v>9450982</v>
      </c>
      <c r="K2803" s="599">
        <f>SUM(K2799:K2802)</f>
        <v>0</v>
      </c>
      <c r="L2803" s="568"/>
    </row>
    <row r="2804" spans="2:12">
      <c r="B2804" s="440" t="s">
        <v>1449</v>
      </c>
      <c r="C2804" s="441">
        <v>16930983</v>
      </c>
      <c r="D2804" s="414" t="s">
        <v>1450</v>
      </c>
      <c r="E2804" s="437" t="s">
        <v>171</v>
      </c>
      <c r="F2804" s="416">
        <v>3136272164</v>
      </c>
      <c r="G2804" s="445">
        <v>240822</v>
      </c>
      <c r="H2804" s="416">
        <v>20240822</v>
      </c>
      <c r="I2804" s="418" t="s">
        <v>1706</v>
      </c>
      <c r="J2804" s="419">
        <v>236808</v>
      </c>
      <c r="K2804" s="595"/>
      <c r="L2804" s="568"/>
    </row>
    <row r="2805" spans="2:12">
      <c r="B2805" s="456" t="s">
        <v>26</v>
      </c>
      <c r="C2805" s="458"/>
      <c r="D2805" s="449"/>
      <c r="E2805" s="450"/>
      <c r="F2805" s="451"/>
      <c r="G2805" s="459"/>
      <c r="H2805" s="453"/>
      <c r="I2805" s="526"/>
      <c r="J2805" s="454">
        <f>SUM(J2804)</f>
        <v>236808</v>
      </c>
      <c r="K2805" s="599">
        <f>SUM(K2804)</f>
        <v>0</v>
      </c>
      <c r="L2805" s="568"/>
    </row>
    <row r="2806" spans="2:12" ht="14">
      <c r="B2806" s="440" t="s">
        <v>544</v>
      </c>
      <c r="C2806" s="441">
        <v>94446334</v>
      </c>
      <c r="D2806" s="414" t="s">
        <v>545</v>
      </c>
      <c r="E2806" s="437" t="s">
        <v>171</v>
      </c>
      <c r="F2806" s="416">
        <v>4047570</v>
      </c>
      <c r="G2806" s="613" t="s">
        <v>158</v>
      </c>
      <c r="H2806" s="438">
        <v>44638</v>
      </c>
      <c r="I2806" s="418" t="s">
        <v>1706</v>
      </c>
      <c r="J2806" s="419">
        <v>1083000</v>
      </c>
      <c r="K2806" s="595"/>
      <c r="L2806" s="568"/>
    </row>
    <row r="2807" spans="2:12">
      <c r="B2807" s="440" t="s">
        <v>544</v>
      </c>
      <c r="C2807" s="441">
        <v>94446334</v>
      </c>
      <c r="D2807" s="414" t="s">
        <v>545</v>
      </c>
      <c r="E2807" s="437" t="s">
        <v>171</v>
      </c>
      <c r="F2807" s="416">
        <v>4047570</v>
      </c>
      <c r="G2807" s="445">
        <v>220119</v>
      </c>
      <c r="H2807" s="416">
        <v>20220119</v>
      </c>
      <c r="I2807" s="418" t="s">
        <v>1706</v>
      </c>
      <c r="J2807" s="419">
        <v>98707</v>
      </c>
      <c r="K2807" s="595"/>
      <c r="L2807" s="568"/>
    </row>
    <row r="2808" spans="2:12">
      <c r="B2808" s="440" t="s">
        <v>544</v>
      </c>
      <c r="C2808" s="441">
        <v>94446334</v>
      </c>
      <c r="D2808" s="414" t="s">
        <v>545</v>
      </c>
      <c r="E2808" s="437" t="s">
        <v>171</v>
      </c>
      <c r="F2808" s="416">
        <v>4047570</v>
      </c>
      <c r="G2808" s="445">
        <v>20220411</v>
      </c>
      <c r="H2808" s="416">
        <v>20220510</v>
      </c>
      <c r="I2808" s="418" t="s">
        <v>1706</v>
      </c>
      <c r="J2808" s="419">
        <v>1083000</v>
      </c>
      <c r="K2808" s="595"/>
      <c r="L2808" s="568"/>
    </row>
    <row r="2809" spans="2:12" ht="14">
      <c r="B2809" s="440" t="s">
        <v>544</v>
      </c>
      <c r="C2809" s="441">
        <v>94446334</v>
      </c>
      <c r="D2809" s="414" t="s">
        <v>545</v>
      </c>
      <c r="E2809" s="437" t="s">
        <v>171</v>
      </c>
      <c r="F2809" s="416">
        <v>4047570</v>
      </c>
      <c r="G2809" s="445" t="s">
        <v>546</v>
      </c>
      <c r="H2809" s="416">
        <v>20220510</v>
      </c>
      <c r="I2809" s="418" t="s">
        <v>1706</v>
      </c>
      <c r="J2809" s="419">
        <v>920000</v>
      </c>
      <c r="K2809" s="595"/>
      <c r="L2809" s="568"/>
    </row>
    <row r="2810" spans="2:12">
      <c r="B2810" s="440" t="s">
        <v>544</v>
      </c>
      <c r="C2810" s="441">
        <v>94446334</v>
      </c>
      <c r="D2810" s="414" t="s">
        <v>545</v>
      </c>
      <c r="E2810" s="437" t="s">
        <v>171</v>
      </c>
      <c r="F2810" s="416">
        <v>4047570</v>
      </c>
      <c r="G2810" s="445">
        <v>20220706</v>
      </c>
      <c r="H2810" s="416">
        <v>20220804</v>
      </c>
      <c r="I2810" s="418" t="s">
        <v>1706</v>
      </c>
      <c r="J2810" s="419">
        <v>1257490</v>
      </c>
      <c r="K2810" s="595"/>
      <c r="L2810" s="568"/>
    </row>
    <row r="2811" spans="2:12">
      <c r="B2811" s="440" t="s">
        <v>544</v>
      </c>
      <c r="C2811" s="441">
        <v>94446334</v>
      </c>
      <c r="D2811" s="414" t="s">
        <v>545</v>
      </c>
      <c r="E2811" s="437" t="s">
        <v>171</v>
      </c>
      <c r="F2811" s="416">
        <v>4047570</v>
      </c>
      <c r="G2811" s="445">
        <v>20221101</v>
      </c>
      <c r="H2811" s="416">
        <v>20221208</v>
      </c>
      <c r="I2811" s="418" t="s">
        <v>1706</v>
      </c>
      <c r="J2811" s="419">
        <v>1083000</v>
      </c>
      <c r="K2811" s="595"/>
      <c r="L2811" s="568"/>
    </row>
    <row r="2812" spans="2:12">
      <c r="B2812" s="440" t="s">
        <v>544</v>
      </c>
      <c r="C2812" s="441">
        <v>94446334</v>
      </c>
      <c r="D2812" s="414" t="s">
        <v>545</v>
      </c>
      <c r="E2812" s="437" t="s">
        <v>171</v>
      </c>
      <c r="F2812" s="416">
        <v>4047570</v>
      </c>
      <c r="G2812" s="445">
        <v>20221102</v>
      </c>
      <c r="H2812" s="416">
        <v>20221214</v>
      </c>
      <c r="I2812" s="418" t="s">
        <v>1706</v>
      </c>
      <c r="J2812" s="419">
        <v>1083000</v>
      </c>
      <c r="K2812" s="595"/>
      <c r="L2812" s="568"/>
    </row>
    <row r="2813" spans="2:12">
      <c r="B2813" s="456" t="s">
        <v>26</v>
      </c>
      <c r="C2813" s="458"/>
      <c r="D2813" s="449"/>
      <c r="E2813" s="450"/>
      <c r="F2813" s="451"/>
      <c r="G2813" s="459"/>
      <c r="H2813" s="453"/>
      <c r="I2813" s="526"/>
      <c r="J2813" s="454">
        <f>SUM(J2806:J2812)</f>
        <v>6608197</v>
      </c>
      <c r="K2813" s="599">
        <f>SUM(K2806:K2812)</f>
        <v>0</v>
      </c>
      <c r="L2813" s="568"/>
    </row>
    <row r="2814" spans="2:12">
      <c r="B2814" s="440" t="s">
        <v>464</v>
      </c>
      <c r="C2814" s="441">
        <v>901410732</v>
      </c>
      <c r="D2814" s="414" t="s">
        <v>465</v>
      </c>
      <c r="E2814" s="437" t="s">
        <v>171</v>
      </c>
      <c r="F2814" s="416">
        <v>3205566454</v>
      </c>
      <c r="G2814" s="444">
        <v>84</v>
      </c>
      <c r="H2814" s="416">
        <v>20220324</v>
      </c>
      <c r="I2814" s="418" t="s">
        <v>1706</v>
      </c>
      <c r="J2814" s="419">
        <v>2338232</v>
      </c>
      <c r="K2814" s="595"/>
      <c r="L2814" s="568"/>
    </row>
    <row r="2815" spans="2:12">
      <c r="B2815" s="440" t="s">
        <v>464</v>
      </c>
      <c r="C2815" s="441">
        <v>901410732</v>
      </c>
      <c r="D2815" s="414" t="s">
        <v>465</v>
      </c>
      <c r="E2815" s="437" t="s">
        <v>171</v>
      </c>
      <c r="F2815" s="416">
        <v>3205566454</v>
      </c>
      <c r="G2815" s="444">
        <v>54</v>
      </c>
      <c r="H2815" s="416">
        <v>20220114</v>
      </c>
      <c r="I2815" s="418" t="s">
        <v>1706</v>
      </c>
      <c r="J2815" s="419">
        <v>755023</v>
      </c>
      <c r="K2815" s="595"/>
      <c r="L2815" s="568"/>
    </row>
    <row r="2816" spans="2:12">
      <c r="B2816" s="440" t="s">
        <v>464</v>
      </c>
      <c r="C2816" s="441">
        <v>901410732</v>
      </c>
      <c r="D2816" s="414" t="s">
        <v>465</v>
      </c>
      <c r="E2816" s="437" t="s">
        <v>171</v>
      </c>
      <c r="F2816" s="416">
        <v>3205566454</v>
      </c>
      <c r="G2816" s="444">
        <v>62</v>
      </c>
      <c r="H2816" s="416">
        <v>20220119</v>
      </c>
      <c r="I2816" s="418" t="s">
        <v>1706</v>
      </c>
      <c r="J2816" s="419">
        <v>999445</v>
      </c>
      <c r="K2816" s="595"/>
      <c r="L2816" s="568"/>
    </row>
    <row r="2817" spans="2:12">
      <c r="B2817" s="440" t="s">
        <v>464</v>
      </c>
      <c r="C2817" s="441">
        <v>901410732</v>
      </c>
      <c r="D2817" s="414" t="s">
        <v>465</v>
      </c>
      <c r="E2817" s="437" t="s">
        <v>171</v>
      </c>
      <c r="F2817" s="416">
        <v>3205566454</v>
      </c>
      <c r="G2817" s="444">
        <v>53</v>
      </c>
      <c r="H2817" s="416">
        <v>20220114</v>
      </c>
      <c r="I2817" s="418" t="s">
        <v>1706</v>
      </c>
      <c r="J2817" s="419">
        <v>1228816</v>
      </c>
      <c r="K2817" s="595"/>
      <c r="L2817" s="568"/>
    </row>
    <row r="2818" spans="2:12">
      <c r="B2818" s="440" t="s">
        <v>464</v>
      </c>
      <c r="C2818" s="441">
        <v>901410732</v>
      </c>
      <c r="D2818" s="414" t="s">
        <v>465</v>
      </c>
      <c r="E2818" s="437" t="s">
        <v>171</v>
      </c>
      <c r="F2818" s="416">
        <v>3205566454</v>
      </c>
      <c r="G2818" s="444">
        <v>66</v>
      </c>
      <c r="H2818" s="416">
        <v>20220222</v>
      </c>
      <c r="I2818" s="418" t="s">
        <v>1706</v>
      </c>
      <c r="J2818" s="419">
        <v>738589</v>
      </c>
      <c r="K2818" s="595"/>
      <c r="L2818" s="568"/>
    </row>
    <row r="2819" spans="2:12">
      <c r="B2819" s="440" t="s">
        <v>464</v>
      </c>
      <c r="C2819" s="441">
        <v>901410732</v>
      </c>
      <c r="D2819" s="414" t="s">
        <v>465</v>
      </c>
      <c r="E2819" s="437" t="s">
        <v>171</v>
      </c>
      <c r="F2819" s="416">
        <v>3205566454</v>
      </c>
      <c r="G2819" s="444">
        <v>69</v>
      </c>
      <c r="H2819" s="416">
        <v>20220222</v>
      </c>
      <c r="I2819" s="418" t="s">
        <v>1706</v>
      </c>
      <c r="J2819" s="419">
        <v>519049</v>
      </c>
      <c r="K2819" s="595"/>
      <c r="L2819" s="568"/>
    </row>
    <row r="2820" spans="2:12">
      <c r="B2820" s="440" t="s">
        <v>464</v>
      </c>
      <c r="C2820" s="441">
        <v>901410732</v>
      </c>
      <c r="D2820" s="414" t="s">
        <v>465</v>
      </c>
      <c r="E2820" s="437" t="s">
        <v>171</v>
      </c>
      <c r="F2820" s="416">
        <v>3205566454</v>
      </c>
      <c r="G2820" s="444">
        <v>67</v>
      </c>
      <c r="H2820" s="416">
        <v>20220222</v>
      </c>
      <c r="I2820" s="418" t="s">
        <v>1706</v>
      </c>
      <c r="J2820" s="419">
        <v>220544</v>
      </c>
      <c r="K2820" s="595"/>
      <c r="L2820" s="568"/>
    </row>
    <row r="2821" spans="2:12">
      <c r="B2821" s="440" t="s">
        <v>464</v>
      </c>
      <c r="C2821" s="441">
        <v>901410732</v>
      </c>
      <c r="D2821" s="414" t="s">
        <v>465</v>
      </c>
      <c r="E2821" s="437" t="s">
        <v>171</v>
      </c>
      <c r="F2821" s="416">
        <v>3205566454</v>
      </c>
      <c r="G2821" s="444">
        <v>65</v>
      </c>
      <c r="H2821" s="416">
        <v>20220223</v>
      </c>
      <c r="I2821" s="418" t="s">
        <v>1706</v>
      </c>
      <c r="J2821" s="419">
        <v>786038</v>
      </c>
      <c r="K2821" s="595"/>
      <c r="L2821" s="568"/>
    </row>
    <row r="2822" spans="2:12">
      <c r="B2822" s="440" t="s">
        <v>464</v>
      </c>
      <c r="C2822" s="441">
        <v>901410732</v>
      </c>
      <c r="D2822" s="414" t="s">
        <v>465</v>
      </c>
      <c r="E2822" s="437" t="s">
        <v>171</v>
      </c>
      <c r="F2822" s="416">
        <v>3205566454</v>
      </c>
      <c r="G2822" s="444">
        <v>68</v>
      </c>
      <c r="H2822" s="416">
        <v>20220223</v>
      </c>
      <c r="I2822" s="418" t="s">
        <v>1706</v>
      </c>
      <c r="J2822" s="419">
        <v>412728</v>
      </c>
      <c r="K2822" s="595"/>
      <c r="L2822" s="568"/>
    </row>
    <row r="2823" spans="2:12">
      <c r="B2823" s="440" t="s">
        <v>464</v>
      </c>
      <c r="C2823" s="441">
        <v>901410732</v>
      </c>
      <c r="D2823" s="414" t="s">
        <v>465</v>
      </c>
      <c r="E2823" s="437" t="s">
        <v>171</v>
      </c>
      <c r="F2823" s="416">
        <v>3205566454</v>
      </c>
      <c r="G2823" s="444">
        <v>78</v>
      </c>
      <c r="H2823" s="416">
        <v>20220324</v>
      </c>
      <c r="I2823" s="418" t="s">
        <v>1706</v>
      </c>
      <c r="J2823" s="419">
        <v>1205741</v>
      </c>
      <c r="K2823" s="595"/>
      <c r="L2823" s="568"/>
    </row>
    <row r="2824" spans="2:12">
      <c r="B2824" s="440" t="s">
        <v>464</v>
      </c>
      <c r="C2824" s="441">
        <v>901410732</v>
      </c>
      <c r="D2824" s="414" t="s">
        <v>465</v>
      </c>
      <c r="E2824" s="437" t="s">
        <v>171</v>
      </c>
      <c r="F2824" s="416">
        <v>3205566454</v>
      </c>
      <c r="G2824" s="444">
        <v>76</v>
      </c>
      <c r="H2824" s="416">
        <v>20220323</v>
      </c>
      <c r="I2824" s="418" t="s">
        <v>1706</v>
      </c>
      <c r="J2824" s="419">
        <v>166855</v>
      </c>
      <c r="K2824" s="595"/>
      <c r="L2824" s="568"/>
    </row>
    <row r="2825" spans="2:12">
      <c r="B2825" s="440" t="s">
        <v>464</v>
      </c>
      <c r="C2825" s="441">
        <v>901410732</v>
      </c>
      <c r="D2825" s="414" t="s">
        <v>465</v>
      </c>
      <c r="E2825" s="437" t="s">
        <v>171</v>
      </c>
      <c r="F2825" s="416">
        <v>3205566454</v>
      </c>
      <c r="G2825" s="444">
        <v>77</v>
      </c>
      <c r="H2825" s="416">
        <v>20220324</v>
      </c>
      <c r="I2825" s="418" t="s">
        <v>1706</v>
      </c>
      <c r="J2825" s="419">
        <v>519049</v>
      </c>
      <c r="K2825" s="595"/>
      <c r="L2825" s="568"/>
    </row>
    <row r="2826" spans="2:12">
      <c r="B2826" s="440" t="s">
        <v>464</v>
      </c>
      <c r="C2826" s="441">
        <v>901410732</v>
      </c>
      <c r="D2826" s="414" t="s">
        <v>465</v>
      </c>
      <c r="E2826" s="437" t="s">
        <v>171</v>
      </c>
      <c r="F2826" s="416">
        <v>3205566454</v>
      </c>
      <c r="G2826" s="444">
        <v>86</v>
      </c>
      <c r="H2826" s="416">
        <v>20220327</v>
      </c>
      <c r="I2826" s="418" t="s">
        <v>1706</v>
      </c>
      <c r="J2826" s="419">
        <v>3340084</v>
      </c>
      <c r="K2826" s="595"/>
      <c r="L2826" s="568"/>
    </row>
    <row r="2827" spans="2:12">
      <c r="B2827" s="440" t="s">
        <v>464</v>
      </c>
      <c r="C2827" s="441">
        <v>901410732</v>
      </c>
      <c r="D2827" s="414" t="s">
        <v>465</v>
      </c>
      <c r="E2827" s="437" t="s">
        <v>171</v>
      </c>
      <c r="F2827" s="416">
        <v>3205566454</v>
      </c>
      <c r="G2827" s="444">
        <v>87</v>
      </c>
      <c r="H2827" s="416">
        <v>20220327</v>
      </c>
      <c r="I2827" s="418" t="s">
        <v>1706</v>
      </c>
      <c r="J2827" s="419">
        <v>2756805</v>
      </c>
      <c r="K2827" s="595"/>
      <c r="L2827" s="568"/>
    </row>
    <row r="2828" spans="2:12">
      <c r="B2828" s="440" t="s">
        <v>464</v>
      </c>
      <c r="C2828" s="441">
        <v>901410732</v>
      </c>
      <c r="D2828" s="414" t="s">
        <v>465</v>
      </c>
      <c r="E2828" s="437" t="s">
        <v>171</v>
      </c>
      <c r="F2828" s="416">
        <v>3205566454</v>
      </c>
      <c r="G2828" s="444">
        <v>83</v>
      </c>
      <c r="H2828" s="416">
        <v>20220324</v>
      </c>
      <c r="I2828" s="418" t="s">
        <v>1706</v>
      </c>
      <c r="J2828" s="419">
        <v>501559</v>
      </c>
      <c r="K2828" s="595"/>
      <c r="L2828" s="568"/>
    </row>
    <row r="2829" spans="2:12">
      <c r="B2829" s="440" t="s">
        <v>464</v>
      </c>
      <c r="C2829" s="441">
        <v>901410732</v>
      </c>
      <c r="D2829" s="414" t="s">
        <v>465</v>
      </c>
      <c r="E2829" s="437" t="s">
        <v>171</v>
      </c>
      <c r="F2829" s="416">
        <v>3205566454</v>
      </c>
      <c r="G2829" s="444">
        <v>85</v>
      </c>
      <c r="H2829" s="416">
        <v>20220324</v>
      </c>
      <c r="I2829" s="418" t="s">
        <v>1706</v>
      </c>
      <c r="J2829" s="419">
        <v>538284</v>
      </c>
      <c r="K2829" s="595"/>
      <c r="L2829" s="568"/>
    </row>
    <row r="2830" spans="2:12">
      <c r="B2830" s="440" t="s">
        <v>464</v>
      </c>
      <c r="C2830" s="441">
        <v>901410732</v>
      </c>
      <c r="D2830" s="414" t="s">
        <v>465</v>
      </c>
      <c r="E2830" s="437" t="s">
        <v>171</v>
      </c>
      <c r="F2830" s="416">
        <v>3205566454</v>
      </c>
      <c r="G2830" s="444">
        <v>80</v>
      </c>
      <c r="H2830" s="416">
        <v>20220324</v>
      </c>
      <c r="I2830" s="418" t="s">
        <v>1706</v>
      </c>
      <c r="J2830" s="419">
        <v>752449</v>
      </c>
      <c r="K2830" s="595"/>
      <c r="L2830" s="568"/>
    </row>
    <row r="2831" spans="2:12">
      <c r="B2831" s="440" t="s">
        <v>464</v>
      </c>
      <c r="C2831" s="441">
        <v>901410732</v>
      </c>
      <c r="D2831" s="414" t="s">
        <v>465</v>
      </c>
      <c r="E2831" s="437" t="s">
        <v>171</v>
      </c>
      <c r="F2831" s="416">
        <v>3205566454</v>
      </c>
      <c r="G2831" s="444">
        <v>82</v>
      </c>
      <c r="H2831" s="416">
        <v>20220324</v>
      </c>
      <c r="I2831" s="418" t="s">
        <v>1706</v>
      </c>
      <c r="J2831" s="419">
        <v>2756805</v>
      </c>
      <c r="K2831" s="595"/>
      <c r="L2831" s="568"/>
    </row>
    <row r="2832" spans="2:12">
      <c r="B2832" s="440" t="s">
        <v>464</v>
      </c>
      <c r="C2832" s="441">
        <v>901410732</v>
      </c>
      <c r="D2832" s="414" t="s">
        <v>465</v>
      </c>
      <c r="E2832" s="437" t="s">
        <v>171</v>
      </c>
      <c r="F2832" s="416">
        <v>3205566454</v>
      </c>
      <c r="G2832" s="444">
        <v>81</v>
      </c>
      <c r="H2832" s="416">
        <v>20220324</v>
      </c>
      <c r="I2832" s="418" t="s">
        <v>1706</v>
      </c>
      <c r="J2832" s="419">
        <v>1409105</v>
      </c>
      <c r="K2832" s="595"/>
      <c r="L2832" s="568"/>
    </row>
    <row r="2833" spans="2:12">
      <c r="B2833" s="440" t="s">
        <v>464</v>
      </c>
      <c r="C2833" s="441">
        <v>901410732</v>
      </c>
      <c r="D2833" s="414" t="s">
        <v>465</v>
      </c>
      <c r="E2833" s="437" t="s">
        <v>171</v>
      </c>
      <c r="F2833" s="416">
        <v>3205566454</v>
      </c>
      <c r="G2833" s="444">
        <v>89</v>
      </c>
      <c r="H2833" s="416">
        <v>20220330</v>
      </c>
      <c r="I2833" s="418" t="s">
        <v>1706</v>
      </c>
      <c r="J2833" s="419">
        <v>248553</v>
      </c>
      <c r="K2833" s="595"/>
      <c r="L2833" s="568"/>
    </row>
    <row r="2834" spans="2:12">
      <c r="B2834" s="440" t="s">
        <v>464</v>
      </c>
      <c r="C2834" s="441">
        <v>901410732</v>
      </c>
      <c r="D2834" s="414" t="s">
        <v>465</v>
      </c>
      <c r="E2834" s="437" t="s">
        <v>171</v>
      </c>
      <c r="F2834" s="416">
        <v>3205566454</v>
      </c>
      <c r="G2834" s="444">
        <v>94</v>
      </c>
      <c r="H2834" s="416">
        <v>20220407</v>
      </c>
      <c r="I2834" s="418" t="s">
        <v>1706</v>
      </c>
      <c r="J2834" s="419">
        <v>975341</v>
      </c>
      <c r="K2834" s="595"/>
      <c r="L2834" s="568"/>
    </row>
    <row r="2835" spans="2:12">
      <c r="B2835" s="440" t="s">
        <v>464</v>
      </c>
      <c r="C2835" s="441">
        <v>901410732</v>
      </c>
      <c r="D2835" s="414" t="s">
        <v>465</v>
      </c>
      <c r="E2835" s="437" t="s">
        <v>171</v>
      </c>
      <c r="F2835" s="416">
        <v>3205566454</v>
      </c>
      <c r="G2835" s="444">
        <v>107</v>
      </c>
      <c r="H2835" s="416">
        <v>20220706</v>
      </c>
      <c r="I2835" s="418" t="s">
        <v>1706</v>
      </c>
      <c r="J2835" s="419">
        <v>5513610</v>
      </c>
      <c r="K2835" s="595"/>
      <c r="L2835" s="568"/>
    </row>
    <row r="2836" spans="2:12">
      <c r="B2836" s="456" t="s">
        <v>26</v>
      </c>
      <c r="C2836" s="458"/>
      <c r="D2836" s="449"/>
      <c r="E2836" s="450"/>
      <c r="F2836" s="451"/>
      <c r="G2836" s="459"/>
      <c r="H2836" s="453"/>
      <c r="I2836" s="526"/>
      <c r="J2836" s="454">
        <f>SUM(J2814:J2835)</f>
        <v>28682704</v>
      </c>
      <c r="K2836" s="599">
        <f>SUM(K2814:K2835)</f>
        <v>0</v>
      </c>
      <c r="L2836" s="568"/>
    </row>
    <row r="2837" spans="2:12">
      <c r="B2837" s="440" t="s">
        <v>211</v>
      </c>
      <c r="C2837" s="441">
        <v>900352786</v>
      </c>
      <c r="D2837" s="414" t="s">
        <v>646</v>
      </c>
      <c r="E2837" s="437" t="s">
        <v>185</v>
      </c>
      <c r="F2837" s="416">
        <v>7941834</v>
      </c>
      <c r="G2837" s="445">
        <v>43163</v>
      </c>
      <c r="H2837" s="416">
        <v>20240913</v>
      </c>
      <c r="I2837" s="418" t="s">
        <v>1706</v>
      </c>
      <c r="J2837" s="419">
        <v>171925</v>
      </c>
      <c r="K2837" s="595"/>
      <c r="L2837" s="568"/>
    </row>
    <row r="2838" spans="2:12">
      <c r="B2838" s="456" t="s">
        <v>26</v>
      </c>
      <c r="C2838" s="458"/>
      <c r="D2838" s="449"/>
      <c r="E2838" s="450"/>
      <c r="F2838" s="451"/>
      <c r="G2838" s="459"/>
      <c r="H2838" s="453"/>
      <c r="I2838" s="526"/>
      <c r="J2838" s="454">
        <f>SUM(J2837)</f>
        <v>171925</v>
      </c>
      <c r="K2838" s="599">
        <f>SUM(K2837)</f>
        <v>0</v>
      </c>
      <c r="L2838" s="568"/>
    </row>
    <row r="2839" spans="2:12" ht="14">
      <c r="B2839" s="439" t="s">
        <v>1611</v>
      </c>
      <c r="C2839" s="441">
        <v>1107090090</v>
      </c>
      <c r="D2839" s="439" t="s">
        <v>1612</v>
      </c>
      <c r="E2839" s="437" t="s">
        <v>171</v>
      </c>
      <c r="F2839" s="416">
        <v>3046836757</v>
      </c>
      <c r="G2839" s="445">
        <v>827</v>
      </c>
      <c r="H2839" s="435">
        <v>44729</v>
      </c>
      <c r="I2839" s="418" t="s">
        <v>1706</v>
      </c>
      <c r="J2839" s="419">
        <v>500000</v>
      </c>
      <c r="K2839" s="595"/>
      <c r="L2839" s="568"/>
    </row>
    <row r="2840" spans="2:12">
      <c r="B2840" s="456" t="s">
        <v>26</v>
      </c>
      <c r="C2840" s="458"/>
      <c r="D2840" s="449"/>
      <c r="E2840" s="450"/>
      <c r="F2840" s="451"/>
      <c r="G2840" s="459"/>
      <c r="H2840" s="453"/>
      <c r="I2840" s="526"/>
      <c r="J2840" s="454">
        <f>SUM(J2839)</f>
        <v>500000</v>
      </c>
      <c r="K2840" s="599">
        <f>SUM(K2839)</f>
        <v>0</v>
      </c>
      <c r="L2840" s="568"/>
    </row>
    <row r="2841" spans="2:12" ht="14">
      <c r="B2841" s="439" t="s">
        <v>867</v>
      </c>
      <c r="C2841" s="441">
        <v>1014225285</v>
      </c>
      <c r="D2841" s="439" t="s">
        <v>868</v>
      </c>
      <c r="E2841" s="437" t="s">
        <v>171</v>
      </c>
      <c r="F2841" s="416">
        <v>0</v>
      </c>
      <c r="G2841" s="445">
        <v>42</v>
      </c>
      <c r="H2841" s="416">
        <v>20201216</v>
      </c>
      <c r="I2841" s="418" t="s">
        <v>1706</v>
      </c>
      <c r="J2841" s="419">
        <v>7000000</v>
      </c>
      <c r="K2841" s="595"/>
      <c r="L2841" s="568"/>
    </row>
    <row r="2842" spans="2:12">
      <c r="B2842" s="456" t="s">
        <v>26</v>
      </c>
      <c r="C2842" s="458"/>
      <c r="D2842" s="449"/>
      <c r="E2842" s="450"/>
      <c r="F2842" s="451"/>
      <c r="G2842" s="459"/>
      <c r="H2842" s="453"/>
      <c r="I2842" s="526"/>
      <c r="J2842" s="454">
        <f>SUM(J2841)</f>
        <v>7000000</v>
      </c>
      <c r="K2842" s="599">
        <f>SUM(K2841)</f>
        <v>0</v>
      </c>
      <c r="L2842" s="568"/>
    </row>
    <row r="2843" spans="2:12">
      <c r="B2843" s="440" t="s">
        <v>393</v>
      </c>
      <c r="C2843" s="441">
        <v>1034294439</v>
      </c>
      <c r="D2843" s="414"/>
      <c r="E2843" s="415"/>
      <c r="F2843" s="416"/>
      <c r="G2843" s="444"/>
      <c r="H2843" s="435"/>
      <c r="I2843" s="418" t="s">
        <v>1706</v>
      </c>
      <c r="J2843" s="419">
        <v>17780</v>
      </c>
      <c r="K2843" s="595" t="s">
        <v>158</v>
      </c>
      <c r="L2843" s="568"/>
    </row>
    <row r="2844" spans="2:12">
      <c r="B2844" s="440" t="s">
        <v>393</v>
      </c>
      <c r="C2844" s="441">
        <v>1034294439</v>
      </c>
      <c r="D2844" s="414"/>
      <c r="E2844" s="415"/>
      <c r="F2844" s="416"/>
      <c r="G2844" s="444"/>
      <c r="H2844" s="435"/>
      <c r="I2844" s="418" t="s">
        <v>1706</v>
      </c>
      <c r="J2844" s="419">
        <v>17780</v>
      </c>
      <c r="K2844" s="595"/>
      <c r="L2844" s="568"/>
    </row>
    <row r="2845" spans="2:12">
      <c r="B2845" s="440" t="s">
        <v>393</v>
      </c>
      <c r="C2845" s="441">
        <v>1034294439</v>
      </c>
      <c r="D2845" s="414"/>
      <c r="E2845" s="415"/>
      <c r="F2845" s="416"/>
      <c r="G2845" s="444"/>
      <c r="H2845" s="435"/>
      <c r="I2845" s="418" t="s">
        <v>1706</v>
      </c>
      <c r="J2845" s="419">
        <v>4445</v>
      </c>
      <c r="K2845" s="595"/>
      <c r="L2845" s="568"/>
    </row>
    <row r="2846" spans="2:12" ht="14">
      <c r="B2846" s="439" t="s">
        <v>393</v>
      </c>
      <c r="C2846" s="441">
        <v>1034294439</v>
      </c>
      <c r="D2846" s="439" t="s">
        <v>394</v>
      </c>
      <c r="E2846" s="437" t="s">
        <v>171</v>
      </c>
      <c r="F2846" s="416">
        <v>3007755286</v>
      </c>
      <c r="G2846" s="445">
        <v>245</v>
      </c>
      <c r="H2846" s="416">
        <v>20210430</v>
      </c>
      <c r="I2846" s="418" t="s">
        <v>1706</v>
      </c>
      <c r="J2846" s="419">
        <v>1548904</v>
      </c>
      <c r="K2846" s="595"/>
      <c r="L2846" s="568"/>
    </row>
    <row r="2847" spans="2:12" ht="14">
      <c r="B2847" s="439" t="s">
        <v>393</v>
      </c>
      <c r="C2847" s="441">
        <v>1034294439</v>
      </c>
      <c r="D2847" s="439" t="s">
        <v>394</v>
      </c>
      <c r="E2847" s="437" t="s">
        <v>171</v>
      </c>
      <c r="F2847" s="416">
        <v>3007755286</v>
      </c>
      <c r="G2847" s="444" t="s">
        <v>1476</v>
      </c>
      <c r="H2847" s="438">
        <v>45352</v>
      </c>
      <c r="I2847" s="418" t="s">
        <v>1706</v>
      </c>
      <c r="J2847" s="419">
        <v>19500000</v>
      </c>
      <c r="K2847" s="595"/>
      <c r="L2847" s="568"/>
    </row>
    <row r="2848" spans="2:12">
      <c r="B2848" s="456" t="s">
        <v>26</v>
      </c>
      <c r="C2848" s="458"/>
      <c r="D2848" s="449"/>
      <c r="E2848" s="450"/>
      <c r="F2848" s="451"/>
      <c r="G2848" s="459"/>
      <c r="H2848" s="453"/>
      <c r="I2848" s="526"/>
      <c r="J2848" s="454">
        <f>SUM(J2843:J2847)</f>
        <v>21088909</v>
      </c>
      <c r="K2848" s="599">
        <f>SUM(K2843:K2847)</f>
        <v>0</v>
      </c>
      <c r="L2848" s="568"/>
    </row>
    <row r="2849" spans="2:12" ht="14">
      <c r="B2849" s="439" t="s">
        <v>1106</v>
      </c>
      <c r="C2849" s="441">
        <v>3500221091997</v>
      </c>
      <c r="D2849" s="439" t="s">
        <v>871</v>
      </c>
      <c r="E2849" s="437" t="s">
        <v>171</v>
      </c>
      <c r="F2849" s="416">
        <v>4878781</v>
      </c>
      <c r="G2849" s="445">
        <v>827</v>
      </c>
      <c r="H2849" s="416">
        <v>20220617</v>
      </c>
      <c r="I2849" s="418" t="s">
        <v>1706</v>
      </c>
      <c r="J2849" s="419">
        <v>1800000</v>
      </c>
      <c r="K2849" s="595"/>
      <c r="L2849" s="568"/>
    </row>
    <row r="2850" spans="2:12">
      <c r="B2850" s="456" t="s">
        <v>26</v>
      </c>
      <c r="C2850" s="458"/>
      <c r="D2850" s="449"/>
      <c r="E2850" s="450"/>
      <c r="F2850" s="451"/>
      <c r="G2850" s="459"/>
      <c r="H2850" s="453"/>
      <c r="I2850" s="526"/>
      <c r="J2850" s="454">
        <f>SUM(J2849)</f>
        <v>1800000</v>
      </c>
      <c r="K2850" s="599">
        <f>SUM(K2849)</f>
        <v>0</v>
      </c>
      <c r="L2850" s="568"/>
    </row>
    <row r="2851" spans="2:12" ht="14">
      <c r="B2851" s="439" t="s">
        <v>765</v>
      </c>
      <c r="C2851" s="441">
        <v>1143841160</v>
      </c>
      <c r="D2851" s="439" t="s">
        <v>766</v>
      </c>
      <c r="E2851" s="437" t="s">
        <v>171</v>
      </c>
      <c r="F2851" s="416">
        <v>3822096</v>
      </c>
      <c r="G2851" s="445">
        <v>1087</v>
      </c>
      <c r="H2851" s="416">
        <v>20221128</v>
      </c>
      <c r="I2851" s="418" t="s">
        <v>1706</v>
      </c>
      <c r="J2851" s="419">
        <v>1400000</v>
      </c>
      <c r="K2851" s="595"/>
      <c r="L2851" s="568"/>
    </row>
    <row r="2852" spans="2:12">
      <c r="B2852" s="456" t="s">
        <v>26</v>
      </c>
      <c r="C2852" s="458"/>
      <c r="D2852" s="449"/>
      <c r="E2852" s="450"/>
      <c r="F2852" s="451"/>
      <c r="G2852" s="459"/>
      <c r="H2852" s="453"/>
      <c r="I2852" s="526"/>
      <c r="J2852" s="454">
        <f>SUM(J2851)</f>
        <v>1400000</v>
      </c>
      <c r="K2852" s="599">
        <f>SUM(K2851)</f>
        <v>0</v>
      </c>
      <c r="L2852" s="568"/>
    </row>
    <row r="2853" spans="2:12" ht="14">
      <c r="B2853" s="439" t="s">
        <v>396</v>
      </c>
      <c r="C2853" s="441">
        <v>94411783</v>
      </c>
      <c r="D2853" s="439" t="s">
        <v>397</v>
      </c>
      <c r="E2853" s="437" t="s">
        <v>171</v>
      </c>
      <c r="F2853" s="416">
        <v>3254308</v>
      </c>
      <c r="G2853" s="445">
        <v>548</v>
      </c>
      <c r="H2853" s="416">
        <v>20211220</v>
      </c>
      <c r="I2853" s="418" t="s">
        <v>1706</v>
      </c>
      <c r="J2853" s="419">
        <v>3391179</v>
      </c>
      <c r="K2853" s="595"/>
      <c r="L2853" s="568"/>
    </row>
    <row r="2854" spans="2:12" ht="14">
      <c r="B2854" s="439" t="s">
        <v>396</v>
      </c>
      <c r="C2854" s="441">
        <v>94411783</v>
      </c>
      <c r="D2854" s="439" t="s">
        <v>397</v>
      </c>
      <c r="E2854" s="437" t="s">
        <v>171</v>
      </c>
      <c r="F2854" s="416">
        <v>3254308</v>
      </c>
      <c r="G2854" s="445">
        <v>591</v>
      </c>
      <c r="H2854" s="416">
        <v>20211231</v>
      </c>
      <c r="I2854" s="418" t="s">
        <v>1706</v>
      </c>
      <c r="J2854" s="419">
        <v>7735522</v>
      </c>
      <c r="K2854" s="595"/>
      <c r="L2854" s="568"/>
    </row>
    <row r="2855" spans="2:12" ht="14">
      <c r="B2855" s="439" t="s">
        <v>396</v>
      </c>
      <c r="C2855" s="441">
        <v>94411783</v>
      </c>
      <c r="D2855" s="439" t="s">
        <v>397</v>
      </c>
      <c r="E2855" s="437" t="s">
        <v>171</v>
      </c>
      <c r="F2855" s="416">
        <v>3254308</v>
      </c>
      <c r="G2855" s="445">
        <v>1086</v>
      </c>
      <c r="H2855" s="416">
        <v>20221128</v>
      </c>
      <c r="I2855" s="418" t="s">
        <v>1706</v>
      </c>
      <c r="J2855" s="419">
        <v>681818</v>
      </c>
      <c r="K2855" s="595"/>
      <c r="L2855" s="568"/>
    </row>
    <row r="2856" spans="2:12">
      <c r="B2856" s="456" t="s">
        <v>26</v>
      </c>
      <c r="C2856" s="458"/>
      <c r="D2856" s="449"/>
      <c r="E2856" s="450"/>
      <c r="F2856" s="451"/>
      <c r="G2856" s="459"/>
      <c r="H2856" s="453"/>
      <c r="I2856" s="526"/>
      <c r="J2856" s="454">
        <f>SUM(J2853:J2855)</f>
        <v>11808519</v>
      </c>
      <c r="K2856" s="599">
        <f>SUM(K2853:K2855)</f>
        <v>0</v>
      </c>
      <c r="L2856" s="568"/>
    </row>
    <row r="2857" spans="2:12" ht="14">
      <c r="B2857" s="439" t="s">
        <v>887</v>
      </c>
      <c r="C2857" s="441">
        <v>1113537823</v>
      </c>
      <c r="D2857" s="439" t="s">
        <v>888</v>
      </c>
      <c r="E2857" s="437" t="s">
        <v>171</v>
      </c>
      <c r="F2857" s="416">
        <v>3103531589</v>
      </c>
      <c r="G2857" s="445">
        <v>1085</v>
      </c>
      <c r="H2857" s="416">
        <v>20221128</v>
      </c>
      <c r="I2857" s="418" t="s">
        <v>1706</v>
      </c>
      <c r="J2857" s="419">
        <v>5080545</v>
      </c>
      <c r="K2857" s="595"/>
      <c r="L2857" s="568"/>
    </row>
    <row r="2858" spans="2:12">
      <c r="B2858" s="456" t="s">
        <v>26</v>
      </c>
      <c r="C2858" s="458"/>
      <c r="D2858" s="449"/>
      <c r="E2858" s="450"/>
      <c r="F2858" s="451"/>
      <c r="G2858" s="459"/>
      <c r="H2858" s="453"/>
      <c r="I2858" s="526"/>
      <c r="J2858" s="454">
        <f>+J2857</f>
        <v>5080545</v>
      </c>
      <c r="K2858" s="599">
        <f>+K2857</f>
        <v>0</v>
      </c>
      <c r="L2858" s="568"/>
    </row>
    <row r="2859" spans="2:12">
      <c r="B2859" s="440" t="s">
        <v>1451</v>
      </c>
      <c r="C2859" s="441">
        <v>1113640737</v>
      </c>
      <c r="D2859" s="414" t="s">
        <v>1452</v>
      </c>
      <c r="E2859" s="437" t="s">
        <v>171</v>
      </c>
      <c r="F2859" s="416">
        <v>3506985820</v>
      </c>
      <c r="G2859" s="445">
        <v>211228</v>
      </c>
      <c r="H2859" s="416">
        <v>20220126</v>
      </c>
      <c r="I2859" s="418" t="s">
        <v>1706</v>
      </c>
      <c r="J2859" s="419">
        <v>8094000</v>
      </c>
      <c r="K2859" s="595"/>
      <c r="L2859" s="568"/>
    </row>
    <row r="2860" spans="2:12">
      <c r="B2860" s="456" t="s">
        <v>26</v>
      </c>
      <c r="C2860" s="458"/>
      <c r="D2860" s="449"/>
      <c r="E2860" s="450"/>
      <c r="F2860" s="451"/>
      <c r="G2860" s="459"/>
      <c r="H2860" s="453"/>
      <c r="I2860" s="526"/>
      <c r="J2860" s="454">
        <f>+J2859</f>
        <v>8094000</v>
      </c>
      <c r="K2860" s="599">
        <f>+K2859</f>
        <v>0</v>
      </c>
      <c r="L2860" s="568"/>
    </row>
    <row r="2861" spans="2:12" ht="14">
      <c r="B2861" s="439" t="s">
        <v>1613</v>
      </c>
      <c r="C2861" s="441">
        <v>1037654875</v>
      </c>
      <c r="D2861" s="439" t="s">
        <v>1614</v>
      </c>
      <c r="E2861" s="437" t="s">
        <v>171</v>
      </c>
      <c r="F2861" s="416">
        <v>3215878030</v>
      </c>
      <c r="G2861" s="445">
        <v>827</v>
      </c>
      <c r="H2861" s="435">
        <v>44729</v>
      </c>
      <c r="I2861" s="418" t="s">
        <v>1706</v>
      </c>
      <c r="J2861" s="419">
        <v>1100000</v>
      </c>
      <c r="K2861" s="595"/>
      <c r="L2861" s="568"/>
    </row>
    <row r="2862" spans="2:12">
      <c r="B2862" s="456" t="s">
        <v>26</v>
      </c>
      <c r="C2862" s="458"/>
      <c r="D2862" s="449"/>
      <c r="E2862" s="450"/>
      <c r="F2862" s="451"/>
      <c r="G2862" s="459"/>
      <c r="H2862" s="453"/>
      <c r="I2862" s="526"/>
      <c r="J2862" s="454">
        <f>+J2861</f>
        <v>1100000</v>
      </c>
      <c r="K2862" s="599">
        <f>+K2861</f>
        <v>0</v>
      </c>
      <c r="L2862" s="568"/>
    </row>
    <row r="2863" spans="2:12" ht="14">
      <c r="B2863" s="439" t="s">
        <v>407</v>
      </c>
      <c r="C2863" s="441">
        <v>1005893771</v>
      </c>
      <c r="D2863" s="439" t="s">
        <v>408</v>
      </c>
      <c r="E2863" s="437" t="s">
        <v>171</v>
      </c>
      <c r="F2863" s="416">
        <v>3205867610</v>
      </c>
      <c r="G2863" s="445">
        <v>1085</v>
      </c>
      <c r="H2863" s="416">
        <v>20221128</v>
      </c>
      <c r="I2863" s="418" t="s">
        <v>1706</v>
      </c>
      <c r="J2863" s="419">
        <v>2080772</v>
      </c>
      <c r="K2863" s="595"/>
      <c r="L2863" s="568"/>
    </row>
    <row r="2864" spans="2:12">
      <c r="B2864" s="456" t="s">
        <v>26</v>
      </c>
      <c r="C2864" s="458"/>
      <c r="D2864" s="449"/>
      <c r="E2864" s="450"/>
      <c r="F2864" s="451"/>
      <c r="G2864" s="459"/>
      <c r="H2864" s="453"/>
      <c r="I2864" s="526"/>
      <c r="J2864" s="454">
        <f>+J2863</f>
        <v>2080772</v>
      </c>
      <c r="K2864" s="599">
        <f>+K2863</f>
        <v>0</v>
      </c>
      <c r="L2864" s="568"/>
    </row>
    <row r="2865" spans="2:12" ht="14">
      <c r="B2865" s="439" t="s">
        <v>857</v>
      </c>
      <c r="C2865" s="441">
        <v>1006051477</v>
      </c>
      <c r="D2865" s="439" t="s">
        <v>858</v>
      </c>
      <c r="E2865" s="437" t="s">
        <v>171</v>
      </c>
      <c r="F2865" s="416">
        <v>3103674643</v>
      </c>
      <c r="G2865" s="445">
        <v>245</v>
      </c>
      <c r="H2865" s="416">
        <v>20210430</v>
      </c>
      <c r="I2865" s="418" t="s">
        <v>1706</v>
      </c>
      <c r="J2865" s="419">
        <v>6000000</v>
      </c>
      <c r="K2865" s="595"/>
      <c r="L2865" s="568"/>
    </row>
    <row r="2866" spans="2:12">
      <c r="B2866" s="456" t="s">
        <v>26</v>
      </c>
      <c r="C2866" s="458"/>
      <c r="D2866" s="449"/>
      <c r="E2866" s="450"/>
      <c r="F2866" s="451"/>
      <c r="G2866" s="459"/>
      <c r="H2866" s="453"/>
      <c r="I2866" s="526"/>
      <c r="J2866" s="454">
        <f>+J2865</f>
        <v>6000000</v>
      </c>
      <c r="K2866" s="599">
        <f>+K2865</f>
        <v>0</v>
      </c>
      <c r="L2866" s="568"/>
    </row>
    <row r="2867" spans="2:12" ht="14">
      <c r="B2867" s="439" t="s">
        <v>693</v>
      </c>
      <c r="C2867" s="441">
        <v>1007555301</v>
      </c>
      <c r="D2867" s="439" t="s">
        <v>694</v>
      </c>
      <c r="E2867" s="437" t="s">
        <v>415</v>
      </c>
      <c r="F2867" s="416">
        <v>2372209</v>
      </c>
      <c r="G2867" s="445">
        <v>590</v>
      </c>
      <c r="H2867" s="416">
        <v>20211231</v>
      </c>
      <c r="I2867" s="418" t="s">
        <v>1706</v>
      </c>
      <c r="J2867" s="419">
        <v>6714363</v>
      </c>
      <c r="K2867" s="595"/>
      <c r="L2867" s="568"/>
    </row>
    <row r="2868" spans="2:12" ht="14">
      <c r="B2868" s="439" t="s">
        <v>693</v>
      </c>
      <c r="C2868" s="441">
        <v>1007555301</v>
      </c>
      <c r="D2868" s="439" t="s">
        <v>694</v>
      </c>
      <c r="E2868" s="437" t="s">
        <v>415</v>
      </c>
      <c r="F2868" s="416">
        <v>2372209</v>
      </c>
      <c r="G2868" s="445">
        <v>1085</v>
      </c>
      <c r="H2868" s="416">
        <v>20221128</v>
      </c>
      <c r="I2868" s="418" t="s">
        <v>1706</v>
      </c>
      <c r="J2868" s="419">
        <v>5454545</v>
      </c>
      <c r="K2868" s="595"/>
      <c r="L2868" s="568"/>
    </row>
    <row r="2869" spans="2:12" ht="17" customHeight="1">
      <c r="B2869" s="456" t="s">
        <v>26</v>
      </c>
      <c r="C2869" s="458"/>
      <c r="D2869" s="449"/>
      <c r="E2869" s="450"/>
      <c r="F2869" s="451"/>
      <c r="G2869" s="459"/>
      <c r="H2869" s="453"/>
      <c r="I2869" s="526"/>
      <c r="J2869" s="454">
        <f>+J2868</f>
        <v>5454545</v>
      </c>
      <c r="K2869" s="599">
        <f>+K2868</f>
        <v>0</v>
      </c>
      <c r="L2869" s="568"/>
    </row>
    <row r="2870" spans="2:12" ht="14">
      <c r="B2870" s="444" t="s">
        <v>607</v>
      </c>
      <c r="C2870" s="441">
        <v>900077130</v>
      </c>
      <c r="D2870" s="414" t="s">
        <v>608</v>
      </c>
      <c r="E2870" s="437" t="s">
        <v>171</v>
      </c>
      <c r="F2870" s="416">
        <v>6605911</v>
      </c>
      <c r="G2870" s="445">
        <v>3335</v>
      </c>
      <c r="H2870" s="416">
        <v>20230126</v>
      </c>
      <c r="I2870" s="418" t="s">
        <v>1706</v>
      </c>
      <c r="J2870" s="419">
        <v>3306072</v>
      </c>
      <c r="K2870" s="595"/>
      <c r="L2870" s="568"/>
    </row>
    <row r="2871" spans="2:12">
      <c r="B2871" s="456" t="s">
        <v>26</v>
      </c>
      <c r="C2871" s="458"/>
      <c r="D2871" s="449"/>
      <c r="E2871" s="450"/>
      <c r="F2871" s="451"/>
      <c r="G2871" s="459"/>
      <c r="H2871" s="453"/>
      <c r="I2871" s="526"/>
      <c r="J2871" s="454">
        <f>+J2870</f>
        <v>3306072</v>
      </c>
      <c r="K2871" s="599">
        <f>+K2870</f>
        <v>0</v>
      </c>
      <c r="L2871" s="568"/>
    </row>
    <row r="2872" spans="2:12">
      <c r="B2872" s="440" t="s">
        <v>1453</v>
      </c>
      <c r="C2872" s="441">
        <v>901381392</v>
      </c>
      <c r="D2872" s="414" t="s">
        <v>1454</v>
      </c>
      <c r="E2872" s="437" t="s">
        <v>171</v>
      </c>
      <c r="F2872" s="416">
        <v>3016403989</v>
      </c>
      <c r="G2872" s="445">
        <v>20240822</v>
      </c>
      <c r="H2872" s="416">
        <v>20240822</v>
      </c>
      <c r="I2872" s="418" t="s">
        <v>1706</v>
      </c>
      <c r="J2872" s="419">
        <v>186655</v>
      </c>
      <c r="K2872" s="595"/>
      <c r="L2872" s="568"/>
    </row>
    <row r="2873" spans="2:12" ht="14">
      <c r="B2873" s="439" t="s">
        <v>1453</v>
      </c>
      <c r="C2873" s="441">
        <v>901381392</v>
      </c>
      <c r="D2873" s="439" t="s">
        <v>1615</v>
      </c>
      <c r="E2873" s="437" t="s">
        <v>171</v>
      </c>
      <c r="F2873" s="416">
        <v>3016403989</v>
      </c>
      <c r="G2873" s="444" t="s">
        <v>1616</v>
      </c>
      <c r="H2873" s="438">
        <v>45526</v>
      </c>
      <c r="I2873" s="418" t="s">
        <v>1706</v>
      </c>
      <c r="J2873" s="419">
        <v>3131344</v>
      </c>
      <c r="K2873" s="595"/>
      <c r="L2873" s="568"/>
    </row>
    <row r="2874" spans="2:12">
      <c r="B2874" s="456" t="s">
        <v>26</v>
      </c>
      <c r="C2874" s="458"/>
      <c r="D2874" s="449"/>
      <c r="E2874" s="450"/>
      <c r="F2874" s="451"/>
      <c r="G2874" s="459"/>
      <c r="H2874" s="453"/>
      <c r="I2874" s="526"/>
      <c r="J2874" s="454">
        <f>SUM(J2872:J2873)</f>
        <v>3317999</v>
      </c>
      <c r="K2874" s="599">
        <f>+K2873</f>
        <v>0</v>
      </c>
      <c r="L2874" s="568"/>
    </row>
    <row r="2875" spans="2:12">
      <c r="B2875" s="440" t="s">
        <v>1455</v>
      </c>
      <c r="C2875" s="441">
        <v>890319193</v>
      </c>
      <c r="D2875" s="414" t="s">
        <v>1456</v>
      </c>
      <c r="E2875" s="437" t="s">
        <v>171</v>
      </c>
      <c r="F2875" s="416" t="s">
        <v>1457</v>
      </c>
      <c r="G2875" s="445">
        <v>113957</v>
      </c>
      <c r="H2875" s="416">
        <v>20240823</v>
      </c>
      <c r="I2875" s="418" t="s">
        <v>1706</v>
      </c>
      <c r="J2875" s="419">
        <v>325253</v>
      </c>
      <c r="K2875" s="595"/>
      <c r="L2875" s="568"/>
    </row>
    <row r="2876" spans="2:12">
      <c r="B2876" s="456" t="s">
        <v>26</v>
      </c>
      <c r="C2876" s="458"/>
      <c r="D2876" s="449"/>
      <c r="E2876" s="450"/>
      <c r="F2876" s="451"/>
      <c r="G2876" s="459"/>
      <c r="H2876" s="453"/>
      <c r="I2876" s="526"/>
      <c r="J2876" s="454">
        <f>+J2875</f>
        <v>325253</v>
      </c>
      <c r="K2876" s="599">
        <f>+K2875</f>
        <v>0</v>
      </c>
      <c r="L2876" s="568"/>
    </row>
    <row r="2877" spans="2:12">
      <c r="B2877" s="440" t="s">
        <v>1203</v>
      </c>
      <c r="C2877" s="441">
        <v>18846435</v>
      </c>
      <c r="D2877" s="414" t="s">
        <v>534</v>
      </c>
      <c r="E2877" s="437" t="s">
        <v>535</v>
      </c>
      <c r="F2877" s="416">
        <v>0</v>
      </c>
      <c r="G2877" s="445">
        <v>220203</v>
      </c>
      <c r="H2877" s="416">
        <v>20220331</v>
      </c>
      <c r="I2877" s="418" t="s">
        <v>1706</v>
      </c>
      <c r="J2877" s="419">
        <v>23231920</v>
      </c>
      <c r="K2877" s="595"/>
      <c r="L2877" s="568"/>
    </row>
    <row r="2878" spans="2:12">
      <c r="B2878" s="456" t="s">
        <v>26</v>
      </c>
      <c r="C2878" s="458"/>
      <c r="D2878" s="449"/>
      <c r="E2878" s="450"/>
      <c r="F2878" s="451"/>
      <c r="G2878" s="459"/>
      <c r="H2878" s="453"/>
      <c r="I2878" s="526"/>
      <c r="J2878" s="454">
        <f>+J2877</f>
        <v>23231920</v>
      </c>
      <c r="K2878" s="599">
        <f>+K2877</f>
        <v>0</v>
      </c>
      <c r="L2878" s="568"/>
    </row>
    <row r="2879" spans="2:12" ht="14">
      <c r="B2879" s="439" t="s">
        <v>906</v>
      </c>
      <c r="C2879" s="441">
        <v>1144184962</v>
      </c>
      <c r="D2879" s="439" t="s">
        <v>907</v>
      </c>
      <c r="E2879" s="437" t="s">
        <v>171</v>
      </c>
      <c r="F2879" s="416">
        <v>3854154</v>
      </c>
      <c r="G2879" s="445">
        <v>548</v>
      </c>
      <c r="H2879" s="416">
        <v>20211220</v>
      </c>
      <c r="I2879" s="418" t="s">
        <v>1706</v>
      </c>
      <c r="J2879" s="419">
        <v>3391179</v>
      </c>
      <c r="K2879" s="595"/>
      <c r="L2879" s="568"/>
    </row>
    <row r="2880" spans="2:12" ht="14">
      <c r="B2880" s="439" t="s">
        <v>906</v>
      </c>
      <c r="C2880" s="441">
        <v>1144184962</v>
      </c>
      <c r="D2880" s="439" t="s">
        <v>907</v>
      </c>
      <c r="E2880" s="437" t="s">
        <v>171</v>
      </c>
      <c r="F2880" s="416">
        <v>3854154</v>
      </c>
      <c r="G2880" s="445">
        <v>591</v>
      </c>
      <c r="H2880" s="416">
        <v>20211231</v>
      </c>
      <c r="I2880" s="418" t="s">
        <v>1706</v>
      </c>
      <c r="J2880" s="419">
        <v>7735522</v>
      </c>
      <c r="K2880" s="595"/>
      <c r="L2880" s="568"/>
    </row>
    <row r="2881" spans="2:12" ht="14">
      <c r="B2881" s="439" t="s">
        <v>906</v>
      </c>
      <c r="C2881" s="441">
        <v>1144184962</v>
      </c>
      <c r="D2881" s="439" t="s">
        <v>907</v>
      </c>
      <c r="E2881" s="437" t="s">
        <v>171</v>
      </c>
      <c r="F2881" s="416">
        <v>3854154</v>
      </c>
      <c r="G2881" s="445">
        <v>1086</v>
      </c>
      <c r="H2881" s="416">
        <v>20221128</v>
      </c>
      <c r="I2881" s="418" t="s">
        <v>1706</v>
      </c>
      <c r="J2881" s="419">
        <v>681818</v>
      </c>
      <c r="K2881" s="595"/>
      <c r="L2881" s="568"/>
    </row>
    <row r="2882" spans="2:12">
      <c r="B2882" s="456" t="s">
        <v>26</v>
      </c>
      <c r="C2882" s="458"/>
      <c r="D2882" s="449"/>
      <c r="E2882" s="450"/>
      <c r="F2882" s="451"/>
      <c r="G2882" s="459"/>
      <c r="H2882" s="453"/>
      <c r="I2882" s="526"/>
      <c r="J2882" s="454">
        <f>SUM(J2879:J2881)</f>
        <v>11808519</v>
      </c>
      <c r="K2882" s="599">
        <f>SUM(K2879:K2881)</f>
        <v>0</v>
      </c>
      <c r="L2882" s="568"/>
    </row>
    <row r="2883" spans="2:12" ht="14">
      <c r="B2883" s="439" t="s">
        <v>728</v>
      </c>
      <c r="C2883" s="441">
        <v>1107085082</v>
      </c>
      <c r="D2883" s="439" t="s">
        <v>729</v>
      </c>
      <c r="E2883" s="437" t="s">
        <v>171</v>
      </c>
      <c r="F2883" s="416">
        <v>3262472</v>
      </c>
      <c r="G2883" s="445">
        <v>827</v>
      </c>
      <c r="H2883" s="435">
        <v>44729</v>
      </c>
      <c r="I2883" s="418" t="s">
        <v>1706</v>
      </c>
      <c r="J2883" s="419">
        <v>1100000</v>
      </c>
      <c r="K2883" s="595"/>
      <c r="L2883" s="568"/>
    </row>
    <row r="2884" spans="2:12">
      <c r="B2884" s="456" t="s">
        <v>26</v>
      </c>
      <c r="C2884" s="458"/>
      <c r="D2884" s="449"/>
      <c r="E2884" s="450"/>
      <c r="F2884" s="451"/>
      <c r="G2884" s="459"/>
      <c r="H2884" s="453"/>
      <c r="I2884" s="526"/>
      <c r="J2884" s="454">
        <f>+J2883</f>
        <v>1100000</v>
      </c>
      <c r="K2884" s="599">
        <f>+K2883</f>
        <v>0</v>
      </c>
      <c r="L2884" s="568"/>
    </row>
    <row r="2885" spans="2:12" ht="14">
      <c r="B2885" s="444" t="s">
        <v>615</v>
      </c>
      <c r="C2885" s="441">
        <v>800103071</v>
      </c>
      <c r="D2885" s="414" t="s">
        <v>616</v>
      </c>
      <c r="E2885" s="437" t="s">
        <v>171</v>
      </c>
      <c r="F2885" s="416">
        <v>3208845576</v>
      </c>
      <c r="G2885" s="445">
        <v>34</v>
      </c>
      <c r="H2885" s="416">
        <v>20230317</v>
      </c>
      <c r="I2885" s="418" t="s">
        <v>1706</v>
      </c>
      <c r="J2885" s="419">
        <v>332466</v>
      </c>
      <c r="K2885" s="595"/>
      <c r="L2885" s="568"/>
    </row>
    <row r="2886" spans="2:12" ht="14">
      <c r="B2886" s="444" t="s">
        <v>615</v>
      </c>
      <c r="C2886" s="441">
        <v>800103071</v>
      </c>
      <c r="D2886" s="414" t="s">
        <v>616</v>
      </c>
      <c r="E2886" s="437" t="s">
        <v>171</v>
      </c>
      <c r="F2886" s="416">
        <v>3208845576</v>
      </c>
      <c r="G2886" s="445">
        <v>37</v>
      </c>
      <c r="H2886" s="416">
        <v>20230324</v>
      </c>
      <c r="I2886" s="418" t="s">
        <v>1706</v>
      </c>
      <c r="J2886" s="419">
        <v>2904264</v>
      </c>
      <c r="K2886" s="595"/>
      <c r="L2886" s="568"/>
    </row>
    <row r="2887" spans="2:12" ht="14">
      <c r="B2887" s="444" t="s">
        <v>615</v>
      </c>
      <c r="C2887" s="441">
        <v>800103071</v>
      </c>
      <c r="D2887" s="414" t="s">
        <v>616</v>
      </c>
      <c r="E2887" s="437" t="s">
        <v>171</v>
      </c>
      <c r="F2887" s="416">
        <v>3208845576</v>
      </c>
      <c r="G2887" s="445">
        <v>38</v>
      </c>
      <c r="H2887" s="416">
        <v>20230323</v>
      </c>
      <c r="I2887" s="418" t="s">
        <v>1706</v>
      </c>
      <c r="J2887" s="419">
        <v>6319690</v>
      </c>
      <c r="K2887" s="595"/>
      <c r="L2887" s="568"/>
    </row>
    <row r="2888" spans="2:12" ht="14">
      <c r="B2888" s="444" t="s">
        <v>615</v>
      </c>
      <c r="C2888" s="441">
        <v>800103071</v>
      </c>
      <c r="D2888" s="414" t="s">
        <v>616</v>
      </c>
      <c r="E2888" s="437" t="s">
        <v>171</v>
      </c>
      <c r="F2888" s="416">
        <v>3208845576</v>
      </c>
      <c r="G2888" s="445">
        <v>45</v>
      </c>
      <c r="H2888" s="416">
        <v>20230425</v>
      </c>
      <c r="I2888" s="418" t="s">
        <v>1706</v>
      </c>
      <c r="J2888" s="419">
        <v>6349786</v>
      </c>
      <c r="K2888" s="595"/>
      <c r="L2888" s="568"/>
    </row>
    <row r="2889" spans="2:12" ht="14">
      <c r="B2889" s="444" t="s">
        <v>615</v>
      </c>
      <c r="C2889" s="441">
        <v>800103071</v>
      </c>
      <c r="D2889" s="414" t="s">
        <v>616</v>
      </c>
      <c r="E2889" s="437" t="s">
        <v>171</v>
      </c>
      <c r="F2889" s="416">
        <v>3208845576</v>
      </c>
      <c r="G2889" s="445">
        <v>44</v>
      </c>
      <c r="H2889" s="416">
        <v>20230425</v>
      </c>
      <c r="I2889" s="418" t="s">
        <v>1706</v>
      </c>
      <c r="J2889" s="419">
        <v>1489752</v>
      </c>
      <c r="K2889" s="595"/>
      <c r="L2889" s="568"/>
    </row>
    <row r="2890" spans="2:12" ht="14">
      <c r="B2890" s="444" t="s">
        <v>615</v>
      </c>
      <c r="C2890" s="441">
        <v>800103071</v>
      </c>
      <c r="D2890" s="414" t="s">
        <v>616</v>
      </c>
      <c r="E2890" s="437" t="s">
        <v>171</v>
      </c>
      <c r="F2890" s="416">
        <v>3208845576</v>
      </c>
      <c r="G2890" s="445">
        <v>43</v>
      </c>
      <c r="H2890" s="416">
        <v>20230427</v>
      </c>
      <c r="I2890" s="418" t="s">
        <v>1706</v>
      </c>
      <c r="J2890" s="419">
        <v>266631</v>
      </c>
      <c r="K2890" s="595"/>
      <c r="L2890" s="568"/>
    </row>
    <row r="2891" spans="2:12" ht="14">
      <c r="B2891" s="444" t="s">
        <v>615</v>
      </c>
      <c r="C2891" s="441">
        <v>800103071</v>
      </c>
      <c r="D2891" s="414" t="s">
        <v>616</v>
      </c>
      <c r="E2891" s="437" t="s">
        <v>171</v>
      </c>
      <c r="F2891" s="416">
        <v>3208845576</v>
      </c>
      <c r="G2891" s="445">
        <v>36</v>
      </c>
      <c r="H2891" s="416">
        <v>20230323</v>
      </c>
      <c r="I2891" s="418" t="s">
        <v>1706</v>
      </c>
      <c r="J2891" s="419">
        <v>2557264</v>
      </c>
      <c r="K2891" s="595"/>
      <c r="L2891" s="568"/>
    </row>
    <row r="2892" spans="2:12" ht="14">
      <c r="B2892" s="444" t="s">
        <v>615</v>
      </c>
      <c r="C2892" s="441">
        <v>800103071</v>
      </c>
      <c r="D2892" s="414" t="s">
        <v>616</v>
      </c>
      <c r="E2892" s="437" t="s">
        <v>171</v>
      </c>
      <c r="F2892" s="416">
        <v>3208845576</v>
      </c>
      <c r="G2892" s="445">
        <v>35</v>
      </c>
      <c r="H2892" s="416">
        <v>20230323</v>
      </c>
      <c r="I2892" s="418" t="s">
        <v>1706</v>
      </c>
      <c r="J2892" s="419">
        <v>304722</v>
      </c>
      <c r="K2892" s="595"/>
      <c r="L2892" s="568"/>
    </row>
    <row r="2893" spans="2:12" ht="14">
      <c r="B2893" s="444" t="s">
        <v>615</v>
      </c>
      <c r="C2893" s="441">
        <v>800103071</v>
      </c>
      <c r="D2893" s="414" t="s">
        <v>616</v>
      </c>
      <c r="E2893" s="437" t="s">
        <v>171</v>
      </c>
      <c r="F2893" s="416">
        <v>3208845576</v>
      </c>
      <c r="G2893" s="445">
        <v>39</v>
      </c>
      <c r="H2893" s="416">
        <v>20230413</v>
      </c>
      <c r="I2893" s="418" t="s">
        <v>1706</v>
      </c>
      <c r="J2893" s="419">
        <v>4312663</v>
      </c>
      <c r="K2893" s="595"/>
      <c r="L2893" s="568"/>
    </row>
    <row r="2894" spans="2:12" ht="14">
      <c r="B2894" s="444" t="s">
        <v>615</v>
      </c>
      <c r="C2894" s="441">
        <v>800103071</v>
      </c>
      <c r="D2894" s="414" t="s">
        <v>616</v>
      </c>
      <c r="E2894" s="437" t="s">
        <v>171</v>
      </c>
      <c r="F2894" s="416">
        <v>3208845576</v>
      </c>
      <c r="G2894" s="445">
        <v>40</v>
      </c>
      <c r="H2894" s="416">
        <v>20230413</v>
      </c>
      <c r="I2894" s="418" t="s">
        <v>1706</v>
      </c>
      <c r="J2894" s="419">
        <v>4836991</v>
      </c>
      <c r="K2894" s="595"/>
      <c r="L2894" s="568"/>
    </row>
    <row r="2895" spans="2:12" ht="14">
      <c r="B2895" s="444" t="s">
        <v>615</v>
      </c>
      <c r="C2895" s="441">
        <v>800103071</v>
      </c>
      <c r="D2895" s="414" t="s">
        <v>616</v>
      </c>
      <c r="E2895" s="437" t="s">
        <v>171</v>
      </c>
      <c r="F2895" s="416">
        <v>3208845576</v>
      </c>
      <c r="G2895" s="445">
        <v>41</v>
      </c>
      <c r="H2895" s="416">
        <v>20230413</v>
      </c>
      <c r="I2895" s="418" t="s">
        <v>1706</v>
      </c>
      <c r="J2895" s="419">
        <v>342813</v>
      </c>
      <c r="K2895" s="595"/>
      <c r="L2895" s="568"/>
    </row>
    <row r="2896" spans="2:12" ht="14">
      <c r="B2896" s="444" t="s">
        <v>615</v>
      </c>
      <c r="C2896" s="441">
        <v>800103071</v>
      </c>
      <c r="D2896" s="414" t="s">
        <v>616</v>
      </c>
      <c r="E2896" s="437" t="s">
        <v>171</v>
      </c>
      <c r="F2896" s="416">
        <v>3208845576</v>
      </c>
      <c r="G2896" s="445">
        <v>42</v>
      </c>
      <c r="H2896" s="416">
        <v>20230414</v>
      </c>
      <c r="I2896" s="418" t="s">
        <v>1706</v>
      </c>
      <c r="J2896" s="419">
        <v>5365082</v>
      </c>
      <c r="K2896" s="595"/>
      <c r="L2896" s="568"/>
    </row>
    <row r="2897" spans="2:12" ht="14">
      <c r="B2897" s="444" t="s">
        <v>615</v>
      </c>
      <c r="C2897" s="441">
        <v>800103071</v>
      </c>
      <c r="D2897" s="414" t="s">
        <v>616</v>
      </c>
      <c r="E2897" s="437" t="s">
        <v>171</v>
      </c>
      <c r="F2897" s="416">
        <v>3208845576</v>
      </c>
      <c r="G2897" s="445">
        <v>47</v>
      </c>
      <c r="H2897" s="416">
        <v>20230505</v>
      </c>
      <c r="I2897" s="418" t="s">
        <v>1706</v>
      </c>
      <c r="J2897" s="419">
        <v>6283480</v>
      </c>
      <c r="K2897" s="595"/>
      <c r="L2897" s="568"/>
    </row>
    <row r="2898" spans="2:12" ht="14">
      <c r="B2898" s="444" t="s">
        <v>615</v>
      </c>
      <c r="C2898" s="441">
        <v>800103071</v>
      </c>
      <c r="D2898" s="414" t="s">
        <v>616</v>
      </c>
      <c r="E2898" s="437" t="s">
        <v>171</v>
      </c>
      <c r="F2898" s="416">
        <v>3208845576</v>
      </c>
      <c r="G2898" s="445">
        <v>46</v>
      </c>
      <c r="H2898" s="416">
        <v>20230505</v>
      </c>
      <c r="I2898" s="418" t="s">
        <v>1706</v>
      </c>
      <c r="J2898" s="419">
        <v>2993611</v>
      </c>
      <c r="K2898" s="595"/>
      <c r="L2898" s="568"/>
    </row>
    <row r="2899" spans="2:12" ht="14">
      <c r="B2899" s="444" t="s">
        <v>615</v>
      </c>
      <c r="C2899" s="441">
        <v>800103071</v>
      </c>
      <c r="D2899" s="414" t="s">
        <v>616</v>
      </c>
      <c r="E2899" s="437" t="s">
        <v>171</v>
      </c>
      <c r="F2899" s="416">
        <v>3208845576</v>
      </c>
      <c r="G2899" s="445">
        <v>49</v>
      </c>
      <c r="H2899" s="416">
        <v>20230510</v>
      </c>
      <c r="I2899" s="418" t="s">
        <v>1706</v>
      </c>
      <c r="J2899" s="419">
        <v>332466</v>
      </c>
      <c r="K2899" s="595"/>
      <c r="L2899" s="568"/>
    </row>
    <row r="2900" spans="2:12" ht="14">
      <c r="B2900" s="444" t="s">
        <v>615</v>
      </c>
      <c r="C2900" s="441">
        <v>800103071</v>
      </c>
      <c r="D2900" s="414" t="s">
        <v>616</v>
      </c>
      <c r="E2900" s="437" t="s">
        <v>171</v>
      </c>
      <c r="F2900" s="416">
        <v>3208845576</v>
      </c>
      <c r="G2900" s="445">
        <v>50</v>
      </c>
      <c r="H2900" s="416">
        <v>20230515</v>
      </c>
      <c r="I2900" s="418" t="s">
        <v>1706</v>
      </c>
      <c r="J2900" s="419">
        <v>6074219</v>
      </c>
      <c r="K2900" s="595"/>
      <c r="L2900" s="568"/>
    </row>
    <row r="2901" spans="2:12" ht="14">
      <c r="B2901" s="444" t="s">
        <v>615</v>
      </c>
      <c r="C2901" s="441">
        <v>800103071</v>
      </c>
      <c r="D2901" s="414" t="s">
        <v>616</v>
      </c>
      <c r="E2901" s="437" t="s">
        <v>171</v>
      </c>
      <c r="F2901" s="416">
        <v>3208845576</v>
      </c>
      <c r="G2901" s="445">
        <v>51</v>
      </c>
      <c r="H2901" s="416">
        <v>20230515</v>
      </c>
      <c r="I2901" s="418" t="s">
        <v>1706</v>
      </c>
      <c r="J2901" s="419">
        <v>3253190</v>
      </c>
      <c r="K2901" s="595"/>
      <c r="L2901" s="568"/>
    </row>
    <row r="2902" spans="2:12" ht="14">
      <c r="B2902" s="444" t="s">
        <v>615</v>
      </c>
      <c r="C2902" s="441">
        <v>800103071</v>
      </c>
      <c r="D2902" s="414" t="s">
        <v>616</v>
      </c>
      <c r="E2902" s="437" t="s">
        <v>171</v>
      </c>
      <c r="F2902" s="416">
        <v>3208845576</v>
      </c>
      <c r="G2902" s="445">
        <v>52</v>
      </c>
      <c r="H2902" s="416">
        <v>20230525</v>
      </c>
      <c r="I2902" s="418" t="s">
        <v>1706</v>
      </c>
      <c r="J2902" s="419">
        <v>284971</v>
      </c>
      <c r="K2902" s="595"/>
      <c r="L2902" s="568"/>
    </row>
    <row r="2903" spans="2:12" ht="14">
      <c r="B2903" s="444" t="s">
        <v>615</v>
      </c>
      <c r="C2903" s="441">
        <v>800103071</v>
      </c>
      <c r="D2903" s="414" t="s">
        <v>616</v>
      </c>
      <c r="E2903" s="437" t="s">
        <v>171</v>
      </c>
      <c r="F2903" s="416">
        <v>3208845576</v>
      </c>
      <c r="G2903" s="445">
        <v>53</v>
      </c>
      <c r="H2903" s="416">
        <v>20230525</v>
      </c>
      <c r="I2903" s="418" t="s">
        <v>1706</v>
      </c>
      <c r="J2903" s="419">
        <v>3113995</v>
      </c>
      <c r="K2903" s="595"/>
      <c r="L2903" s="568"/>
    </row>
    <row r="2904" spans="2:12" ht="14">
      <c r="B2904" s="444" t="s">
        <v>615</v>
      </c>
      <c r="C2904" s="441">
        <v>800103071</v>
      </c>
      <c r="D2904" s="414" t="s">
        <v>616</v>
      </c>
      <c r="E2904" s="437" t="s">
        <v>171</v>
      </c>
      <c r="F2904" s="416">
        <v>3208845576</v>
      </c>
      <c r="G2904" s="445">
        <v>55</v>
      </c>
      <c r="H2904" s="416">
        <v>20230630</v>
      </c>
      <c r="I2904" s="418" t="s">
        <v>1706</v>
      </c>
      <c r="J2904" s="419">
        <v>956102</v>
      </c>
      <c r="K2904" s="595"/>
      <c r="L2904" s="568"/>
    </row>
    <row r="2905" spans="2:12" ht="14">
      <c r="B2905" s="444" t="s">
        <v>615</v>
      </c>
      <c r="C2905" s="441">
        <v>800103071</v>
      </c>
      <c r="D2905" s="414" t="s">
        <v>616</v>
      </c>
      <c r="E2905" s="437" t="s">
        <v>171</v>
      </c>
      <c r="F2905" s="416">
        <v>3208845576</v>
      </c>
      <c r="G2905" s="445">
        <v>54</v>
      </c>
      <c r="H2905" s="416">
        <v>20230627</v>
      </c>
      <c r="I2905" s="418" t="s">
        <v>1706</v>
      </c>
      <c r="J2905" s="419">
        <v>379962</v>
      </c>
      <c r="K2905" s="595"/>
      <c r="L2905" s="568"/>
    </row>
    <row r="2906" spans="2:12" ht="14">
      <c r="B2906" s="444" t="s">
        <v>615</v>
      </c>
      <c r="C2906" s="441">
        <v>800103071</v>
      </c>
      <c r="D2906" s="414" t="s">
        <v>616</v>
      </c>
      <c r="E2906" s="437" t="s">
        <v>171</v>
      </c>
      <c r="F2906" s="416">
        <v>3208845576</v>
      </c>
      <c r="G2906" s="445">
        <v>56</v>
      </c>
      <c r="H2906" s="416">
        <v>20230730</v>
      </c>
      <c r="I2906" s="418" t="s">
        <v>1706</v>
      </c>
      <c r="J2906" s="419">
        <v>379962</v>
      </c>
      <c r="K2906" s="595"/>
      <c r="L2906" s="568"/>
    </row>
    <row r="2907" spans="2:12">
      <c r="B2907" s="456" t="s">
        <v>26</v>
      </c>
      <c r="C2907" s="458"/>
      <c r="D2907" s="449"/>
      <c r="E2907" s="450"/>
      <c r="F2907" s="451"/>
      <c r="G2907" s="459"/>
      <c r="H2907" s="453"/>
      <c r="I2907" s="526"/>
      <c r="J2907" s="454">
        <f>SUM(J2885:J2906)</f>
        <v>59434082</v>
      </c>
      <c r="K2907" s="599">
        <f>SUM(K2885:K2906)</f>
        <v>0</v>
      </c>
      <c r="L2907" s="568"/>
    </row>
    <row r="2908" spans="2:12">
      <c r="B2908" s="440" t="s">
        <v>468</v>
      </c>
      <c r="C2908" s="441">
        <v>900476185</v>
      </c>
      <c r="D2908" s="414" t="s">
        <v>469</v>
      </c>
      <c r="E2908" s="437" t="s">
        <v>652</v>
      </c>
      <c r="F2908" s="416">
        <v>2815268</v>
      </c>
      <c r="G2908" s="444">
        <v>12888</v>
      </c>
      <c r="H2908" s="416">
        <v>20230217</v>
      </c>
      <c r="I2908" s="418" t="s">
        <v>1706</v>
      </c>
      <c r="J2908" s="419">
        <v>8885838</v>
      </c>
      <c r="K2908" s="595"/>
      <c r="L2908" s="568"/>
    </row>
    <row r="2909" spans="2:12">
      <c r="B2909" s="456" t="s">
        <v>26</v>
      </c>
      <c r="C2909" s="458"/>
      <c r="D2909" s="449"/>
      <c r="E2909" s="450"/>
      <c r="F2909" s="451"/>
      <c r="G2909" s="459"/>
      <c r="H2909" s="453"/>
      <c r="I2909" s="526"/>
      <c r="J2909" s="454">
        <f>SUM(J2908)</f>
        <v>8885838</v>
      </c>
      <c r="K2909" s="599">
        <f>SUM(K2908)</f>
        <v>0</v>
      </c>
      <c r="L2909" s="568"/>
    </row>
    <row r="2910" spans="2:12">
      <c r="B2910" s="440" t="s">
        <v>668</v>
      </c>
      <c r="C2910" s="441">
        <v>805028041</v>
      </c>
      <c r="D2910" s="414" t="s">
        <v>669</v>
      </c>
      <c r="E2910" s="437" t="s">
        <v>171</v>
      </c>
      <c r="F2910" s="416">
        <v>3328389</v>
      </c>
      <c r="G2910" s="445">
        <v>5124</v>
      </c>
      <c r="H2910" s="416">
        <v>20240822</v>
      </c>
      <c r="I2910" s="418" t="s">
        <v>1706</v>
      </c>
      <c r="J2910" s="419">
        <v>3577612</v>
      </c>
      <c r="K2910" s="595"/>
      <c r="L2910" s="568"/>
    </row>
    <row r="2911" spans="2:12">
      <c r="B2911" s="440" t="s">
        <v>668</v>
      </c>
      <c r="C2911" s="441">
        <v>805028041</v>
      </c>
      <c r="D2911" s="414" t="s">
        <v>669</v>
      </c>
      <c r="E2911" s="437" t="s">
        <v>171</v>
      </c>
      <c r="F2911" s="416">
        <v>3328389</v>
      </c>
      <c r="G2911" s="445">
        <v>5143</v>
      </c>
      <c r="H2911" s="416">
        <v>20240824</v>
      </c>
      <c r="I2911" s="418" t="s">
        <v>1706</v>
      </c>
      <c r="J2911" s="419">
        <v>2397079</v>
      </c>
      <c r="K2911" s="595"/>
      <c r="L2911" s="568"/>
    </row>
    <row r="2912" spans="2:12">
      <c r="B2912" s="440" t="s">
        <v>668</v>
      </c>
      <c r="C2912" s="441">
        <v>805028041</v>
      </c>
      <c r="D2912" s="414" t="s">
        <v>669</v>
      </c>
      <c r="E2912" s="437" t="s">
        <v>171</v>
      </c>
      <c r="F2912" s="416">
        <v>3328389</v>
      </c>
      <c r="G2912" s="445">
        <v>5152</v>
      </c>
      <c r="H2912" s="416">
        <v>20240826</v>
      </c>
      <c r="I2912" s="418" t="s">
        <v>1706</v>
      </c>
      <c r="J2912" s="419">
        <v>22035</v>
      </c>
      <c r="K2912" s="595"/>
      <c r="L2912" s="568"/>
    </row>
    <row r="2913" spans="2:12">
      <c r="B2913" s="440" t="s">
        <v>668</v>
      </c>
      <c r="C2913" s="441">
        <v>805028041</v>
      </c>
      <c r="D2913" s="414" t="s">
        <v>669</v>
      </c>
      <c r="E2913" s="437" t="s">
        <v>171</v>
      </c>
      <c r="F2913" s="416">
        <v>3328389</v>
      </c>
      <c r="G2913" s="445">
        <v>5154</v>
      </c>
      <c r="H2913" s="416">
        <v>20240827</v>
      </c>
      <c r="I2913" s="418" t="s">
        <v>1706</v>
      </c>
      <c r="J2913" s="419">
        <v>76883</v>
      </c>
      <c r="K2913" s="595"/>
      <c r="L2913" s="568"/>
    </row>
    <row r="2914" spans="2:12">
      <c r="B2914" s="440" t="s">
        <v>668</v>
      </c>
      <c r="C2914" s="441">
        <v>805028041</v>
      </c>
      <c r="D2914" s="414" t="s">
        <v>669</v>
      </c>
      <c r="E2914" s="437" t="s">
        <v>171</v>
      </c>
      <c r="F2914" s="416">
        <v>3328389</v>
      </c>
      <c r="G2914" s="445">
        <v>5175</v>
      </c>
      <c r="H2914" s="416">
        <v>20240829</v>
      </c>
      <c r="I2914" s="418" t="s">
        <v>1706</v>
      </c>
      <c r="J2914" s="419">
        <v>1826339</v>
      </c>
      <c r="K2914" s="595"/>
      <c r="L2914" s="568"/>
    </row>
    <row r="2915" spans="2:12">
      <c r="B2915" s="440" t="s">
        <v>668</v>
      </c>
      <c r="C2915" s="441">
        <v>805028041</v>
      </c>
      <c r="D2915" s="414" t="s">
        <v>669</v>
      </c>
      <c r="E2915" s="437" t="s">
        <v>171</v>
      </c>
      <c r="F2915" s="416">
        <v>3328389</v>
      </c>
      <c r="G2915" s="445">
        <v>5176</v>
      </c>
      <c r="H2915" s="416">
        <v>20240829</v>
      </c>
      <c r="I2915" s="418" t="s">
        <v>1706</v>
      </c>
      <c r="J2915" s="419">
        <v>2420766</v>
      </c>
      <c r="K2915" s="595"/>
      <c r="L2915" s="568"/>
    </row>
    <row r="2916" spans="2:12">
      <c r="B2916" s="440" t="s">
        <v>668</v>
      </c>
      <c r="C2916" s="441">
        <v>805028041</v>
      </c>
      <c r="D2916" s="414" t="s">
        <v>669</v>
      </c>
      <c r="E2916" s="437" t="s">
        <v>171</v>
      </c>
      <c r="F2916" s="416">
        <v>3328389</v>
      </c>
      <c r="G2916" s="445">
        <v>5126</v>
      </c>
      <c r="H2916" s="416">
        <v>20240822</v>
      </c>
      <c r="I2916" s="418" t="s">
        <v>1706</v>
      </c>
      <c r="J2916" s="419">
        <v>188475</v>
      </c>
      <c r="K2916" s="595"/>
      <c r="L2916" s="568"/>
    </row>
    <row r="2917" spans="2:12">
      <c r="B2917" s="440" t="s">
        <v>668</v>
      </c>
      <c r="C2917" s="441">
        <v>805028041</v>
      </c>
      <c r="D2917" s="414" t="s">
        <v>669</v>
      </c>
      <c r="E2917" s="437" t="s">
        <v>171</v>
      </c>
      <c r="F2917" s="416">
        <v>3328389</v>
      </c>
      <c r="G2917" s="445">
        <v>5125</v>
      </c>
      <c r="H2917" s="416">
        <v>20240822</v>
      </c>
      <c r="I2917" s="418" t="s">
        <v>1706</v>
      </c>
      <c r="J2917" s="419">
        <v>124457</v>
      </c>
      <c r="K2917" s="595"/>
      <c r="L2917" s="568"/>
    </row>
    <row r="2918" spans="2:12">
      <c r="B2918" s="456" t="s">
        <v>26</v>
      </c>
      <c r="C2918" s="458"/>
      <c r="D2918" s="449"/>
      <c r="E2918" s="450"/>
      <c r="F2918" s="451"/>
      <c r="G2918" s="459"/>
      <c r="H2918" s="453"/>
      <c r="I2918" s="526"/>
      <c r="J2918" s="454">
        <f>SUM(J2910:J2917)</f>
        <v>10633646</v>
      </c>
      <c r="K2918" s="599">
        <f>SUM(K2910:K2917)</f>
        <v>0</v>
      </c>
      <c r="L2918" s="568"/>
    </row>
    <row r="2919" spans="2:12">
      <c r="B2919" s="440" t="s">
        <v>474</v>
      </c>
      <c r="C2919" s="441">
        <v>900405827</v>
      </c>
      <c r="D2919" s="414" t="s">
        <v>475</v>
      </c>
      <c r="E2919" s="437" t="s">
        <v>171</v>
      </c>
      <c r="F2919" s="416">
        <v>3012673176</v>
      </c>
      <c r="G2919" s="444">
        <v>11137</v>
      </c>
      <c r="H2919" s="416">
        <v>20240817</v>
      </c>
      <c r="I2919" s="418" t="s">
        <v>1644</v>
      </c>
      <c r="J2919" s="419">
        <v>394350</v>
      </c>
      <c r="K2919" s="595"/>
      <c r="L2919" s="568"/>
    </row>
    <row r="2920" spans="2:12">
      <c r="B2920" s="440" t="s">
        <v>474</v>
      </c>
      <c r="C2920" s="441">
        <v>900405827</v>
      </c>
      <c r="D2920" s="414" t="s">
        <v>475</v>
      </c>
      <c r="E2920" s="437" t="s">
        <v>171</v>
      </c>
      <c r="F2920" s="416">
        <v>3012673176</v>
      </c>
      <c r="G2920" s="444">
        <v>11142</v>
      </c>
      <c r="H2920" s="416">
        <v>20240817</v>
      </c>
      <c r="I2920" s="418" t="s">
        <v>1644</v>
      </c>
      <c r="J2920" s="419">
        <v>150449</v>
      </c>
      <c r="K2920" s="595"/>
      <c r="L2920" s="568"/>
    </row>
    <row r="2921" spans="2:12">
      <c r="B2921" s="456" t="s">
        <v>26</v>
      </c>
      <c r="C2921" s="458"/>
      <c r="D2921" s="449"/>
      <c r="E2921" s="450"/>
      <c r="F2921" s="451"/>
      <c r="G2921" s="459"/>
      <c r="H2921" s="453"/>
      <c r="I2921" s="526"/>
      <c r="J2921" s="454">
        <f>SUM(J2919:J2920)</f>
        <v>544799</v>
      </c>
      <c r="K2921" s="599">
        <f>SUM(K2919:K2920)</f>
        <v>0</v>
      </c>
      <c r="L2921" s="568"/>
    </row>
    <row r="2922" spans="2:12">
      <c r="B2922" s="440" t="s">
        <v>479</v>
      </c>
      <c r="C2922" s="441">
        <v>800087565</v>
      </c>
      <c r="D2922" s="414" t="s">
        <v>480</v>
      </c>
      <c r="E2922" s="437" t="s">
        <v>171</v>
      </c>
      <c r="F2922" s="416">
        <v>3116153092</v>
      </c>
      <c r="G2922" s="444">
        <v>166999</v>
      </c>
      <c r="H2922" s="416">
        <v>20230327</v>
      </c>
      <c r="I2922" s="418" t="s">
        <v>1706</v>
      </c>
      <c r="J2922" s="419">
        <v>21453550</v>
      </c>
      <c r="K2922" s="595"/>
      <c r="L2922" s="568"/>
    </row>
    <row r="2923" spans="2:12">
      <c r="B2923" s="456" t="s">
        <v>26</v>
      </c>
      <c r="C2923" s="458"/>
      <c r="D2923" s="449"/>
      <c r="E2923" s="450"/>
      <c r="F2923" s="451"/>
      <c r="G2923" s="459"/>
      <c r="H2923" s="453"/>
      <c r="I2923" s="526"/>
      <c r="J2923" s="454">
        <f>SUM(J2922)</f>
        <v>21453550</v>
      </c>
      <c r="K2923" s="599">
        <f>SUM(K2922)</f>
        <v>0</v>
      </c>
      <c r="L2923" s="568"/>
    </row>
    <row r="2924" spans="2:12" ht="14">
      <c r="B2924" s="439" t="s">
        <v>1617</v>
      </c>
      <c r="C2924" s="441">
        <v>901149951</v>
      </c>
      <c r="D2924" s="439" t="s">
        <v>1618</v>
      </c>
      <c r="E2924" s="437" t="s">
        <v>171</v>
      </c>
      <c r="F2924" s="416">
        <v>6676637</v>
      </c>
      <c r="G2924" s="444" t="s">
        <v>1619</v>
      </c>
      <c r="H2924" s="438">
        <v>45531</v>
      </c>
      <c r="I2924" s="418" t="s">
        <v>1706</v>
      </c>
      <c r="J2924" s="419">
        <v>102115</v>
      </c>
      <c r="K2924" s="595"/>
      <c r="L2924" s="568"/>
    </row>
    <row r="2925" spans="2:12">
      <c r="B2925" s="456" t="s">
        <v>26</v>
      </c>
      <c r="C2925" s="458"/>
      <c r="D2925" s="449"/>
      <c r="E2925" s="450"/>
      <c r="F2925" s="451"/>
      <c r="G2925" s="459"/>
      <c r="H2925" s="453"/>
      <c r="I2925" s="526"/>
      <c r="J2925" s="454">
        <f>SUM(J2924)</f>
        <v>102115</v>
      </c>
      <c r="K2925" s="599">
        <f>SUM(K2924)</f>
        <v>0</v>
      </c>
      <c r="L2925" s="568"/>
    </row>
    <row r="2926" spans="2:12" ht="14">
      <c r="B2926" s="439" t="s">
        <v>414</v>
      </c>
      <c r="C2926" s="441">
        <v>1006009953</v>
      </c>
      <c r="D2926" s="439" t="s">
        <v>1107</v>
      </c>
      <c r="E2926" s="437" t="s">
        <v>415</v>
      </c>
      <c r="F2926" s="416">
        <v>5150307</v>
      </c>
      <c r="G2926" s="445">
        <v>590</v>
      </c>
      <c r="H2926" s="416">
        <v>20211231</v>
      </c>
      <c r="I2926" s="418" t="s">
        <v>1706</v>
      </c>
      <c r="J2926" s="419">
        <v>19628000</v>
      </c>
      <c r="K2926" s="595"/>
      <c r="L2926" s="568"/>
    </row>
    <row r="2927" spans="2:12">
      <c r="B2927" s="456" t="s">
        <v>26</v>
      </c>
      <c r="C2927" s="458"/>
      <c r="D2927" s="449"/>
      <c r="E2927" s="450"/>
      <c r="F2927" s="451"/>
      <c r="G2927" s="459"/>
      <c r="H2927" s="453"/>
      <c r="I2927" s="526"/>
      <c r="J2927" s="454">
        <f>SUM(J2926)</f>
        <v>19628000</v>
      </c>
      <c r="K2927" s="454">
        <f>SUM(K2926)</f>
        <v>0</v>
      </c>
      <c r="L2927" s="568"/>
    </row>
    <row r="2928" spans="2:12" ht="14">
      <c r="B2928" s="439" t="s">
        <v>893</v>
      </c>
      <c r="C2928" s="441">
        <v>1143948346</v>
      </c>
      <c r="D2928" s="439" t="s">
        <v>894</v>
      </c>
      <c r="E2928" s="437" t="s">
        <v>171</v>
      </c>
      <c r="F2928" s="416">
        <v>3147919440</v>
      </c>
      <c r="G2928" s="445">
        <v>1087</v>
      </c>
      <c r="H2928" s="416">
        <v>20221128</v>
      </c>
      <c r="I2928" s="418" t="s">
        <v>1706</v>
      </c>
      <c r="J2928" s="419">
        <v>333333</v>
      </c>
      <c r="K2928" s="595"/>
      <c r="L2928" s="568"/>
    </row>
    <row r="2929" spans="2:12">
      <c r="B2929" s="456" t="s">
        <v>26</v>
      </c>
      <c r="C2929" s="458"/>
      <c r="D2929" s="449"/>
      <c r="E2929" s="450"/>
      <c r="F2929" s="451"/>
      <c r="G2929" s="459"/>
      <c r="H2929" s="453"/>
      <c r="I2929" s="526"/>
      <c r="J2929" s="454">
        <f>SUM(J2928)</f>
        <v>333333</v>
      </c>
      <c r="K2929" s="454">
        <f>SUM(K2928)</f>
        <v>0</v>
      </c>
      <c r="L2929" s="568"/>
    </row>
    <row r="2930" spans="2:12">
      <c r="B2930" s="440" t="s">
        <v>594</v>
      </c>
      <c r="C2930" s="441">
        <v>805023817</v>
      </c>
      <c r="D2930" s="414" t="s">
        <v>595</v>
      </c>
      <c r="E2930" s="437" t="s">
        <v>178</v>
      </c>
      <c r="F2930" s="416">
        <v>5582158</v>
      </c>
      <c r="G2930" s="445">
        <v>5804</v>
      </c>
      <c r="H2930" s="416">
        <v>20230119</v>
      </c>
      <c r="I2930" s="418" t="s">
        <v>1706</v>
      </c>
      <c r="J2930" s="419">
        <v>3538328</v>
      </c>
      <c r="K2930" s="595"/>
      <c r="L2930" s="568"/>
    </row>
    <row r="2931" spans="2:12">
      <c r="B2931" s="440" t="s">
        <v>594</v>
      </c>
      <c r="C2931" s="441">
        <v>805023817</v>
      </c>
      <c r="D2931" s="414" t="s">
        <v>595</v>
      </c>
      <c r="E2931" s="437" t="s">
        <v>178</v>
      </c>
      <c r="F2931" s="416">
        <v>5582158</v>
      </c>
      <c r="G2931" s="445">
        <v>5805</v>
      </c>
      <c r="H2931" s="416">
        <v>20230119</v>
      </c>
      <c r="I2931" s="418" t="s">
        <v>1706</v>
      </c>
      <c r="J2931" s="419">
        <v>389524</v>
      </c>
      <c r="K2931" s="595"/>
      <c r="L2931" s="568"/>
    </row>
    <row r="2932" spans="2:12">
      <c r="B2932" s="440" t="s">
        <v>594</v>
      </c>
      <c r="C2932" s="441">
        <v>805023817</v>
      </c>
      <c r="D2932" s="414" t="s">
        <v>595</v>
      </c>
      <c r="E2932" s="437" t="s">
        <v>178</v>
      </c>
      <c r="F2932" s="416">
        <v>5582158</v>
      </c>
      <c r="G2932" s="445">
        <v>5350</v>
      </c>
      <c r="H2932" s="416">
        <v>20221115</v>
      </c>
      <c r="I2932" s="418" t="s">
        <v>1706</v>
      </c>
      <c r="J2932" s="419">
        <v>1000000</v>
      </c>
      <c r="K2932" s="595"/>
      <c r="L2932" s="568"/>
    </row>
    <row r="2933" spans="2:12">
      <c r="B2933" s="440" t="s">
        <v>594</v>
      </c>
      <c r="C2933" s="441">
        <v>805023817</v>
      </c>
      <c r="D2933" s="414" t="s">
        <v>595</v>
      </c>
      <c r="E2933" s="437" t="s">
        <v>178</v>
      </c>
      <c r="F2933" s="416">
        <v>5582158</v>
      </c>
      <c r="G2933" s="445">
        <v>6007</v>
      </c>
      <c r="H2933" s="416">
        <v>20230213</v>
      </c>
      <c r="I2933" s="418" t="s">
        <v>1706</v>
      </c>
      <c r="J2933" s="419">
        <v>824513</v>
      </c>
      <c r="K2933" s="595"/>
      <c r="L2933" s="568"/>
    </row>
    <row r="2934" spans="2:12">
      <c r="B2934" s="440" t="s">
        <v>594</v>
      </c>
      <c r="C2934" s="441">
        <v>805023817</v>
      </c>
      <c r="D2934" s="414" t="s">
        <v>595</v>
      </c>
      <c r="E2934" s="437" t="s">
        <v>178</v>
      </c>
      <c r="F2934" s="416">
        <v>5582158</v>
      </c>
      <c r="G2934" s="445">
        <v>6008</v>
      </c>
      <c r="H2934" s="416">
        <v>20230213</v>
      </c>
      <c r="I2934" s="418" t="s">
        <v>1706</v>
      </c>
      <c r="J2934" s="419">
        <v>370367</v>
      </c>
      <c r="K2934" s="595"/>
      <c r="L2934" s="568"/>
    </row>
    <row r="2935" spans="2:12">
      <c r="B2935" s="440" t="s">
        <v>594</v>
      </c>
      <c r="C2935" s="441">
        <v>805023817</v>
      </c>
      <c r="D2935" s="414" t="s">
        <v>595</v>
      </c>
      <c r="E2935" s="437" t="s">
        <v>178</v>
      </c>
      <c r="F2935" s="416">
        <v>5582158</v>
      </c>
      <c r="G2935" s="445">
        <v>6010</v>
      </c>
      <c r="H2935" s="416">
        <v>20230213</v>
      </c>
      <c r="I2935" s="418" t="s">
        <v>1706</v>
      </c>
      <c r="J2935" s="419">
        <v>2585670</v>
      </c>
      <c r="K2935" s="595"/>
      <c r="L2935" s="568"/>
    </row>
    <row r="2936" spans="2:12">
      <c r="B2936" s="440" t="s">
        <v>594</v>
      </c>
      <c r="C2936" s="441">
        <v>805023817</v>
      </c>
      <c r="D2936" s="414" t="s">
        <v>595</v>
      </c>
      <c r="E2936" s="437" t="s">
        <v>178</v>
      </c>
      <c r="F2936" s="416">
        <v>5582158</v>
      </c>
      <c r="G2936" s="445">
        <v>6009</v>
      </c>
      <c r="H2936" s="416">
        <v>20230213</v>
      </c>
      <c r="I2936" s="418" t="s">
        <v>1706</v>
      </c>
      <c r="J2936" s="419">
        <v>367531</v>
      </c>
      <c r="K2936" s="595"/>
      <c r="L2936" s="568"/>
    </row>
    <row r="2937" spans="2:12">
      <c r="B2937" s="456" t="s">
        <v>26</v>
      </c>
      <c r="C2937" s="458"/>
      <c r="D2937" s="449"/>
      <c r="E2937" s="450"/>
      <c r="F2937" s="451"/>
      <c r="G2937" s="459"/>
      <c r="H2937" s="453"/>
      <c r="I2937" s="526"/>
      <c r="J2937" s="454">
        <f>SUM(J2930:J2936)</f>
        <v>9075933</v>
      </c>
      <c r="K2937" s="454">
        <f>SUM(K2930:K2936)</f>
        <v>0</v>
      </c>
      <c r="L2937" s="568"/>
    </row>
    <row r="2938" spans="2:12" ht="14">
      <c r="B2938" s="439" t="s">
        <v>1620</v>
      </c>
      <c r="C2938" s="441">
        <v>16832407</v>
      </c>
      <c r="D2938" s="439" t="s">
        <v>1621</v>
      </c>
      <c r="E2938" s="437" t="s">
        <v>171</v>
      </c>
      <c r="F2938" s="416">
        <v>3176390783</v>
      </c>
      <c r="G2938" s="445">
        <v>827</v>
      </c>
      <c r="H2938" s="435">
        <v>44729</v>
      </c>
      <c r="I2938" s="418" t="s">
        <v>1706</v>
      </c>
      <c r="J2938" s="419">
        <v>1600000</v>
      </c>
      <c r="K2938" s="595"/>
      <c r="L2938" s="568"/>
    </row>
    <row r="2939" spans="2:12">
      <c r="B2939" s="456" t="s">
        <v>26</v>
      </c>
      <c r="C2939" s="458"/>
      <c r="D2939" s="449"/>
      <c r="E2939" s="450"/>
      <c r="F2939" s="451"/>
      <c r="G2939" s="459"/>
      <c r="H2939" s="453"/>
      <c r="I2939" s="526"/>
      <c r="J2939" s="454">
        <f>SUM(J2938)</f>
        <v>1600000</v>
      </c>
      <c r="K2939" s="454">
        <f>SUM(K2938)</f>
        <v>0</v>
      </c>
      <c r="L2939" s="568"/>
    </row>
    <row r="2940" spans="2:12">
      <c r="B2940" s="440" t="s">
        <v>1458</v>
      </c>
      <c r="C2940" s="441">
        <v>900493884</v>
      </c>
      <c r="D2940" s="414" t="s">
        <v>1459</v>
      </c>
      <c r="E2940" s="437" t="s">
        <v>185</v>
      </c>
      <c r="F2940" s="416">
        <v>5207920</v>
      </c>
      <c r="G2940" s="445">
        <v>2844</v>
      </c>
      <c r="H2940" s="416">
        <v>20240628</v>
      </c>
      <c r="I2940" s="418" t="s">
        <v>1706</v>
      </c>
      <c r="J2940" s="419">
        <v>181114</v>
      </c>
      <c r="K2940" s="595"/>
      <c r="L2940" s="568"/>
    </row>
    <row r="2941" spans="2:12">
      <c r="B2941" s="456" t="s">
        <v>26</v>
      </c>
      <c r="C2941" s="458"/>
      <c r="D2941" s="449"/>
      <c r="E2941" s="450"/>
      <c r="F2941" s="451"/>
      <c r="G2941" s="459"/>
      <c r="H2941" s="453"/>
      <c r="I2941" s="526"/>
      <c r="J2941" s="454">
        <f>SUM(J2940)</f>
        <v>181114</v>
      </c>
      <c r="K2941" s="454">
        <f>SUM(K2940)</f>
        <v>0</v>
      </c>
      <c r="L2941" s="568"/>
    </row>
    <row r="2942" spans="2:12" ht="14">
      <c r="B2942" s="439" t="s">
        <v>917</v>
      </c>
      <c r="C2942" s="441">
        <v>1234196519</v>
      </c>
      <c r="D2942" s="439" t="s">
        <v>918</v>
      </c>
      <c r="E2942" s="437" t="s">
        <v>171</v>
      </c>
      <c r="F2942" s="416">
        <v>3381489</v>
      </c>
      <c r="G2942" s="445">
        <v>507</v>
      </c>
      <c r="H2942" s="416">
        <v>20211124</v>
      </c>
      <c r="I2942" s="418" t="s">
        <v>1706</v>
      </c>
      <c r="J2942" s="419">
        <v>849057</v>
      </c>
      <c r="K2942" s="595"/>
      <c r="L2942" s="568"/>
    </row>
    <row r="2943" spans="2:12" ht="14">
      <c r="B2943" s="439" t="s">
        <v>917</v>
      </c>
      <c r="C2943" s="441">
        <v>1234196519</v>
      </c>
      <c r="D2943" s="439" t="s">
        <v>918</v>
      </c>
      <c r="E2943" s="437" t="s">
        <v>171</v>
      </c>
      <c r="F2943" s="416">
        <v>3381489</v>
      </c>
      <c r="G2943" s="445">
        <v>245</v>
      </c>
      <c r="H2943" s="416">
        <v>20210430</v>
      </c>
      <c r="I2943" s="418" t="s">
        <v>1706</v>
      </c>
      <c r="J2943" s="419">
        <v>6016863</v>
      </c>
      <c r="K2943" s="595"/>
      <c r="L2943" s="568"/>
    </row>
    <row r="2944" spans="2:12">
      <c r="B2944" s="456" t="s">
        <v>26</v>
      </c>
      <c r="C2944" s="458"/>
      <c r="D2944" s="449"/>
      <c r="E2944" s="450"/>
      <c r="F2944" s="451"/>
      <c r="G2944" s="459"/>
      <c r="H2944" s="453"/>
      <c r="I2944" s="526"/>
      <c r="J2944" s="454">
        <f>SUM(J2942:J2943)</f>
        <v>6865920</v>
      </c>
      <c r="K2944" s="454">
        <f>SUM(K2942:K2943)</f>
        <v>0</v>
      </c>
      <c r="L2944" s="568"/>
    </row>
    <row r="2945" spans="2:12">
      <c r="B2945" s="440" t="s">
        <v>557</v>
      </c>
      <c r="C2945" s="441">
        <v>901389350</v>
      </c>
      <c r="D2945" s="414" t="s">
        <v>558</v>
      </c>
      <c r="E2945" s="437" t="s">
        <v>171</v>
      </c>
      <c r="F2945" s="416">
        <v>3164664696</v>
      </c>
      <c r="G2945" s="445">
        <v>5</v>
      </c>
      <c r="H2945" s="416">
        <v>20220215</v>
      </c>
      <c r="I2945" s="418" t="s">
        <v>1706</v>
      </c>
      <c r="J2945" s="419">
        <v>15068558</v>
      </c>
      <c r="K2945" s="595"/>
      <c r="L2945" s="568"/>
    </row>
    <row r="2946" spans="2:12">
      <c r="B2946" s="440" t="s">
        <v>557</v>
      </c>
      <c r="C2946" s="441">
        <v>901389350</v>
      </c>
      <c r="D2946" s="414" t="s">
        <v>558</v>
      </c>
      <c r="E2946" s="437" t="s">
        <v>171</v>
      </c>
      <c r="F2946" s="416">
        <v>3164664696</v>
      </c>
      <c r="G2946" s="445">
        <v>11</v>
      </c>
      <c r="H2946" s="416">
        <v>20220330</v>
      </c>
      <c r="I2946" s="418" t="s">
        <v>1706</v>
      </c>
      <c r="J2946" s="419">
        <v>23348575</v>
      </c>
      <c r="K2946" s="595"/>
      <c r="L2946" s="568"/>
    </row>
    <row r="2947" spans="2:12">
      <c r="B2947" s="440" t="s">
        <v>557</v>
      </c>
      <c r="C2947" s="441">
        <v>901389350</v>
      </c>
      <c r="D2947" s="414" t="s">
        <v>558</v>
      </c>
      <c r="E2947" s="437" t="s">
        <v>171</v>
      </c>
      <c r="F2947" s="416">
        <v>3164664696</v>
      </c>
      <c r="G2947" s="445">
        <v>53</v>
      </c>
      <c r="H2947" s="416">
        <v>20240409</v>
      </c>
      <c r="I2947" s="418" t="s">
        <v>1706</v>
      </c>
      <c r="J2947" s="419">
        <v>32100000</v>
      </c>
      <c r="K2947" s="595"/>
      <c r="L2947" s="568"/>
    </row>
    <row r="2948" spans="2:12">
      <c r="B2948" s="456" t="s">
        <v>26</v>
      </c>
      <c r="C2948" s="458"/>
      <c r="D2948" s="449"/>
      <c r="E2948" s="450"/>
      <c r="F2948" s="451"/>
      <c r="G2948" s="459"/>
      <c r="H2948" s="453"/>
      <c r="I2948" s="526"/>
      <c r="J2948" s="454">
        <f>SUM(J2945:J2947)</f>
        <v>70517133</v>
      </c>
      <c r="K2948" s="454">
        <f>SUM(K2945:K2947)</f>
        <v>0</v>
      </c>
      <c r="L2948" s="568"/>
    </row>
    <row r="2949" spans="2:12">
      <c r="B2949" s="440" t="s">
        <v>416</v>
      </c>
      <c r="C2949" s="441">
        <v>16765570</v>
      </c>
      <c r="D2949" s="414" t="s">
        <v>1096</v>
      </c>
      <c r="E2949" s="415"/>
      <c r="F2949" s="416">
        <v>625958</v>
      </c>
      <c r="G2949" s="444"/>
      <c r="H2949" s="435">
        <v>45531</v>
      </c>
      <c r="I2949" s="418" t="s">
        <v>1644</v>
      </c>
      <c r="J2949" s="419">
        <v>648800</v>
      </c>
      <c r="K2949" s="595"/>
      <c r="L2949" s="568"/>
    </row>
    <row r="2950" spans="2:12" ht="15" customHeight="1">
      <c r="B2950" s="439" t="s">
        <v>416</v>
      </c>
      <c r="C2950" s="441">
        <v>16765570</v>
      </c>
      <c r="D2950" s="439" t="s">
        <v>1622</v>
      </c>
      <c r="E2950" s="437" t="s">
        <v>171</v>
      </c>
      <c r="F2950" s="416">
        <v>625958</v>
      </c>
      <c r="G2950" s="445">
        <v>827</v>
      </c>
      <c r="H2950" s="435">
        <v>44729</v>
      </c>
      <c r="I2950" s="418" t="s">
        <v>1644</v>
      </c>
      <c r="J2950" s="419">
        <v>500000</v>
      </c>
      <c r="K2950" s="595"/>
      <c r="L2950" s="568"/>
    </row>
    <row r="2951" spans="2:12" ht="14">
      <c r="B2951" s="439" t="s">
        <v>416</v>
      </c>
      <c r="C2951" s="441">
        <v>16765570</v>
      </c>
      <c r="D2951" s="439" t="s">
        <v>1096</v>
      </c>
      <c r="E2951" s="437" t="s">
        <v>171</v>
      </c>
      <c r="F2951" s="416">
        <v>625958</v>
      </c>
      <c r="G2951" s="445">
        <v>549</v>
      </c>
      <c r="H2951" s="416">
        <v>20211220</v>
      </c>
      <c r="I2951" s="418" t="s">
        <v>1644</v>
      </c>
      <c r="J2951" s="419">
        <v>2400000</v>
      </c>
      <c r="K2951" s="595"/>
      <c r="L2951" s="568"/>
    </row>
    <row r="2952" spans="2:12" ht="14">
      <c r="B2952" s="439" t="s">
        <v>416</v>
      </c>
      <c r="C2952" s="441">
        <v>16765570</v>
      </c>
      <c r="D2952" s="439" t="s">
        <v>1096</v>
      </c>
      <c r="E2952" s="437" t="s">
        <v>171</v>
      </c>
      <c r="F2952" s="416">
        <v>625958</v>
      </c>
      <c r="G2952" s="445">
        <v>592</v>
      </c>
      <c r="H2952" s="416">
        <v>20211231</v>
      </c>
      <c r="I2952" s="418" t="s">
        <v>1644</v>
      </c>
      <c r="J2952" s="419">
        <v>5714000</v>
      </c>
      <c r="K2952" s="595"/>
      <c r="L2952" s="568"/>
    </row>
    <row r="2953" spans="2:12" ht="14">
      <c r="B2953" s="439" t="s">
        <v>416</v>
      </c>
      <c r="C2953" s="441">
        <v>16765570</v>
      </c>
      <c r="D2953" s="439" t="s">
        <v>1096</v>
      </c>
      <c r="E2953" s="437" t="s">
        <v>171</v>
      </c>
      <c r="F2953" s="416">
        <v>625958</v>
      </c>
      <c r="G2953" s="445">
        <v>1087</v>
      </c>
      <c r="H2953" s="416">
        <v>20221128</v>
      </c>
      <c r="I2953" s="418" t="s">
        <v>1644</v>
      </c>
      <c r="J2953" s="419">
        <v>333333</v>
      </c>
      <c r="K2953" s="595"/>
      <c r="L2953" s="568"/>
    </row>
    <row r="2954" spans="2:12">
      <c r="B2954" s="456" t="s">
        <v>26</v>
      </c>
      <c r="C2954" s="458"/>
      <c r="D2954" s="449"/>
      <c r="E2954" s="450"/>
      <c r="F2954" s="451"/>
      <c r="G2954" s="459"/>
      <c r="H2954" s="453"/>
      <c r="I2954" s="526"/>
      <c r="J2954" s="454">
        <f>SUM(J2949:J2953)</f>
        <v>9596133</v>
      </c>
      <c r="K2954" s="454">
        <f>SUM(K2949:K2953)</f>
        <v>0</v>
      </c>
      <c r="L2954" s="568"/>
    </row>
    <row r="2955" spans="2:12" ht="14">
      <c r="B2955" s="439" t="s">
        <v>920</v>
      </c>
      <c r="C2955" s="441">
        <v>39933615</v>
      </c>
      <c r="D2955" s="439" t="s">
        <v>921</v>
      </c>
      <c r="E2955" s="437" t="s">
        <v>171</v>
      </c>
      <c r="F2955" s="416">
        <v>0</v>
      </c>
      <c r="G2955" s="445">
        <v>507</v>
      </c>
      <c r="H2955" s="416">
        <v>20211124</v>
      </c>
      <c r="I2955" s="418" t="s">
        <v>1706</v>
      </c>
      <c r="J2955" s="419">
        <v>4245283</v>
      </c>
      <c r="K2955" s="595"/>
      <c r="L2955" s="568"/>
    </row>
    <row r="2956" spans="2:12" ht="14">
      <c r="B2956" s="439" t="s">
        <v>920</v>
      </c>
      <c r="C2956" s="441">
        <v>39933615</v>
      </c>
      <c r="D2956" s="439" t="s">
        <v>921</v>
      </c>
      <c r="E2956" s="437" t="s">
        <v>171</v>
      </c>
      <c r="F2956" s="416">
        <v>0</v>
      </c>
      <c r="G2956" s="445">
        <v>245</v>
      </c>
      <c r="H2956" s="416">
        <v>20210430</v>
      </c>
      <c r="I2956" s="418" t="s">
        <v>1706</v>
      </c>
      <c r="J2956" s="419">
        <v>1094266</v>
      </c>
      <c r="K2956" s="595"/>
      <c r="L2956" s="568"/>
    </row>
    <row r="2957" spans="2:12">
      <c r="B2957" s="456" t="s">
        <v>26</v>
      </c>
      <c r="C2957" s="458"/>
      <c r="D2957" s="449"/>
      <c r="E2957" s="450"/>
      <c r="F2957" s="451"/>
      <c r="G2957" s="459"/>
      <c r="H2957" s="453"/>
      <c r="I2957" s="526"/>
      <c r="J2957" s="454">
        <f>SUM(J2955:J2956)</f>
        <v>5339549</v>
      </c>
      <c r="K2957" s="454">
        <f>SUM(K2955:K2956)</f>
        <v>0</v>
      </c>
      <c r="L2957" s="568"/>
    </row>
    <row r="2958" spans="2:12" ht="14">
      <c r="B2958" s="439" t="s">
        <v>1081</v>
      </c>
      <c r="C2958" s="441">
        <v>14236702</v>
      </c>
      <c r="D2958" s="439" t="s">
        <v>868</v>
      </c>
      <c r="E2958" s="437" t="s">
        <v>171</v>
      </c>
      <c r="F2958" s="416">
        <v>3107790028</v>
      </c>
      <c r="G2958" s="444" t="s">
        <v>1623</v>
      </c>
      <c r="H2958" s="438">
        <v>45532</v>
      </c>
      <c r="I2958" s="418" t="s">
        <v>1706</v>
      </c>
      <c r="J2958" s="419">
        <v>90187500</v>
      </c>
      <c r="K2958" s="595"/>
      <c r="L2958" s="568"/>
    </row>
    <row r="2959" spans="2:12">
      <c r="B2959" s="456" t="s">
        <v>26</v>
      </c>
      <c r="C2959" s="458"/>
      <c r="D2959" s="449"/>
      <c r="E2959" s="450"/>
      <c r="F2959" s="451"/>
      <c r="G2959" s="459"/>
      <c r="H2959" s="453"/>
      <c r="I2959" s="526"/>
      <c r="J2959" s="454">
        <f>SUM(J2958)</f>
        <v>90187500</v>
      </c>
      <c r="K2959" s="454">
        <f>SUM(K2958)</f>
        <v>0</v>
      </c>
      <c r="L2959" s="568"/>
    </row>
    <row r="2960" spans="2:12">
      <c r="B2960" s="440" t="s">
        <v>498</v>
      </c>
      <c r="C2960" s="441">
        <v>444444802</v>
      </c>
      <c r="D2960" s="414" t="s">
        <v>499</v>
      </c>
      <c r="E2960" s="437" t="s">
        <v>500</v>
      </c>
      <c r="F2960" s="416">
        <v>4407830677994</v>
      </c>
      <c r="G2960" s="444">
        <v>301139</v>
      </c>
      <c r="H2960" s="435">
        <v>30</v>
      </c>
      <c r="I2960" s="418" t="s">
        <v>1706</v>
      </c>
      <c r="J2960" s="419">
        <v>12137735.640000001</v>
      </c>
      <c r="K2960" s="595"/>
      <c r="L2960" s="568"/>
    </row>
    <row r="2961" spans="2:12">
      <c r="B2961" s="440" t="s">
        <v>498</v>
      </c>
      <c r="C2961" s="441">
        <v>444444802</v>
      </c>
      <c r="D2961" s="414" t="s">
        <v>499</v>
      </c>
      <c r="E2961" s="437" t="s">
        <v>500</v>
      </c>
      <c r="F2961" s="416">
        <v>4407830677994</v>
      </c>
      <c r="G2961" s="444">
        <v>301140</v>
      </c>
      <c r="H2961" s="435">
        <v>30</v>
      </c>
      <c r="I2961" s="418" t="s">
        <v>1706</v>
      </c>
      <c r="J2961" s="419">
        <v>12121443.48</v>
      </c>
      <c r="K2961" s="595"/>
      <c r="L2961" s="568"/>
    </row>
    <row r="2962" spans="2:12">
      <c r="B2962" s="440" t="s">
        <v>498</v>
      </c>
      <c r="C2962" s="441">
        <v>444444802</v>
      </c>
      <c r="D2962" s="414" t="s">
        <v>499</v>
      </c>
      <c r="E2962" s="437" t="s">
        <v>500</v>
      </c>
      <c r="F2962" s="416">
        <v>4407830677994</v>
      </c>
      <c r="G2962" s="444">
        <v>301141</v>
      </c>
      <c r="H2962" s="435">
        <v>30</v>
      </c>
      <c r="I2962" s="418" t="s">
        <v>1706</v>
      </c>
      <c r="J2962" s="419">
        <v>12045511.380000001</v>
      </c>
      <c r="K2962" s="595"/>
      <c r="L2962" s="568"/>
    </row>
    <row r="2963" spans="2:12">
      <c r="B2963" s="440" t="s">
        <v>498</v>
      </c>
      <c r="C2963" s="441">
        <v>444444802</v>
      </c>
      <c r="D2963" s="414" t="s">
        <v>499</v>
      </c>
      <c r="E2963" s="437" t="s">
        <v>500</v>
      </c>
      <c r="F2963" s="416">
        <v>4407830677994</v>
      </c>
      <c r="G2963" s="444"/>
      <c r="H2963" s="435"/>
      <c r="I2963" s="418" t="s">
        <v>1706</v>
      </c>
      <c r="J2963" s="419">
        <v>1110198.78</v>
      </c>
      <c r="K2963" s="595"/>
      <c r="L2963" s="568"/>
    </row>
    <row r="2964" spans="2:12">
      <c r="B2964" s="456" t="s">
        <v>26</v>
      </c>
      <c r="C2964" s="458"/>
      <c r="D2964" s="449"/>
      <c r="E2964" s="450"/>
      <c r="F2964" s="451"/>
      <c r="G2964" s="459"/>
      <c r="H2964" s="453"/>
      <c r="I2964" s="526"/>
      <c r="J2964" s="454">
        <f>SUM(J2960:J2963)</f>
        <v>37414889.280000001</v>
      </c>
      <c r="K2964" s="454">
        <f>SUM(K2960:K2963)</f>
        <v>0</v>
      </c>
      <c r="L2964" s="568"/>
    </row>
    <row r="2965" spans="2:12">
      <c r="B2965" s="440" t="s">
        <v>585</v>
      </c>
      <c r="C2965" s="441">
        <v>900617171</v>
      </c>
      <c r="D2965" s="414" t="s">
        <v>586</v>
      </c>
      <c r="E2965" s="437" t="s">
        <v>171</v>
      </c>
      <c r="F2965" s="416">
        <v>5550522</v>
      </c>
      <c r="G2965" s="445">
        <v>1022</v>
      </c>
      <c r="H2965" s="416">
        <v>20221020</v>
      </c>
      <c r="I2965" s="418" t="s">
        <v>1706</v>
      </c>
      <c r="J2965" s="419">
        <v>2026500</v>
      </c>
      <c r="K2965" s="595"/>
      <c r="L2965" s="568"/>
    </row>
    <row r="2966" spans="2:12">
      <c r="B2966" s="440" t="s">
        <v>585</v>
      </c>
      <c r="C2966" s="441">
        <v>900617171</v>
      </c>
      <c r="D2966" s="414" t="s">
        <v>586</v>
      </c>
      <c r="E2966" s="437" t="s">
        <v>171</v>
      </c>
      <c r="F2966" s="416">
        <v>5550522</v>
      </c>
      <c r="G2966" s="445">
        <v>1023</v>
      </c>
      <c r="H2966" s="416">
        <v>20221020</v>
      </c>
      <c r="I2966" s="418" t="s">
        <v>1706</v>
      </c>
      <c r="J2966" s="419">
        <v>1978250</v>
      </c>
      <c r="K2966" s="595"/>
      <c r="L2966" s="568"/>
    </row>
    <row r="2967" spans="2:12">
      <c r="B2967" s="440" t="s">
        <v>585</v>
      </c>
      <c r="C2967" s="441">
        <v>900617171</v>
      </c>
      <c r="D2967" s="414" t="s">
        <v>586</v>
      </c>
      <c r="E2967" s="437" t="s">
        <v>171</v>
      </c>
      <c r="F2967" s="416">
        <v>5550522</v>
      </c>
      <c r="G2967" s="445">
        <v>1195</v>
      </c>
      <c r="H2967" s="416">
        <v>20221013</v>
      </c>
      <c r="I2967" s="418" t="s">
        <v>1706</v>
      </c>
      <c r="J2967" s="419">
        <v>961700</v>
      </c>
      <c r="K2967" s="595"/>
      <c r="L2967" s="568"/>
    </row>
    <row r="2968" spans="2:12">
      <c r="B2968" s="440" t="s">
        <v>585</v>
      </c>
      <c r="C2968" s="441">
        <v>900617171</v>
      </c>
      <c r="D2968" s="414" t="s">
        <v>586</v>
      </c>
      <c r="E2968" s="437" t="s">
        <v>171</v>
      </c>
      <c r="F2968" s="416">
        <v>5550522</v>
      </c>
      <c r="G2968" s="445">
        <v>887</v>
      </c>
      <c r="H2968" s="416">
        <v>20220821</v>
      </c>
      <c r="I2968" s="418" t="s">
        <v>1706</v>
      </c>
      <c r="J2968" s="419">
        <v>3474000</v>
      </c>
      <c r="K2968" s="595"/>
      <c r="L2968" s="568"/>
    </row>
    <row r="2969" spans="2:12">
      <c r="B2969" s="440" t="s">
        <v>585</v>
      </c>
      <c r="C2969" s="441">
        <v>900617171</v>
      </c>
      <c r="D2969" s="414" t="s">
        <v>586</v>
      </c>
      <c r="E2969" s="437" t="s">
        <v>171</v>
      </c>
      <c r="F2969" s="416">
        <v>5550522</v>
      </c>
      <c r="G2969" s="445">
        <v>927</v>
      </c>
      <c r="H2969" s="416">
        <v>20220907</v>
      </c>
      <c r="I2969" s="418" t="s">
        <v>1706</v>
      </c>
      <c r="J2969" s="419">
        <v>961700</v>
      </c>
      <c r="K2969" s="595"/>
      <c r="L2969" s="568"/>
    </row>
    <row r="2970" spans="2:12">
      <c r="B2970" s="440" t="s">
        <v>585</v>
      </c>
      <c r="C2970" s="441">
        <v>900617171</v>
      </c>
      <c r="D2970" s="414" t="s">
        <v>586</v>
      </c>
      <c r="E2970" s="437" t="s">
        <v>171</v>
      </c>
      <c r="F2970" s="416">
        <v>5550522</v>
      </c>
      <c r="G2970" s="445">
        <v>929</v>
      </c>
      <c r="H2970" s="416">
        <v>20220907</v>
      </c>
      <c r="I2970" s="418" t="s">
        <v>1706</v>
      </c>
      <c r="J2970" s="419">
        <v>1930000</v>
      </c>
      <c r="K2970" s="595"/>
      <c r="L2970" s="568"/>
    </row>
    <row r="2971" spans="2:12">
      <c r="B2971" s="440" t="s">
        <v>585</v>
      </c>
      <c r="C2971" s="441">
        <v>900617171</v>
      </c>
      <c r="D2971" s="414" t="s">
        <v>586</v>
      </c>
      <c r="E2971" s="437" t="s">
        <v>171</v>
      </c>
      <c r="F2971" s="416">
        <v>5550522</v>
      </c>
      <c r="G2971" s="445">
        <v>925</v>
      </c>
      <c r="H2971" s="416">
        <v>20220907</v>
      </c>
      <c r="I2971" s="418" t="s">
        <v>1706</v>
      </c>
      <c r="J2971" s="419">
        <v>6251050</v>
      </c>
      <c r="K2971" s="595"/>
      <c r="L2971" s="568"/>
    </row>
    <row r="2972" spans="2:12">
      <c r="B2972" s="440" t="s">
        <v>585</v>
      </c>
      <c r="C2972" s="441">
        <v>900617171</v>
      </c>
      <c r="D2972" s="414" t="s">
        <v>586</v>
      </c>
      <c r="E2972" s="437" t="s">
        <v>171</v>
      </c>
      <c r="F2972" s="416">
        <v>5550522</v>
      </c>
      <c r="G2972" s="445">
        <v>926</v>
      </c>
      <c r="H2972" s="416">
        <v>20220907</v>
      </c>
      <c r="I2972" s="418" t="s">
        <v>1706</v>
      </c>
      <c r="J2972" s="419">
        <v>1930000</v>
      </c>
      <c r="K2972" s="595"/>
      <c r="L2972" s="568"/>
    </row>
    <row r="2973" spans="2:12">
      <c r="B2973" s="440" t="s">
        <v>585</v>
      </c>
      <c r="C2973" s="441">
        <v>900617171</v>
      </c>
      <c r="D2973" s="414" t="s">
        <v>586</v>
      </c>
      <c r="E2973" s="437" t="s">
        <v>171</v>
      </c>
      <c r="F2973" s="416">
        <v>5550522</v>
      </c>
      <c r="G2973" s="445">
        <v>974</v>
      </c>
      <c r="H2973" s="416">
        <v>20220928</v>
      </c>
      <c r="I2973" s="418" t="s">
        <v>1706</v>
      </c>
      <c r="J2973" s="419">
        <v>1930000</v>
      </c>
      <c r="K2973" s="595"/>
      <c r="L2973" s="568"/>
    </row>
    <row r="2974" spans="2:12">
      <c r="B2974" s="440" t="s">
        <v>585</v>
      </c>
      <c r="C2974" s="441">
        <v>900617171</v>
      </c>
      <c r="D2974" s="414" t="s">
        <v>586</v>
      </c>
      <c r="E2974" s="437" t="s">
        <v>171</v>
      </c>
      <c r="F2974" s="416">
        <v>5550522</v>
      </c>
      <c r="G2974" s="445">
        <v>1209</v>
      </c>
      <c r="H2974" s="416">
        <v>20221120</v>
      </c>
      <c r="I2974" s="418" t="s">
        <v>1706</v>
      </c>
      <c r="J2974" s="419">
        <v>1930000</v>
      </c>
      <c r="K2974" s="595"/>
      <c r="L2974" s="568"/>
    </row>
    <row r="2975" spans="2:12">
      <c r="B2975" s="440" t="s">
        <v>585</v>
      </c>
      <c r="C2975" s="441">
        <v>900617171</v>
      </c>
      <c r="D2975" s="414" t="s">
        <v>586</v>
      </c>
      <c r="E2975" s="437" t="s">
        <v>171</v>
      </c>
      <c r="F2975" s="416">
        <v>5550522</v>
      </c>
      <c r="G2975" s="445">
        <v>1566</v>
      </c>
      <c r="H2975" s="416">
        <v>20230228</v>
      </c>
      <c r="I2975" s="418" t="s">
        <v>1706</v>
      </c>
      <c r="J2975" s="419">
        <v>1930000</v>
      </c>
      <c r="K2975" s="595"/>
      <c r="L2975" s="568"/>
    </row>
    <row r="2976" spans="2:12">
      <c r="B2976" s="456" t="s">
        <v>26</v>
      </c>
      <c r="C2976" s="458"/>
      <c r="D2976" s="449"/>
      <c r="E2976" s="450"/>
      <c r="F2976" s="451"/>
      <c r="G2976" s="459"/>
      <c r="H2976" s="453"/>
      <c r="I2976" s="526"/>
      <c r="J2976" s="454">
        <f>SUM(J2965:J2975)</f>
        <v>25303200</v>
      </c>
      <c r="K2976" s="454">
        <f>SUM(K2965:K2975)</f>
        <v>0</v>
      </c>
      <c r="L2976" s="568"/>
    </row>
    <row r="2977" spans="2:12">
      <c r="B2977" s="440" t="s">
        <v>678</v>
      </c>
      <c r="C2977" s="441">
        <v>900373913</v>
      </c>
      <c r="D2977" s="414" t="s">
        <v>679</v>
      </c>
      <c r="E2977" s="437" t="s">
        <v>652</v>
      </c>
      <c r="F2977" s="416"/>
      <c r="G2977" s="444">
        <v>20231223</v>
      </c>
      <c r="H2977" s="435"/>
      <c r="I2977" s="418" t="s">
        <v>1706</v>
      </c>
      <c r="J2977" s="419">
        <v>732958020</v>
      </c>
      <c r="K2977" s="595"/>
      <c r="L2977" s="568"/>
    </row>
    <row r="2978" spans="2:12">
      <c r="B2978" s="456" t="s">
        <v>26</v>
      </c>
      <c r="C2978" s="458"/>
      <c r="D2978" s="449"/>
      <c r="E2978" s="450"/>
      <c r="F2978" s="451"/>
      <c r="G2978" s="459"/>
      <c r="H2978" s="453"/>
      <c r="I2978" s="526"/>
      <c r="J2978" s="454">
        <f>SUM(J2977)</f>
        <v>732958020</v>
      </c>
      <c r="K2978" s="454">
        <f>SUM(K2977)</f>
        <v>0</v>
      </c>
      <c r="L2978" s="568"/>
    </row>
    <row r="2979" spans="2:12">
      <c r="B2979" s="440" t="s">
        <v>1094</v>
      </c>
      <c r="C2979" s="441">
        <v>900373913</v>
      </c>
      <c r="D2979" s="414" t="s">
        <v>1095</v>
      </c>
      <c r="E2979" s="437" t="s">
        <v>652</v>
      </c>
      <c r="F2979" s="416"/>
      <c r="G2979" s="444">
        <v>20211231</v>
      </c>
      <c r="H2979" s="435"/>
      <c r="I2979" s="418" t="s">
        <v>1706</v>
      </c>
      <c r="J2979" s="419">
        <v>534341860</v>
      </c>
      <c r="K2979" s="595"/>
      <c r="L2979" s="568"/>
    </row>
    <row r="2980" spans="2:12">
      <c r="B2980" s="440" t="s">
        <v>1094</v>
      </c>
      <c r="C2980" s="441">
        <v>900373913</v>
      </c>
      <c r="D2980" s="414" t="s">
        <v>1095</v>
      </c>
      <c r="E2980" s="437" t="s">
        <v>652</v>
      </c>
      <c r="F2980" s="416"/>
      <c r="G2980" s="444">
        <v>20240531</v>
      </c>
      <c r="H2980" s="435"/>
      <c r="I2980" s="418" t="s">
        <v>1706</v>
      </c>
      <c r="J2980" s="419">
        <v>932661380</v>
      </c>
      <c r="K2980" s="595"/>
      <c r="L2980" s="568"/>
    </row>
    <row r="2981" spans="2:12">
      <c r="B2981" s="456" t="s">
        <v>26</v>
      </c>
      <c r="C2981" s="458"/>
      <c r="D2981" s="449"/>
      <c r="E2981" s="450"/>
      <c r="F2981" s="451"/>
      <c r="G2981" s="459"/>
      <c r="H2981" s="453"/>
      <c r="I2981" s="526"/>
      <c r="J2981" s="454">
        <f>SUM(J2979:J2980)</f>
        <v>1467003240</v>
      </c>
      <c r="K2981" s="454">
        <f>SUM(K2979:K2980)</f>
        <v>0</v>
      </c>
      <c r="L2981" s="568"/>
    </row>
    <row r="2982" spans="2:12" ht="14">
      <c r="B2982" s="439" t="s">
        <v>1624</v>
      </c>
      <c r="C2982" s="441">
        <v>1144194152</v>
      </c>
      <c r="D2982" s="439" t="s">
        <v>1625</v>
      </c>
      <c r="E2982" s="437" t="s">
        <v>171</v>
      </c>
      <c r="F2982" s="416">
        <v>4056591</v>
      </c>
      <c r="G2982" s="445">
        <v>827</v>
      </c>
      <c r="H2982" s="435">
        <v>44729</v>
      </c>
      <c r="I2982" s="418" t="s">
        <v>1706</v>
      </c>
      <c r="J2982" s="419">
        <v>700000</v>
      </c>
      <c r="K2982" s="595"/>
      <c r="L2982" s="568"/>
    </row>
    <row r="2983" spans="2:12">
      <c r="B2983" s="456" t="s">
        <v>26</v>
      </c>
      <c r="C2983" s="458"/>
      <c r="D2983" s="449"/>
      <c r="E2983" s="450"/>
      <c r="F2983" s="451"/>
      <c r="G2983" s="459"/>
      <c r="H2983" s="453"/>
      <c r="I2983" s="526"/>
      <c r="J2983" s="454">
        <f>SUM(J2982)</f>
        <v>700000</v>
      </c>
      <c r="K2983" s="454">
        <f>SUM(K2982)</f>
        <v>0</v>
      </c>
      <c r="L2983" s="568"/>
    </row>
    <row r="2984" spans="2:12" ht="14">
      <c r="B2984" s="439" t="s">
        <v>801</v>
      </c>
      <c r="C2984" s="441">
        <v>29659540</v>
      </c>
      <c r="D2984" s="439" t="s">
        <v>1108</v>
      </c>
      <c r="E2984" s="437" t="s">
        <v>171</v>
      </c>
      <c r="F2984" s="416">
        <v>3165366679</v>
      </c>
      <c r="G2984" s="445">
        <v>1087</v>
      </c>
      <c r="H2984" s="416">
        <v>20221128</v>
      </c>
      <c r="I2984" s="418" t="s">
        <v>1706</v>
      </c>
      <c r="J2984" s="419">
        <v>333333</v>
      </c>
      <c r="K2984" s="595"/>
      <c r="L2984" s="568"/>
    </row>
    <row r="2985" spans="2:12">
      <c r="B2985" s="456" t="s">
        <v>26</v>
      </c>
      <c r="C2985" s="458"/>
      <c r="D2985" s="449"/>
      <c r="E2985" s="450"/>
      <c r="F2985" s="451"/>
      <c r="G2985" s="459"/>
      <c r="H2985" s="453"/>
      <c r="I2985" s="526"/>
      <c r="J2985" s="454">
        <f>SUM(J2984)</f>
        <v>333333</v>
      </c>
      <c r="K2985" s="454">
        <f>SUM(K2984)</f>
        <v>0</v>
      </c>
      <c r="L2985" s="568"/>
    </row>
    <row r="2986" spans="2:12" ht="14">
      <c r="B2986" s="439" t="s">
        <v>885</v>
      </c>
      <c r="C2986" s="441">
        <v>1113535169</v>
      </c>
      <c r="D2986" s="439" t="s">
        <v>886</v>
      </c>
      <c r="E2986" s="437">
        <v>0</v>
      </c>
      <c r="F2986" s="416">
        <v>3127532233</v>
      </c>
      <c r="G2986" s="445">
        <v>507</v>
      </c>
      <c r="H2986" s="416">
        <v>20211124</v>
      </c>
      <c r="I2986" s="418" t="s">
        <v>1706</v>
      </c>
      <c r="J2986" s="419">
        <v>4245283</v>
      </c>
      <c r="K2986" s="595"/>
      <c r="L2986" s="568"/>
    </row>
    <row r="2987" spans="2:12" ht="14">
      <c r="B2987" s="439" t="s">
        <v>885</v>
      </c>
      <c r="C2987" s="441">
        <v>1113535169</v>
      </c>
      <c r="D2987" s="439" t="s">
        <v>886</v>
      </c>
      <c r="E2987" s="437">
        <v>0</v>
      </c>
      <c r="F2987" s="416">
        <v>3127532233</v>
      </c>
      <c r="G2987" s="445">
        <v>590</v>
      </c>
      <c r="H2987" s="416">
        <v>20211231</v>
      </c>
      <c r="I2987" s="418" t="s">
        <v>1706</v>
      </c>
      <c r="J2987" s="419">
        <v>75134477</v>
      </c>
      <c r="K2987" s="595"/>
      <c r="L2987" s="568"/>
    </row>
    <row r="2988" spans="2:12" ht="14">
      <c r="B2988" s="439" t="s">
        <v>885</v>
      </c>
      <c r="C2988" s="441">
        <v>1113535169</v>
      </c>
      <c r="D2988" s="439" t="s">
        <v>886</v>
      </c>
      <c r="E2988" s="437">
        <v>0</v>
      </c>
      <c r="F2988" s="416">
        <v>3127532233</v>
      </c>
      <c r="G2988" s="445">
        <v>595</v>
      </c>
      <c r="H2988" s="416">
        <v>20220120</v>
      </c>
      <c r="I2988" s="418" t="s">
        <v>1706</v>
      </c>
      <c r="J2988" s="419">
        <v>242065086</v>
      </c>
      <c r="K2988" s="595"/>
      <c r="L2988" s="568"/>
    </row>
    <row r="2989" spans="2:12" ht="14">
      <c r="B2989" s="439" t="s">
        <v>885</v>
      </c>
      <c r="C2989" s="441">
        <v>1113535169</v>
      </c>
      <c r="D2989" s="439" t="s">
        <v>886</v>
      </c>
      <c r="E2989" s="437">
        <v>0</v>
      </c>
      <c r="F2989" s="416">
        <v>3127532233</v>
      </c>
      <c r="G2989" s="445">
        <v>245</v>
      </c>
      <c r="H2989" s="416">
        <v>20210430</v>
      </c>
      <c r="I2989" s="418" t="s">
        <v>1706</v>
      </c>
      <c r="J2989" s="419">
        <v>1164717</v>
      </c>
      <c r="K2989" s="595"/>
      <c r="L2989" s="568"/>
    </row>
    <row r="2990" spans="2:12" ht="20" customHeight="1">
      <c r="B2990" s="456" t="s">
        <v>26</v>
      </c>
      <c r="C2990" s="458"/>
      <c r="D2990" s="449"/>
      <c r="E2990" s="450"/>
      <c r="F2990" s="451"/>
      <c r="G2990" s="459"/>
      <c r="H2990" s="453"/>
      <c r="I2990" s="526"/>
      <c r="J2990" s="454">
        <f>SUM(J2986:J2989)</f>
        <v>322609563</v>
      </c>
      <c r="K2990" s="454">
        <f>SUM(K2986:K2989)</f>
        <v>0</v>
      </c>
      <c r="L2990" s="568"/>
    </row>
    <row r="2991" spans="2:12" ht="14">
      <c r="B2991" s="439" t="s">
        <v>1626</v>
      </c>
      <c r="C2991" s="441">
        <v>1144069925</v>
      </c>
      <c r="D2991" s="439" t="s">
        <v>1627</v>
      </c>
      <c r="E2991" s="437" t="s">
        <v>171</v>
      </c>
      <c r="F2991" s="416">
        <v>3334726</v>
      </c>
      <c r="G2991" s="445">
        <v>827</v>
      </c>
      <c r="H2991" s="435">
        <v>44729</v>
      </c>
      <c r="I2991" s="418" t="s">
        <v>1706</v>
      </c>
      <c r="J2991" s="419">
        <v>700000</v>
      </c>
      <c r="K2991" s="595"/>
      <c r="L2991" s="568"/>
    </row>
    <row r="2992" spans="2:12">
      <c r="B2992" s="456" t="s">
        <v>26</v>
      </c>
      <c r="C2992" s="458"/>
      <c r="D2992" s="449"/>
      <c r="E2992" s="450"/>
      <c r="F2992" s="451"/>
      <c r="G2992" s="459"/>
      <c r="H2992" s="453"/>
      <c r="I2992" s="526"/>
      <c r="J2992" s="454">
        <f>SUM(J2991:J2991)</f>
        <v>700000</v>
      </c>
      <c r="K2992" s="454">
        <f>SUM(K2991:K2991)</f>
        <v>0</v>
      </c>
      <c r="L2992" s="568"/>
    </row>
    <row r="2993" spans="2:12">
      <c r="B2993" s="440" t="s">
        <v>1234</v>
      </c>
      <c r="C2993" s="441">
        <v>1112491407</v>
      </c>
      <c r="D2993" s="414"/>
      <c r="E2993" s="415"/>
      <c r="F2993" s="416"/>
      <c r="G2993" s="444"/>
      <c r="H2993" s="435"/>
      <c r="I2993" s="418" t="s">
        <v>1706</v>
      </c>
      <c r="J2993" s="419">
        <v>16278</v>
      </c>
      <c r="K2993" s="595"/>
      <c r="L2993" s="568"/>
    </row>
    <row r="2994" spans="2:12">
      <c r="B2994" s="440" t="s">
        <v>1234</v>
      </c>
      <c r="C2994" s="441">
        <v>1112491407</v>
      </c>
      <c r="D2994" s="414"/>
      <c r="E2994" s="415"/>
      <c r="F2994" s="416"/>
      <c r="G2994" s="444"/>
      <c r="H2994" s="435"/>
      <c r="I2994" s="418" t="s">
        <v>1706</v>
      </c>
      <c r="J2994" s="419">
        <v>16278</v>
      </c>
      <c r="K2994" s="595"/>
      <c r="L2994" s="568"/>
    </row>
    <row r="2995" spans="2:12">
      <c r="B2995" s="456" t="s">
        <v>26</v>
      </c>
      <c r="C2995" s="458"/>
      <c r="D2995" s="449"/>
      <c r="E2995" s="450"/>
      <c r="F2995" s="451"/>
      <c r="G2995" s="459"/>
      <c r="H2995" s="453"/>
      <c r="I2995" s="526"/>
      <c r="J2995" s="454">
        <f>SUM(J2993:J2994)</f>
        <v>32556</v>
      </c>
      <c r="K2995" s="454">
        <f>SUM(K2993:K2994)</f>
        <v>0</v>
      </c>
      <c r="L2995" s="568"/>
    </row>
    <row r="2996" spans="2:12" ht="14">
      <c r="B2996" s="439" t="s">
        <v>847</v>
      </c>
      <c r="C2996" s="441">
        <v>1002200449</v>
      </c>
      <c r="D2996" s="439" t="s">
        <v>848</v>
      </c>
      <c r="E2996" s="437" t="s">
        <v>171</v>
      </c>
      <c r="F2996" s="416">
        <v>0</v>
      </c>
      <c r="G2996" s="445">
        <v>590</v>
      </c>
      <c r="H2996" s="416">
        <v>20211231</v>
      </c>
      <c r="I2996" s="418" t="s">
        <v>1706</v>
      </c>
      <c r="J2996" s="419">
        <v>31227000</v>
      </c>
      <c r="K2996" s="595"/>
      <c r="L2996" s="568"/>
    </row>
    <row r="2997" spans="2:12" ht="14">
      <c r="B2997" s="439" t="s">
        <v>847</v>
      </c>
      <c r="C2997" s="441">
        <v>1002200449</v>
      </c>
      <c r="D2997" s="439" t="s">
        <v>848</v>
      </c>
      <c r="E2997" s="437" t="s">
        <v>171</v>
      </c>
      <c r="F2997" s="416">
        <v>0</v>
      </c>
      <c r="G2997" s="445">
        <v>1157</v>
      </c>
      <c r="H2997" s="416">
        <v>20230126</v>
      </c>
      <c r="I2997" s="418" t="s">
        <v>1706</v>
      </c>
      <c r="J2997" s="419">
        <v>70050750</v>
      </c>
      <c r="K2997" s="595"/>
      <c r="L2997" s="568"/>
    </row>
    <row r="2998" spans="2:12" ht="14">
      <c r="B2998" s="439" t="s">
        <v>847</v>
      </c>
      <c r="C2998" s="441">
        <v>1002200449</v>
      </c>
      <c r="D2998" s="439" t="s">
        <v>848</v>
      </c>
      <c r="E2998" s="437" t="s">
        <v>171</v>
      </c>
      <c r="F2998" s="416">
        <v>0</v>
      </c>
      <c r="G2998" s="445">
        <v>1250</v>
      </c>
      <c r="H2998" s="416">
        <v>20230425</v>
      </c>
      <c r="I2998" s="418" t="s">
        <v>1706</v>
      </c>
      <c r="J2998" s="419">
        <v>32903325</v>
      </c>
      <c r="K2998" s="595"/>
      <c r="L2998" s="568"/>
    </row>
    <row r="2999" spans="2:12" ht="14">
      <c r="B2999" s="439" t="s">
        <v>847</v>
      </c>
      <c r="C2999" s="441">
        <v>1002200449</v>
      </c>
      <c r="D2999" s="439" t="s">
        <v>848</v>
      </c>
      <c r="E2999" s="437" t="s">
        <v>171</v>
      </c>
      <c r="F2999" s="416">
        <v>0</v>
      </c>
      <c r="G2999" s="445">
        <v>1278</v>
      </c>
      <c r="H2999" s="416">
        <v>20230530</v>
      </c>
      <c r="I2999" s="418" t="s">
        <v>1706</v>
      </c>
      <c r="J2999" s="419">
        <v>32903325</v>
      </c>
      <c r="K2999" s="595"/>
      <c r="L2999" s="568"/>
    </row>
    <row r="3000" spans="2:12" ht="14">
      <c r="B3000" s="439" t="s">
        <v>847</v>
      </c>
      <c r="C3000" s="441">
        <v>1002200449</v>
      </c>
      <c r="D3000" s="439" t="s">
        <v>848</v>
      </c>
      <c r="E3000" s="437" t="s">
        <v>171</v>
      </c>
      <c r="F3000" s="416">
        <v>0</v>
      </c>
      <c r="G3000" s="445">
        <v>1298</v>
      </c>
      <c r="H3000" s="416">
        <v>20230626</v>
      </c>
      <c r="I3000" s="418" t="s">
        <v>1706</v>
      </c>
      <c r="J3000" s="419">
        <v>32903325</v>
      </c>
      <c r="K3000" s="595"/>
      <c r="L3000" s="568"/>
    </row>
    <row r="3001" spans="2:12">
      <c r="B3001" s="456" t="s">
        <v>26</v>
      </c>
      <c r="C3001" s="458"/>
      <c r="D3001" s="449"/>
      <c r="E3001" s="450"/>
      <c r="F3001" s="451"/>
      <c r="G3001" s="459"/>
      <c r="H3001" s="453"/>
      <c r="I3001" s="526"/>
      <c r="J3001" s="454">
        <f>SUM(J2996:J3000)</f>
        <v>199987725</v>
      </c>
      <c r="K3001" s="454">
        <f>SUM(K2996:K3000)</f>
        <v>0</v>
      </c>
      <c r="L3001" s="568"/>
    </row>
    <row r="3002" spans="2:12" ht="14">
      <c r="B3002" s="439" t="s">
        <v>424</v>
      </c>
      <c r="C3002" s="441">
        <v>1107509508</v>
      </c>
      <c r="D3002" s="439" t="s">
        <v>425</v>
      </c>
      <c r="E3002" s="437" t="s">
        <v>171</v>
      </c>
      <c r="F3002" s="416">
        <v>5141493</v>
      </c>
      <c r="G3002" s="445">
        <v>590</v>
      </c>
      <c r="H3002" s="416">
        <v>20211231</v>
      </c>
      <c r="I3002" s="418" t="s">
        <v>1706</v>
      </c>
      <c r="J3002" s="419">
        <v>62433900</v>
      </c>
      <c r="K3002" s="595"/>
      <c r="L3002" s="568"/>
    </row>
    <row r="3003" spans="2:12">
      <c r="B3003" s="456" t="s">
        <v>26</v>
      </c>
      <c r="C3003" s="458"/>
      <c r="D3003" s="449"/>
      <c r="E3003" s="450"/>
      <c r="F3003" s="451"/>
      <c r="G3003" s="459"/>
      <c r="H3003" s="453"/>
      <c r="I3003" s="526"/>
      <c r="J3003" s="454">
        <f>SUM(J3002:J3002)</f>
        <v>62433900</v>
      </c>
      <c r="K3003" s="454">
        <f>SUM(K3002:K3002)</f>
        <v>0</v>
      </c>
      <c r="L3003" s="568"/>
    </row>
    <row r="3004" spans="2:12">
      <c r="B3004" s="440" t="s">
        <v>215</v>
      </c>
      <c r="C3004" s="441">
        <v>900384450</v>
      </c>
      <c r="D3004" s="414" t="s">
        <v>216</v>
      </c>
      <c r="E3004" s="437" t="s">
        <v>171</v>
      </c>
      <c r="F3004" s="416">
        <v>6026624982</v>
      </c>
      <c r="G3004" s="444">
        <v>704</v>
      </c>
      <c r="H3004" s="416">
        <v>20240609</v>
      </c>
      <c r="I3004" s="418" t="s">
        <v>1706</v>
      </c>
      <c r="J3004" s="419">
        <v>583279</v>
      </c>
      <c r="K3004" s="595"/>
      <c r="L3004" s="568"/>
    </row>
    <row r="3005" spans="2:12">
      <c r="B3005" s="440" t="s">
        <v>215</v>
      </c>
      <c r="C3005" s="441">
        <v>900384450</v>
      </c>
      <c r="D3005" s="414" t="s">
        <v>216</v>
      </c>
      <c r="E3005" s="437" t="s">
        <v>171</v>
      </c>
      <c r="F3005" s="416">
        <v>6026624982</v>
      </c>
      <c r="G3005" s="444">
        <v>699</v>
      </c>
      <c r="H3005" s="416">
        <v>20240604</v>
      </c>
      <c r="I3005" s="418" t="s">
        <v>1706</v>
      </c>
      <c r="J3005" s="419">
        <v>3321451</v>
      </c>
      <c r="K3005" s="595"/>
      <c r="L3005" s="568"/>
    </row>
    <row r="3006" spans="2:12">
      <c r="B3006" s="440" t="s">
        <v>215</v>
      </c>
      <c r="C3006" s="441">
        <v>900384450</v>
      </c>
      <c r="D3006" s="414" t="s">
        <v>216</v>
      </c>
      <c r="E3006" s="437" t="s">
        <v>171</v>
      </c>
      <c r="F3006" s="416">
        <v>6026624982</v>
      </c>
      <c r="G3006" s="444">
        <v>707</v>
      </c>
      <c r="H3006" s="416">
        <v>20240609</v>
      </c>
      <c r="I3006" s="418" t="s">
        <v>1706</v>
      </c>
      <c r="J3006" s="419">
        <v>1063327</v>
      </c>
      <c r="K3006" s="595"/>
      <c r="L3006" s="568"/>
    </row>
    <row r="3007" spans="2:12">
      <c r="B3007" s="440" t="s">
        <v>215</v>
      </c>
      <c r="C3007" s="441">
        <v>900384450</v>
      </c>
      <c r="D3007" s="414" t="s">
        <v>216</v>
      </c>
      <c r="E3007" s="437" t="s">
        <v>171</v>
      </c>
      <c r="F3007" s="416">
        <v>6026624982</v>
      </c>
      <c r="G3007" s="444">
        <v>714</v>
      </c>
      <c r="H3007" s="416">
        <v>20240714</v>
      </c>
      <c r="I3007" s="418" t="s">
        <v>1706</v>
      </c>
      <c r="J3007" s="419">
        <v>2530466</v>
      </c>
      <c r="K3007" s="595"/>
      <c r="L3007" s="568"/>
    </row>
    <row r="3008" spans="2:12">
      <c r="B3008" s="440" t="s">
        <v>215</v>
      </c>
      <c r="C3008" s="441">
        <v>900384450</v>
      </c>
      <c r="D3008" s="414" t="s">
        <v>216</v>
      </c>
      <c r="E3008" s="437" t="s">
        <v>171</v>
      </c>
      <c r="F3008" s="416">
        <v>6026624982</v>
      </c>
      <c r="G3008" s="444">
        <v>715</v>
      </c>
      <c r="H3008" s="416">
        <v>20240714</v>
      </c>
      <c r="I3008" s="418" t="s">
        <v>1706</v>
      </c>
      <c r="J3008" s="419">
        <v>1157300</v>
      </c>
      <c r="K3008" s="595"/>
      <c r="L3008" s="568"/>
    </row>
    <row r="3009" spans="2:12">
      <c r="B3009" s="440" t="s">
        <v>215</v>
      </c>
      <c r="C3009" s="441">
        <v>900384450</v>
      </c>
      <c r="D3009" s="414" t="s">
        <v>216</v>
      </c>
      <c r="E3009" s="437" t="s">
        <v>171</v>
      </c>
      <c r="F3009" s="416">
        <v>6026624982</v>
      </c>
      <c r="G3009" s="444">
        <v>708</v>
      </c>
      <c r="H3009" s="416">
        <v>20240609</v>
      </c>
      <c r="I3009" s="418" t="s">
        <v>1706</v>
      </c>
      <c r="J3009" s="419">
        <v>277752</v>
      </c>
      <c r="K3009" s="595"/>
      <c r="L3009" s="568"/>
    </row>
    <row r="3010" spans="2:12">
      <c r="B3010" s="440" t="s">
        <v>215</v>
      </c>
      <c r="C3010" s="441">
        <v>900384450</v>
      </c>
      <c r="D3010" s="414" t="s">
        <v>216</v>
      </c>
      <c r="E3010" s="437" t="s">
        <v>171</v>
      </c>
      <c r="F3010" s="416">
        <v>6026624982</v>
      </c>
      <c r="G3010" s="444">
        <v>729</v>
      </c>
      <c r="H3010" s="416">
        <v>20240715</v>
      </c>
      <c r="I3010" s="418" t="s">
        <v>1706</v>
      </c>
      <c r="J3010" s="419">
        <v>162022</v>
      </c>
      <c r="K3010" s="595"/>
      <c r="L3010" s="568"/>
    </row>
    <row r="3011" spans="2:12">
      <c r="B3011" s="440" t="s">
        <v>215</v>
      </c>
      <c r="C3011" s="441">
        <v>900384450</v>
      </c>
      <c r="D3011" s="414" t="s">
        <v>216</v>
      </c>
      <c r="E3011" s="437" t="s">
        <v>171</v>
      </c>
      <c r="F3011" s="416">
        <v>6026624982</v>
      </c>
      <c r="G3011" s="444">
        <v>730</v>
      </c>
      <c r="H3011" s="416">
        <v>20240715</v>
      </c>
      <c r="I3011" s="418" t="s">
        <v>1706</v>
      </c>
      <c r="J3011" s="419">
        <v>1281131</v>
      </c>
      <c r="K3011" s="595"/>
      <c r="L3011" s="568"/>
    </row>
    <row r="3012" spans="2:12">
      <c r="B3012" s="456" t="s">
        <v>26</v>
      </c>
      <c r="C3012" s="458"/>
      <c r="D3012" s="449"/>
      <c r="E3012" s="450"/>
      <c r="F3012" s="451"/>
      <c r="G3012" s="459"/>
      <c r="H3012" s="453"/>
      <c r="I3012" s="526"/>
      <c r="J3012" s="454">
        <f>SUM(J3004:J3011)</f>
        <v>10376728</v>
      </c>
      <c r="K3012" s="454">
        <f>SUM(K3004:K3011)</f>
        <v>0</v>
      </c>
      <c r="L3012" s="568"/>
    </row>
    <row r="3013" spans="2:12" ht="14">
      <c r="B3013" s="439" t="s">
        <v>1628</v>
      </c>
      <c r="C3013" s="441">
        <v>1144089760</v>
      </c>
      <c r="D3013" s="439" t="s">
        <v>1629</v>
      </c>
      <c r="E3013" s="437" t="s">
        <v>171</v>
      </c>
      <c r="F3013" s="416">
        <v>3052489828</v>
      </c>
      <c r="G3013" s="445">
        <v>827</v>
      </c>
      <c r="H3013" s="435">
        <v>44729</v>
      </c>
      <c r="I3013" s="418" t="s">
        <v>1706</v>
      </c>
      <c r="J3013" s="419">
        <v>1500000</v>
      </c>
      <c r="K3013" s="595"/>
      <c r="L3013" s="568"/>
    </row>
    <row r="3014" spans="2:12">
      <c r="B3014" s="456" t="s">
        <v>26</v>
      </c>
      <c r="C3014" s="458"/>
      <c r="D3014" s="449"/>
      <c r="E3014" s="450"/>
      <c r="F3014" s="451"/>
      <c r="G3014" s="459"/>
      <c r="H3014" s="453"/>
      <c r="I3014" s="526"/>
      <c r="J3014" s="454">
        <f>SUM(J3013)</f>
        <v>1500000</v>
      </c>
      <c r="K3014" s="454">
        <f>SUM(K3013)</f>
        <v>0</v>
      </c>
      <c r="L3014" s="568"/>
    </row>
    <row r="3015" spans="2:12" ht="14">
      <c r="B3015" s="439" t="s">
        <v>812</v>
      </c>
      <c r="C3015" s="441">
        <v>494059</v>
      </c>
      <c r="D3015" s="439" t="s">
        <v>271</v>
      </c>
      <c r="E3015" s="437" t="s">
        <v>171</v>
      </c>
      <c r="F3015" s="416" t="s">
        <v>158</v>
      </c>
      <c r="G3015" s="445">
        <v>20231216</v>
      </c>
      <c r="H3015" s="416">
        <v>20240115</v>
      </c>
      <c r="I3015" s="418" t="s">
        <v>1706</v>
      </c>
      <c r="J3015" s="419">
        <v>8934160.1999999993</v>
      </c>
      <c r="K3015" s="595"/>
      <c r="L3015" s="568"/>
    </row>
    <row r="3016" spans="2:12" ht="14">
      <c r="B3016" s="439" t="s">
        <v>812</v>
      </c>
      <c r="C3016" s="441">
        <v>494059</v>
      </c>
      <c r="D3016" s="439" t="s">
        <v>271</v>
      </c>
      <c r="E3016" s="437" t="s">
        <v>171</v>
      </c>
      <c r="F3016" s="416" t="s">
        <v>158</v>
      </c>
      <c r="G3016" s="445">
        <v>20231216</v>
      </c>
      <c r="H3016" s="416">
        <v>20240115</v>
      </c>
      <c r="I3016" s="418" t="s">
        <v>1706</v>
      </c>
      <c r="J3016" s="419">
        <v>58520700</v>
      </c>
      <c r="K3016" s="595"/>
      <c r="L3016" s="568"/>
    </row>
    <row r="3017" spans="2:12" ht="14">
      <c r="B3017" s="439" t="s">
        <v>812</v>
      </c>
      <c r="C3017" s="441">
        <v>494059</v>
      </c>
      <c r="D3017" s="439" t="s">
        <v>271</v>
      </c>
      <c r="E3017" s="437" t="s">
        <v>171</v>
      </c>
      <c r="F3017" s="416" t="s">
        <v>158</v>
      </c>
      <c r="G3017" s="445">
        <v>20231216</v>
      </c>
      <c r="H3017" s="416">
        <v>20240631</v>
      </c>
      <c r="I3017" s="418" t="s">
        <v>1706</v>
      </c>
      <c r="J3017" s="419">
        <v>19506900</v>
      </c>
      <c r="K3017" s="595"/>
      <c r="L3017" s="568"/>
    </row>
    <row r="3018" spans="2:12" ht="14">
      <c r="B3018" s="439" t="s">
        <v>812</v>
      </c>
      <c r="C3018" s="441">
        <v>494059</v>
      </c>
      <c r="D3018" s="439" t="s">
        <v>271</v>
      </c>
      <c r="E3018" s="437" t="s">
        <v>171</v>
      </c>
      <c r="F3018" s="416" t="s">
        <v>158</v>
      </c>
      <c r="G3018" s="445">
        <v>20231216</v>
      </c>
      <c r="H3018" s="416">
        <v>20241031</v>
      </c>
      <c r="I3018" s="418" t="s">
        <v>1706</v>
      </c>
      <c r="J3018" s="419">
        <v>19506900</v>
      </c>
      <c r="K3018" s="595"/>
      <c r="L3018" s="568"/>
    </row>
    <row r="3019" spans="2:12" ht="14">
      <c r="B3019" s="439" t="s">
        <v>812</v>
      </c>
      <c r="C3019" s="441">
        <v>494059</v>
      </c>
      <c r="D3019" s="439" t="s">
        <v>271</v>
      </c>
      <c r="E3019" s="437" t="s">
        <v>171</v>
      </c>
      <c r="F3019" s="416" t="s">
        <v>158</v>
      </c>
      <c r="G3019" s="445">
        <v>24261</v>
      </c>
      <c r="H3019" s="416">
        <v>20240630</v>
      </c>
      <c r="I3019" s="418" t="s">
        <v>1706</v>
      </c>
      <c r="J3019" s="419">
        <v>5121514.3</v>
      </c>
      <c r="K3019" s="595"/>
      <c r="L3019" s="568"/>
    </row>
    <row r="3020" spans="2:12">
      <c r="B3020" s="456" t="s">
        <v>26</v>
      </c>
      <c r="C3020" s="458"/>
      <c r="D3020" s="449"/>
      <c r="E3020" s="450"/>
      <c r="F3020" s="451"/>
      <c r="G3020" s="459"/>
      <c r="H3020" s="453"/>
      <c r="I3020" s="526"/>
      <c r="J3020" s="454">
        <f>SUM(J3015:J3019)</f>
        <v>111590174.5</v>
      </c>
      <c r="K3020" s="454">
        <f>SUM(K3015:K3019)</f>
        <v>0</v>
      </c>
      <c r="L3020" s="568"/>
    </row>
    <row r="3021" spans="2:12" ht="14">
      <c r="B3021" s="439" t="s">
        <v>899</v>
      </c>
      <c r="C3021" s="441">
        <v>1144046065</v>
      </c>
      <c r="D3021" s="439" t="s">
        <v>900</v>
      </c>
      <c r="E3021" s="437" t="s">
        <v>171</v>
      </c>
      <c r="F3021" s="416">
        <v>3147841810</v>
      </c>
      <c r="G3021" s="445">
        <v>549</v>
      </c>
      <c r="H3021" s="416">
        <v>20211220</v>
      </c>
      <c r="I3021" s="418" t="s">
        <v>1706</v>
      </c>
      <c r="J3021" s="419">
        <v>7798000</v>
      </c>
      <c r="K3021" s="595"/>
      <c r="L3021" s="568"/>
    </row>
    <row r="3022" spans="2:12" ht="14">
      <c r="B3022" s="439" t="s">
        <v>899</v>
      </c>
      <c r="C3022" s="441">
        <v>1144046065</v>
      </c>
      <c r="D3022" s="439" t="s">
        <v>900</v>
      </c>
      <c r="E3022" s="437" t="s">
        <v>171</v>
      </c>
      <c r="F3022" s="416">
        <v>3147841810</v>
      </c>
      <c r="G3022" s="445">
        <v>592</v>
      </c>
      <c r="H3022" s="416">
        <v>20211231</v>
      </c>
      <c r="I3022" s="418" t="s">
        <v>1706</v>
      </c>
      <c r="J3022" s="419">
        <v>17187000</v>
      </c>
      <c r="K3022" s="595"/>
      <c r="L3022" s="568"/>
    </row>
    <row r="3023" spans="2:12">
      <c r="B3023" s="456" t="s">
        <v>26</v>
      </c>
      <c r="C3023" s="458"/>
      <c r="D3023" s="449"/>
      <c r="E3023" s="450"/>
      <c r="F3023" s="451"/>
      <c r="G3023" s="459"/>
      <c r="H3023" s="453"/>
      <c r="I3023" s="526"/>
      <c r="J3023" s="454">
        <f>SUM(J3021:J3022)</f>
        <v>24985000</v>
      </c>
      <c r="K3023" s="454">
        <f>SUM(K3021:K3022)</f>
        <v>0</v>
      </c>
      <c r="L3023" s="568"/>
    </row>
    <row r="3024" spans="2:12" ht="14">
      <c r="B3024" s="439" t="s">
        <v>945</v>
      </c>
      <c r="C3024" s="441">
        <v>101038898</v>
      </c>
      <c r="D3024" s="439" t="s">
        <v>940</v>
      </c>
      <c r="E3024" s="437" t="s">
        <v>171</v>
      </c>
      <c r="F3024" s="416" t="s">
        <v>158</v>
      </c>
      <c r="G3024" s="445">
        <v>1085</v>
      </c>
      <c r="H3024" s="416">
        <v>20221128</v>
      </c>
      <c r="I3024" s="418" t="s">
        <v>1706</v>
      </c>
      <c r="J3024" s="419">
        <v>5454545</v>
      </c>
      <c r="K3024" s="595"/>
      <c r="L3024" s="568"/>
    </row>
    <row r="3025" spans="1:12" ht="14">
      <c r="B3025" s="439" t="s">
        <v>945</v>
      </c>
      <c r="C3025" s="441">
        <v>101038898</v>
      </c>
      <c r="D3025" s="439" t="s">
        <v>940</v>
      </c>
      <c r="E3025" s="437" t="s">
        <v>171</v>
      </c>
      <c r="F3025" s="416" t="s">
        <v>158</v>
      </c>
      <c r="G3025" s="445">
        <v>924</v>
      </c>
      <c r="H3025" s="416">
        <v>20220826</v>
      </c>
      <c r="I3025" s="418" t="s">
        <v>1706</v>
      </c>
      <c r="J3025" s="419">
        <v>20046000</v>
      </c>
      <c r="K3025" s="595"/>
      <c r="L3025" s="568"/>
    </row>
    <row r="3026" spans="1:12" ht="14">
      <c r="B3026" s="439" t="s">
        <v>945</v>
      </c>
      <c r="C3026" s="441">
        <v>101038898</v>
      </c>
      <c r="D3026" s="439" t="s">
        <v>940</v>
      </c>
      <c r="E3026" s="437" t="s">
        <v>171</v>
      </c>
      <c r="F3026" s="416" t="s">
        <v>158</v>
      </c>
      <c r="G3026" s="445">
        <v>977</v>
      </c>
      <c r="H3026" s="416">
        <v>20220926</v>
      </c>
      <c r="I3026" s="418" t="s">
        <v>1706</v>
      </c>
      <c r="J3026" s="419">
        <v>20046000</v>
      </c>
      <c r="K3026" s="595"/>
      <c r="L3026" s="568"/>
    </row>
    <row r="3027" spans="1:12" ht="14">
      <c r="B3027" s="439" t="s">
        <v>945</v>
      </c>
      <c r="C3027" s="441">
        <v>101038898</v>
      </c>
      <c r="D3027" s="439" t="s">
        <v>940</v>
      </c>
      <c r="E3027" s="437" t="s">
        <v>171</v>
      </c>
      <c r="F3027" s="416" t="s">
        <v>158</v>
      </c>
      <c r="G3027" s="445">
        <v>1035</v>
      </c>
      <c r="H3027" s="416">
        <v>20221025</v>
      </c>
      <c r="I3027" s="418" t="s">
        <v>1706</v>
      </c>
      <c r="J3027" s="419">
        <v>20046000</v>
      </c>
      <c r="K3027" s="595"/>
      <c r="L3027" s="568"/>
    </row>
    <row r="3028" spans="1:12" ht="14">
      <c r="B3028" s="439" t="s">
        <v>945</v>
      </c>
      <c r="C3028" s="441">
        <v>101038898</v>
      </c>
      <c r="D3028" s="439" t="s">
        <v>940</v>
      </c>
      <c r="E3028" s="437" t="s">
        <v>171</v>
      </c>
      <c r="F3028" s="416" t="s">
        <v>158</v>
      </c>
      <c r="G3028" s="445">
        <v>1066</v>
      </c>
      <c r="H3028" s="416">
        <v>20221123</v>
      </c>
      <c r="I3028" s="418" t="s">
        <v>1706</v>
      </c>
      <c r="J3028" s="419">
        <v>4791481</v>
      </c>
      <c r="K3028" s="595"/>
      <c r="L3028" s="568"/>
    </row>
    <row r="3029" spans="1:12" ht="14">
      <c r="B3029" s="439" t="s">
        <v>945</v>
      </c>
      <c r="C3029" s="441">
        <v>101038898</v>
      </c>
      <c r="D3029" s="439" t="s">
        <v>940</v>
      </c>
      <c r="E3029" s="437" t="s">
        <v>171</v>
      </c>
      <c r="F3029" s="416" t="s">
        <v>158</v>
      </c>
      <c r="G3029" s="445">
        <v>1079</v>
      </c>
      <c r="H3029" s="416">
        <v>20221125</v>
      </c>
      <c r="I3029" s="418" t="s">
        <v>1706</v>
      </c>
      <c r="J3029" s="419">
        <v>20046000</v>
      </c>
      <c r="K3029" s="595"/>
      <c r="L3029" s="568"/>
    </row>
    <row r="3030" spans="1:12" ht="14">
      <c r="B3030" s="439" t="s">
        <v>945</v>
      </c>
      <c r="C3030" s="441">
        <v>101038898</v>
      </c>
      <c r="D3030" s="439" t="s">
        <v>940</v>
      </c>
      <c r="E3030" s="437" t="s">
        <v>171</v>
      </c>
      <c r="F3030" s="416" t="s">
        <v>158</v>
      </c>
      <c r="G3030" s="445">
        <v>1083</v>
      </c>
      <c r="H3030" s="416">
        <v>20221125</v>
      </c>
      <c r="I3030" s="418" t="s">
        <v>1706</v>
      </c>
      <c r="J3030" s="419">
        <v>13364000</v>
      </c>
      <c r="K3030" s="595"/>
      <c r="L3030" s="568"/>
    </row>
    <row r="3031" spans="1:12">
      <c r="B3031" s="456" t="s">
        <v>26</v>
      </c>
      <c r="C3031" s="458"/>
      <c r="D3031" s="449"/>
      <c r="E3031" s="450"/>
      <c r="F3031" s="451"/>
      <c r="G3031" s="459"/>
      <c r="H3031" s="453"/>
      <c r="I3031" s="526"/>
      <c r="J3031" s="454">
        <f>SUM(J3024:J3030)</f>
        <v>103794026</v>
      </c>
      <c r="K3031" s="454">
        <f>SUM(K3024:K3030)</f>
        <v>0</v>
      </c>
      <c r="L3031" s="568"/>
    </row>
    <row r="3032" spans="1:12">
      <c r="B3032" s="440" t="s">
        <v>1204</v>
      </c>
      <c r="C3032" s="441">
        <v>700336594</v>
      </c>
      <c r="D3032" s="414" t="s">
        <v>1205</v>
      </c>
      <c r="E3032" s="437" t="s">
        <v>948</v>
      </c>
      <c r="F3032" s="416">
        <v>3145160094</v>
      </c>
      <c r="G3032" s="445">
        <v>13</v>
      </c>
      <c r="H3032" s="416">
        <v>20240415</v>
      </c>
      <c r="I3032" s="418" t="s">
        <v>1706</v>
      </c>
      <c r="J3032" s="419">
        <v>5810000</v>
      </c>
      <c r="K3032" s="595"/>
      <c r="L3032" s="568"/>
    </row>
    <row r="3033" spans="1:12">
      <c r="A3033" s="479" t="s">
        <v>158</v>
      </c>
      <c r="B3033" s="440" t="s">
        <v>1204</v>
      </c>
      <c r="C3033" s="441">
        <v>700336594</v>
      </c>
      <c r="D3033" s="414" t="s">
        <v>1205</v>
      </c>
      <c r="E3033" s="437" t="s">
        <v>948</v>
      </c>
      <c r="F3033" s="416">
        <v>3145160094</v>
      </c>
      <c r="G3033" s="445">
        <v>14</v>
      </c>
      <c r="H3033" s="416">
        <v>20240822</v>
      </c>
      <c r="I3033" s="418" t="s">
        <v>1706</v>
      </c>
      <c r="J3033" s="419">
        <v>9790000</v>
      </c>
      <c r="K3033" s="595"/>
      <c r="L3033" s="568"/>
    </row>
    <row r="3034" spans="1:12">
      <c r="B3034" s="456" t="s">
        <v>26</v>
      </c>
      <c r="C3034" s="458"/>
      <c r="D3034" s="449"/>
      <c r="E3034" s="450"/>
      <c r="F3034" s="451"/>
      <c r="G3034" s="459"/>
      <c r="H3034" s="453"/>
      <c r="I3034" s="526"/>
      <c r="J3034" s="454">
        <f>SUM(J3032:J3033)</f>
        <v>15600000</v>
      </c>
      <c r="K3034" s="454">
        <f>SUM(K3032:K3033)</f>
        <v>0</v>
      </c>
      <c r="L3034" s="568"/>
    </row>
    <row r="3035" spans="1:12" ht="14">
      <c r="B3035" s="440" t="s">
        <v>523</v>
      </c>
      <c r="C3035" s="441">
        <v>444444525</v>
      </c>
      <c r="D3035" s="414" t="s">
        <v>524</v>
      </c>
      <c r="E3035" s="437" t="s">
        <v>500</v>
      </c>
      <c r="F3035" s="416">
        <v>18154258601</v>
      </c>
      <c r="G3035" s="444" t="s">
        <v>525</v>
      </c>
      <c r="H3035" s="435"/>
      <c r="I3035" s="418" t="s">
        <v>1706</v>
      </c>
      <c r="J3035" s="419">
        <v>81781000</v>
      </c>
      <c r="K3035" s="595"/>
      <c r="L3035" s="568"/>
    </row>
    <row r="3036" spans="1:12">
      <c r="B3036" s="456" t="s">
        <v>26</v>
      </c>
      <c r="C3036" s="458"/>
      <c r="D3036" s="449"/>
      <c r="E3036" s="450"/>
      <c r="F3036" s="451"/>
      <c r="G3036" s="459"/>
      <c r="H3036" s="453"/>
      <c r="I3036" s="526"/>
      <c r="J3036" s="454">
        <f>SUM(J3035:J3035)</f>
        <v>81781000</v>
      </c>
      <c r="K3036" s="454">
        <f>SUM(K3035:K3035)</f>
        <v>0</v>
      </c>
      <c r="L3036" s="568"/>
    </row>
    <row r="3037" spans="1:12">
      <c r="B3037" s="440" t="s">
        <v>605</v>
      </c>
      <c r="C3037" s="441">
        <v>900641331</v>
      </c>
      <c r="D3037" s="414" t="s">
        <v>606</v>
      </c>
      <c r="E3037" s="437" t="s">
        <v>171</v>
      </c>
      <c r="F3037" s="416">
        <v>3787716</v>
      </c>
      <c r="G3037" s="445">
        <v>7008</v>
      </c>
      <c r="H3037" s="416">
        <v>20221228</v>
      </c>
      <c r="I3037" s="418" t="s">
        <v>1706</v>
      </c>
      <c r="J3037" s="419">
        <v>56744180</v>
      </c>
      <c r="K3037" s="595"/>
      <c r="L3037" s="568"/>
    </row>
    <row r="3038" spans="1:12">
      <c r="B3038" s="440" t="s">
        <v>605</v>
      </c>
      <c r="C3038" s="441">
        <v>900641331</v>
      </c>
      <c r="D3038" s="414" t="s">
        <v>606</v>
      </c>
      <c r="E3038" s="437" t="s">
        <v>171</v>
      </c>
      <c r="F3038" s="416">
        <v>3787716</v>
      </c>
      <c r="G3038" s="444"/>
      <c r="H3038" s="435"/>
      <c r="I3038" s="418" t="s">
        <v>1706</v>
      </c>
      <c r="J3038" s="419">
        <v>18781211.100000001</v>
      </c>
      <c r="K3038" s="595"/>
      <c r="L3038" s="568"/>
    </row>
    <row r="3039" spans="1:12">
      <c r="B3039" s="456" t="s">
        <v>26</v>
      </c>
      <c r="C3039" s="458"/>
      <c r="D3039" s="449"/>
      <c r="E3039" s="450"/>
      <c r="F3039" s="451"/>
      <c r="G3039" s="459"/>
      <c r="H3039" s="453"/>
      <c r="I3039" s="526"/>
      <c r="J3039" s="454">
        <f>SUM(J3037:J3038)</f>
        <v>75525391.099999994</v>
      </c>
      <c r="K3039" s="454">
        <f>SUM(K3037:K3038)</f>
        <v>0</v>
      </c>
      <c r="L3039" s="568"/>
    </row>
    <row r="3040" spans="1:12" ht="14">
      <c r="B3040" s="439" t="s">
        <v>863</v>
      </c>
      <c r="C3040" s="441">
        <v>1006235872</v>
      </c>
      <c r="D3040" s="439" t="s">
        <v>864</v>
      </c>
      <c r="E3040" s="437" t="s">
        <v>171</v>
      </c>
      <c r="F3040" s="416">
        <v>3115968185</v>
      </c>
      <c r="G3040" s="445">
        <v>1087</v>
      </c>
      <c r="H3040" s="416">
        <v>20221128</v>
      </c>
      <c r="I3040" s="418" t="s">
        <v>1706</v>
      </c>
      <c r="J3040" s="419">
        <v>333333</v>
      </c>
      <c r="K3040" s="595"/>
      <c r="L3040" s="568"/>
    </row>
    <row r="3041" spans="2:13">
      <c r="B3041" s="456" t="s">
        <v>26</v>
      </c>
      <c r="C3041" s="458"/>
      <c r="D3041" s="449"/>
      <c r="E3041" s="450"/>
      <c r="F3041" s="451"/>
      <c r="G3041" s="459"/>
      <c r="H3041" s="453"/>
      <c r="I3041" s="526"/>
      <c r="J3041" s="454">
        <f>SUM(J3040)</f>
        <v>333333</v>
      </c>
      <c r="K3041" s="454">
        <f>SUM(K3040)</f>
        <v>0</v>
      </c>
      <c r="L3041" s="568"/>
    </row>
    <row r="3042" spans="2:13">
      <c r="B3042" s="440" t="s">
        <v>1220</v>
      </c>
      <c r="C3042" s="441">
        <v>1143859640</v>
      </c>
      <c r="D3042" s="414" t="s">
        <v>1470</v>
      </c>
      <c r="E3042" s="437" t="s">
        <v>171</v>
      </c>
      <c r="F3042" s="416">
        <v>3708541</v>
      </c>
      <c r="G3042" s="444"/>
      <c r="H3042" s="435"/>
      <c r="I3042" s="418" t="s">
        <v>1706</v>
      </c>
      <c r="J3042" s="419">
        <v>1900000</v>
      </c>
      <c r="K3042" s="595"/>
      <c r="L3042" s="568"/>
    </row>
    <row r="3043" spans="2:13">
      <c r="B3043" s="456" t="s">
        <v>26</v>
      </c>
      <c r="C3043" s="458"/>
      <c r="D3043" s="449"/>
      <c r="E3043" s="450"/>
      <c r="F3043" s="451"/>
      <c r="G3043" s="459"/>
      <c r="H3043" s="453"/>
      <c r="I3043" s="526"/>
      <c r="J3043" s="454">
        <f>SUM(J3042:J3042)</f>
        <v>1900000</v>
      </c>
      <c r="K3043" s="454">
        <f>SUM(K3042:K3042)</f>
        <v>0</v>
      </c>
      <c r="L3043" s="568"/>
    </row>
    <row r="3044" spans="2:13" ht="14">
      <c r="B3044" s="440" t="s">
        <v>1460</v>
      </c>
      <c r="C3044" s="441" t="s">
        <v>1461</v>
      </c>
      <c r="D3044" s="414" t="s">
        <v>1462</v>
      </c>
      <c r="E3044" s="437" t="s">
        <v>171</v>
      </c>
      <c r="F3044" s="416">
        <v>3459276</v>
      </c>
      <c r="G3044" s="444" t="s">
        <v>1269</v>
      </c>
      <c r="H3044" s="438">
        <v>45502</v>
      </c>
      <c r="I3044" s="418" t="s">
        <v>1706</v>
      </c>
      <c r="J3044" s="419">
        <v>6795392</v>
      </c>
      <c r="K3044" s="595"/>
      <c r="L3044" s="568"/>
    </row>
    <row r="3045" spans="2:13" ht="14">
      <c r="B3045" s="440" t="s">
        <v>1460</v>
      </c>
      <c r="C3045" s="441" t="s">
        <v>1461</v>
      </c>
      <c r="D3045" s="414" t="s">
        <v>1462</v>
      </c>
      <c r="E3045" s="437" t="s">
        <v>171</v>
      </c>
      <c r="F3045" s="416">
        <v>3459276</v>
      </c>
      <c r="G3045" s="444" t="s">
        <v>1392</v>
      </c>
      <c r="H3045" s="438">
        <v>45498</v>
      </c>
      <c r="I3045" s="418" t="s">
        <v>1706</v>
      </c>
      <c r="J3045" s="419">
        <v>6215300</v>
      </c>
      <c r="K3045" s="595"/>
      <c r="L3045" s="568"/>
    </row>
    <row r="3046" spans="2:13">
      <c r="B3046" s="456" t="s">
        <v>26</v>
      </c>
      <c r="C3046" s="458"/>
      <c r="D3046" s="449"/>
      <c r="E3046" s="450"/>
      <c r="F3046" s="451"/>
      <c r="G3046" s="459"/>
      <c r="H3046" s="453"/>
      <c r="I3046" s="526"/>
      <c r="J3046" s="454">
        <f>SUM(J3044:J3045)</f>
        <v>13010692</v>
      </c>
      <c r="K3046" s="454">
        <f>SUM(K3044:K3045)</f>
        <v>0</v>
      </c>
      <c r="L3046" s="568"/>
    </row>
    <row r="3047" spans="2:13" ht="14">
      <c r="B3047" s="440" t="s">
        <v>1463</v>
      </c>
      <c r="C3047" s="441" t="s">
        <v>1464</v>
      </c>
      <c r="D3047" s="414" t="s">
        <v>1465</v>
      </c>
      <c r="E3047" s="437" t="s">
        <v>171</v>
      </c>
      <c r="F3047" s="416">
        <v>5140845</v>
      </c>
      <c r="G3047" s="444" t="s">
        <v>1269</v>
      </c>
      <c r="H3047" s="438">
        <v>45473</v>
      </c>
      <c r="I3047" s="418" t="s">
        <v>1706</v>
      </c>
      <c r="J3047" s="419">
        <v>4060662</v>
      </c>
      <c r="K3047" s="595"/>
      <c r="L3047" s="568"/>
    </row>
    <row r="3048" spans="2:13" ht="14">
      <c r="B3048" s="440" t="s">
        <v>1463</v>
      </c>
      <c r="C3048" s="441" t="s">
        <v>1464</v>
      </c>
      <c r="D3048" s="414" t="s">
        <v>1465</v>
      </c>
      <c r="E3048" s="437" t="s">
        <v>171</v>
      </c>
      <c r="F3048" s="416">
        <v>5140845</v>
      </c>
      <c r="G3048" s="444" t="s">
        <v>1392</v>
      </c>
      <c r="H3048" s="438">
        <v>45498</v>
      </c>
      <c r="I3048" s="418" t="s">
        <v>1706</v>
      </c>
      <c r="J3048" s="419">
        <v>3729180</v>
      </c>
      <c r="K3048" s="595"/>
      <c r="L3048" s="568"/>
    </row>
    <row r="3049" spans="2:13">
      <c r="B3049" s="456" t="s">
        <v>26</v>
      </c>
      <c r="C3049" s="458"/>
      <c r="D3049" s="449"/>
      <c r="E3049" s="450"/>
      <c r="F3049" s="451"/>
      <c r="G3049" s="459"/>
      <c r="H3049" s="453"/>
      <c r="I3049" s="526"/>
      <c r="J3049" s="454">
        <f>SUM(J3047:J3048)</f>
        <v>7789842</v>
      </c>
      <c r="K3049" s="454">
        <f>SUM(K3047:K3048)</f>
        <v>0</v>
      </c>
      <c r="L3049" s="568"/>
    </row>
    <row r="3050" spans="2:13" ht="14">
      <c r="B3050" s="439" t="s">
        <v>808</v>
      </c>
      <c r="C3050" s="441">
        <v>31970650</v>
      </c>
      <c r="D3050" s="439" t="s">
        <v>809</v>
      </c>
      <c r="E3050" s="437" t="s">
        <v>171</v>
      </c>
      <c r="F3050" s="416">
        <v>4021749</v>
      </c>
      <c r="G3050" s="445">
        <v>592</v>
      </c>
      <c r="H3050" s="416">
        <v>20211231</v>
      </c>
      <c r="I3050" s="418" t="s">
        <v>1706</v>
      </c>
      <c r="J3050" s="419">
        <v>5714000</v>
      </c>
      <c r="K3050" s="595"/>
      <c r="L3050" s="568"/>
    </row>
    <row r="3051" spans="2:13" ht="14" thickBot="1">
      <c r="B3051" s="456" t="s">
        <v>26</v>
      </c>
      <c r="C3051" s="458"/>
      <c r="D3051" s="449"/>
      <c r="E3051" s="450"/>
      <c r="F3051" s="451"/>
      <c r="G3051" s="459"/>
      <c r="H3051" s="453"/>
      <c r="I3051" s="526"/>
      <c r="J3051" s="454">
        <f>SUM(J3050)</f>
        <v>5714000</v>
      </c>
      <c r="K3051" s="454">
        <f>SUM(K3050)</f>
        <v>0</v>
      </c>
      <c r="L3051" s="569"/>
    </row>
    <row r="3052" spans="2:13" s="511" customFormat="1" ht="16" thickBot="1">
      <c r="B3052" s="530" t="s">
        <v>1672</v>
      </c>
      <c r="C3052" s="531"/>
      <c r="D3052" s="532"/>
      <c r="E3052" s="533"/>
      <c r="F3052" s="534"/>
      <c r="G3052" s="533"/>
      <c r="H3052" s="534"/>
      <c r="I3052" s="535"/>
      <c r="J3052" s="605">
        <f>+J1606+J1610+J1619+J1623+J1625+J1627+J1630+J1632+J1634+J1640+J1643+J1645+J1647+J1649+J1653+J1656+J1661+J1663+J1665+J1672+J1677+J1680+J1683+J1687+J1689+J1691+J1693+J1695+J1697+J1703+J1705+J1707+J1709+J1712+J1714+J1716+J1718+J1720+J1725+J1728+J1729+J1734+J1738+J1740+J1743+J1746+J1748+J1750+J1752+J1754+J1819+J1821+J1826+J1828+J1830+J1832+J1835+J1837+J1840+J1842+J1844+J1846+J1848+J1850+J1852+J1855+J1864+J1866+J1868+J1872+J1877+J1879+J1881+J1889+J1892+J1894+J1896+J1898+J1900+J1916+J1918+J1922+J1924+J1926+J1929+J1931+J1934+J1939+J1942+J1946+J1948+J1950+J1967+J1975+J1977+J1983+J1990+J1992+J2020+J2023+J2025+J2027+J2029+J2038+J2041+J2064+J2066+J2068+J2072+J2091+J2120+J2123+J2128+J2131+J2133+J2135+J2137+J2139+J2141+J2192+J2287+J2289+J2292+J2294+J2296+J2297+J2301+J2304+J2328+J2330+J2332+J2334+J2336+J2338+J2340+J2351+J2354+J2356+J2364+J2366+J2368+J2370+J2372+J2377+J2379+J2381+J2385+J2395+J2397+J2401+J2403+J2405+J2407+J2409+J2411+J2414+J2416+J2418+J2421+J2423+J2447+J2449+J2451+J2469+J2471+J2473+J2475+J2477+J2479+J2481+J2485+J2488+J2490+J2492+J2499+J2501+J2514+J2516+J2518+J2520+J2555+J2557+J2559+J2572+J2575+J2577+J2579+J2581+J2583+J2585+J2587+J2589+J2591+J2594+J2596+J2621+J2623+J2625+J2629+J2632+J2635+J2638+J2640+J2646+J2649+J2651+J2655+J2657+J2660+J2662+J2664+J2666+J2678+J2681+J2683+J2687+J2689+J2695+J2699+J2701+J2703+J2705+J2709+J2707+J2711+J2715+J2717+J2720+J2722+J2724+J2728+J2754+J2760+J2762+J2764+J2766+J2768+J2771+J2775+J2778+J2781+J2783+J2786+J2794+J2796+J2798+J2803+J2805+J2813+J2836+J2838+J2840+J2842+J2848+J2850+J2852+J2856+J2858+J2860+J2862+J2864+J2866+J2869+J2871+J2874+J2876+J2878+J2882+J2884+J2907+J2909+J2918+J2921+J2923+J2925+J2927+J2929+J2937+J2939+J2941+J2944+J2948+J2954+J2957+J2959+J2964+J2976+J2978+J2981+J2983+J2985+J2990+J2992+J2995+J3001+J3003+J3012+J3014+J3020+J3023+J3031+J3034+J3036+J3039+J3041+J3043+J3046+J3049+J3051</f>
        <v>45684997724.599998</v>
      </c>
      <c r="K3052" s="605">
        <f>+K1606+K1610+K1619+K1623+K1627+K1630+K1632+K1632+K1634+K1640+K1643+K1645+K1647+K1649+K1653+K1656+K1661+K1663+K1665+K1672+K1677+K1680+K1683+K1687+K1689+K1691+K1693+K1695+K1697+K1703+K1705+K1707+K1709+K1712+K1714+K1716+K1718+K1720+K1725+K1728+K1729+K1734+K1738+K1740+K1743+K1746+K1748+K1750+K1752+K1754+K1819+K1821+K1826+K1828+K1830+K1832+K1835+K1837+K1840+K1842+K1844+K1846+K1848+K1850+K1852+K1855+K1864+K1866+K1868+K1872+K1877+K1879+K1881+K1889+K1892+K1894+K1896+K1898+K1900+K1916+K1918+K1922+K1924+K1926+K1929+K1931+K1934+K1939+K1942+K1946+K1948+K1950+K1967+K1977+K1983+K1990+K1992+K2020+K2023+K2025+K2027+K2029+K2038+K2041+K2064+K2066+K2068+K2072+K2091+K2120+K2123+K2128+K2131+K2133+K2135+K2137+K2139+K2141+K2192+K2287+K2289+K2292+K2294+K2296+K2297+K2301+K2304+K2328+K2330+K2332+K2334+K2336+K2338+K2340+K2351+K2354+K2356+K2364+K2366+K2368+K2370+K2372+K2377+K2379+K2381+K2385+K2395+K2397+K2401+K2403+K2405+K2407+K2409+K2411+K2414+K2416+K2418+K2421+K2423+K2447+K2449+K2451+K2469+K2471+K2473+K2475+K2477+K2479+K2481+K2485+K2488+K2490+K2492+K2499+K2501+K2514+K2516+K2518+K2520+K2555+K2557+K2559+K2572+K2575+K2577+K2579+K2581+K2583+K2585+K2587+K2589+K2591+K2594+K2596+K2621+K2623+K2625+K2629+K2632+K2635+K2638+K2640+K2646+K2649+K2651+K2655+K2657+K2660+K2662+K2664+K2666+K2678+K2681+K2683+K2687+K2689+K2695+K2699+K2701+K2703+K2705+K2709+K2707+K2711+K2715+K2717+K2720+K2722+K2724+K2728+K2754+K2760+K2762+K2764+K2766+K2768+K2771+K2775+K2778+K2781+K2783+K2786+K2794+K2796+K2798+K2803+K2805+K2813+K2836+K2838+K2840+K2842+K2848+K2850+K2852+K2856+K2858+K2860+K2862+K2864+K2866+K2869+K2871+K2874+K2876+K2878+K2882+K2884+K2907+K2909+K2918+K2921+K2923+K2925+K2927+K2929+K2937+K2939+K2941+K2944+K2948+K2954+K2957+K2959+K2964+K2976+K2978+K2981+K2983+K2985+K2990+K2992+K2995+K3001+K3003+K3012+K3014+K3020+K3023+K3031+K3034+K3036+K3039+K3041+K3043+K3046+K3049+K3051</f>
        <v>1254820691</v>
      </c>
      <c r="L3052" s="569"/>
      <c r="M3052" s="479"/>
    </row>
    <row r="3053" spans="2:13" s="511" customFormat="1" ht="16" thickBot="1">
      <c r="C3053" s="529"/>
      <c r="D3053" s="537"/>
      <c r="E3053" s="538"/>
      <c r="G3053" s="538"/>
      <c r="I3053" s="537"/>
      <c r="J3053" s="539"/>
      <c r="K3053" s="539"/>
      <c r="L3053" s="569"/>
      <c r="M3053" s="479"/>
    </row>
    <row r="3054" spans="2:13" s="511" customFormat="1" ht="16" thickBot="1">
      <c r="B3054" s="530" t="s">
        <v>1673</v>
      </c>
      <c r="C3054" s="531"/>
      <c r="D3054" s="532"/>
      <c r="E3054" s="533"/>
      <c r="F3054" s="534"/>
      <c r="G3054" s="533"/>
      <c r="H3054" s="534"/>
      <c r="I3054" s="535"/>
      <c r="J3054" s="605">
        <f>+J1223+J1288+J1295+J1307+J1599+J3052+J1234</f>
        <v>89096369953.809998</v>
      </c>
      <c r="K3054" s="605">
        <f>+K1223+K1288+K1295+K1307+K1599+K3052+K1234</f>
        <v>16607640311</v>
      </c>
      <c r="L3054" s="569"/>
      <c r="M3054" s="479"/>
    </row>
    <row r="3055" spans="2:13">
      <c r="F3055" s="479"/>
      <c r="I3055" s="488"/>
      <c r="K3055" s="604"/>
      <c r="L3055" s="569"/>
    </row>
    <row r="3056" spans="2:13">
      <c r="C3056" s="479"/>
      <c r="D3056" s="479"/>
      <c r="E3056" s="479"/>
      <c r="F3056" s="479"/>
      <c r="G3056" s="479"/>
      <c r="I3056" s="479"/>
      <c r="K3056" s="479"/>
    </row>
    <row r="3057" spans="2:11">
      <c r="C3057" s="479"/>
      <c r="D3057" s="479"/>
      <c r="E3057" s="479"/>
      <c r="F3057" s="479"/>
      <c r="G3057" s="479"/>
      <c r="I3057" s="479"/>
      <c r="K3057" s="479"/>
    </row>
    <row r="3058" spans="2:11" ht="15">
      <c r="B3058" s="669" t="s">
        <v>2911</v>
      </c>
      <c r="C3058" s="669"/>
      <c r="D3058" s="669"/>
      <c r="E3058" s="669"/>
      <c r="F3058" s="669"/>
      <c r="G3058" s="669"/>
      <c r="H3058" s="669"/>
      <c r="I3058" s="669"/>
      <c r="J3058" s="669"/>
      <c r="K3058" s="548" t="s">
        <v>2890</v>
      </c>
    </row>
    <row r="3059" spans="2:11">
      <c r="C3059" s="479"/>
      <c r="D3059" s="479"/>
      <c r="E3059" s="479"/>
      <c r="F3059" s="479"/>
      <c r="G3059" s="479"/>
      <c r="I3059" s="479"/>
      <c r="K3059" s="479"/>
    </row>
    <row r="3060" spans="2:11">
      <c r="C3060" s="479"/>
      <c r="D3060" s="479"/>
      <c r="E3060" s="479"/>
      <c r="F3060" s="479"/>
      <c r="G3060" s="479"/>
      <c r="I3060" s="479"/>
      <c r="K3060" s="479"/>
    </row>
    <row r="3061" spans="2:11" ht="15">
      <c r="B3061" s="499" t="s">
        <v>2912</v>
      </c>
      <c r="C3061" s="479"/>
      <c r="D3061" s="479"/>
      <c r="E3061" s="479"/>
      <c r="F3061" s="479"/>
      <c r="G3061" s="479"/>
      <c r="I3061" s="479"/>
      <c r="K3061" s="479"/>
    </row>
    <row r="3062" spans="2:11" ht="32">
      <c r="B3062" s="498" t="s">
        <v>27</v>
      </c>
      <c r="C3062" s="498" t="s">
        <v>1648</v>
      </c>
      <c r="D3062" s="498" t="s">
        <v>1649</v>
      </c>
      <c r="E3062" s="498" t="s">
        <v>1650</v>
      </c>
      <c r="F3062" s="498" t="s">
        <v>1654</v>
      </c>
      <c r="G3062" s="498" t="s">
        <v>1651</v>
      </c>
      <c r="H3062" s="528" t="s">
        <v>1659</v>
      </c>
      <c r="I3062" s="498" t="s">
        <v>1663</v>
      </c>
      <c r="J3062" s="498" t="s">
        <v>1653</v>
      </c>
      <c r="K3062" s="548"/>
    </row>
    <row r="3063" spans="2:11" ht="98">
      <c r="B3063" s="562" t="s">
        <v>2932</v>
      </c>
      <c r="C3063" s="563">
        <v>71295452</v>
      </c>
      <c r="D3063" s="558" t="s">
        <v>2913</v>
      </c>
      <c r="E3063" s="564" t="s">
        <v>959</v>
      </c>
      <c r="F3063" s="558" t="s">
        <v>158</v>
      </c>
      <c r="G3063" s="417" t="s">
        <v>2935</v>
      </c>
      <c r="H3063" s="565"/>
      <c r="I3063" s="565" t="s">
        <v>1706</v>
      </c>
      <c r="J3063" s="472">
        <v>1</v>
      </c>
      <c r="K3063" s="548"/>
    </row>
    <row r="3064" spans="2:11">
      <c r="B3064" s="447" t="s">
        <v>26</v>
      </c>
      <c r="C3064" s="448"/>
      <c r="D3064" s="449"/>
      <c r="E3064" s="450"/>
      <c r="F3064" s="451"/>
      <c r="G3064" s="452"/>
      <c r="H3064" s="453"/>
      <c r="I3064" s="526"/>
      <c r="J3064" s="473">
        <f>SUM(J3059:J3063)</f>
        <v>1</v>
      </c>
      <c r="K3064" s="575"/>
    </row>
    <row r="3065" spans="2:11" ht="56">
      <c r="B3065" s="412" t="s">
        <v>944</v>
      </c>
      <c r="C3065" s="413">
        <v>1094929685</v>
      </c>
      <c r="D3065" s="557" t="s">
        <v>940</v>
      </c>
      <c r="E3065" s="558" t="s">
        <v>171</v>
      </c>
      <c r="F3065" s="559">
        <v>3165296533</v>
      </c>
      <c r="G3065" s="417" t="s">
        <v>2937</v>
      </c>
      <c r="H3065" s="560" t="s">
        <v>158</v>
      </c>
      <c r="I3065" s="561" t="s">
        <v>1706</v>
      </c>
      <c r="J3065" s="472">
        <v>1</v>
      </c>
    </row>
    <row r="3066" spans="2:11">
      <c r="B3066" s="447" t="s">
        <v>26</v>
      </c>
      <c r="C3066" s="448"/>
      <c r="D3066" s="449"/>
      <c r="E3066" s="450"/>
      <c r="F3066" s="451"/>
      <c r="G3066" s="556"/>
      <c r="H3066" s="453"/>
      <c r="I3066" s="526"/>
      <c r="J3066" s="473">
        <f>SUM(J3065)</f>
        <v>1</v>
      </c>
    </row>
    <row r="3067" spans="2:11" ht="56">
      <c r="B3067" s="439" t="s">
        <v>903</v>
      </c>
      <c r="C3067" s="413">
        <v>1144077640</v>
      </c>
      <c r="D3067" s="439" t="s">
        <v>904</v>
      </c>
      <c r="E3067" s="437" t="s">
        <v>171</v>
      </c>
      <c r="F3067" s="416">
        <v>3225873168</v>
      </c>
      <c r="G3067" s="446" t="s">
        <v>2934</v>
      </c>
      <c r="H3067" s="416" t="s">
        <v>158</v>
      </c>
      <c r="I3067" s="418" t="s">
        <v>1706</v>
      </c>
      <c r="J3067" s="472">
        <v>1</v>
      </c>
    </row>
    <row r="3068" spans="2:11">
      <c r="B3068" s="447" t="s">
        <v>26</v>
      </c>
      <c r="C3068" s="448"/>
      <c r="D3068" s="449"/>
      <c r="E3068" s="450"/>
      <c r="F3068" s="451"/>
      <c r="G3068" s="452"/>
      <c r="H3068" s="453"/>
      <c r="I3068" s="526"/>
      <c r="J3068" s="473">
        <f>SUM(J3067)</f>
        <v>1</v>
      </c>
    </row>
    <row r="3069" spans="2:11" ht="42">
      <c r="B3069" s="439" t="s">
        <v>939</v>
      </c>
      <c r="C3069" s="413">
        <v>1152205192</v>
      </c>
      <c r="D3069" s="439" t="s">
        <v>940</v>
      </c>
      <c r="E3069" s="437" t="s">
        <v>171</v>
      </c>
      <c r="F3069" s="416" t="s">
        <v>872</v>
      </c>
      <c r="G3069" s="446" t="s">
        <v>2939</v>
      </c>
      <c r="H3069" s="416">
        <v>20221129</v>
      </c>
      <c r="I3069" s="418" t="s">
        <v>1706</v>
      </c>
      <c r="J3069" s="472">
        <v>1</v>
      </c>
    </row>
    <row r="3070" spans="2:11">
      <c r="B3070" s="447" t="s">
        <v>26</v>
      </c>
      <c r="C3070" s="448"/>
      <c r="D3070" s="449"/>
      <c r="E3070" s="450"/>
      <c r="F3070" s="451"/>
      <c r="G3070" s="452"/>
      <c r="H3070" s="453"/>
      <c r="I3070" s="526"/>
      <c r="J3070" s="473">
        <f>+J3069</f>
        <v>1</v>
      </c>
    </row>
    <row r="3071" spans="2:11" ht="14" thickBot="1"/>
    <row r="3072" spans="2:11" ht="16" thickBot="1">
      <c r="B3072" s="576" t="s">
        <v>2956</v>
      </c>
      <c r="C3072" s="577"/>
      <c r="D3072" s="578"/>
      <c r="E3072" s="579"/>
      <c r="F3072" s="580"/>
      <c r="G3072" s="579"/>
      <c r="H3072" s="581"/>
      <c r="I3072" s="580"/>
      <c r="J3072" s="582">
        <f>+J3064+J3066+J3068+J3070</f>
        <v>4</v>
      </c>
    </row>
    <row r="3074" spans="1:14" s="593" customFormat="1">
      <c r="A3074" s="479"/>
      <c r="B3074" s="479"/>
      <c r="C3074" s="479"/>
      <c r="D3074" s="479"/>
      <c r="E3074" s="479"/>
      <c r="F3074" s="479"/>
      <c r="G3074" s="479"/>
      <c r="H3074" s="479"/>
      <c r="I3074" s="479"/>
      <c r="J3074" s="479"/>
      <c r="L3074" s="494"/>
      <c r="M3074" s="479"/>
      <c r="N3074" s="479"/>
    </row>
    <row r="3075" spans="1:14" s="593" customFormat="1">
      <c r="A3075" s="479"/>
      <c r="B3075" s="479"/>
      <c r="C3075" s="479"/>
      <c r="D3075" s="479"/>
      <c r="E3075" s="479"/>
      <c r="F3075" s="479"/>
      <c r="G3075" s="479"/>
      <c r="H3075" s="479"/>
      <c r="I3075" s="479"/>
      <c r="J3075" s="479"/>
      <c r="L3075" s="494"/>
      <c r="M3075" s="479"/>
      <c r="N3075" s="479"/>
    </row>
    <row r="3076" spans="1:14" s="593" customFormat="1">
      <c r="A3076" s="479"/>
      <c r="B3076" s="479"/>
      <c r="C3076" s="479"/>
      <c r="D3076" s="479"/>
      <c r="E3076" s="479"/>
      <c r="F3076" s="479"/>
      <c r="G3076" s="479"/>
      <c r="H3076" s="479"/>
      <c r="I3076" s="479"/>
      <c r="J3076" s="479"/>
      <c r="L3076" s="494"/>
      <c r="M3076" s="479"/>
      <c r="N3076" s="479"/>
    </row>
    <row r="3077" spans="1:14" s="593" customFormat="1" ht="15">
      <c r="A3077" s="479"/>
      <c r="B3077" s="669" t="s">
        <v>2941</v>
      </c>
      <c r="C3077" s="669"/>
      <c r="D3077" s="669"/>
      <c r="E3077" s="669"/>
      <c r="F3077" s="669"/>
      <c r="G3077" s="669"/>
      <c r="H3077" s="669"/>
      <c r="I3077" s="669"/>
      <c r="J3077" s="669"/>
      <c r="L3077" s="494"/>
      <c r="M3077" s="479"/>
      <c r="N3077" s="479"/>
    </row>
    <row r="3078" spans="1:14" s="593" customFormat="1">
      <c r="A3078" s="479"/>
      <c r="B3078" s="479"/>
      <c r="C3078" s="479"/>
      <c r="D3078" s="479"/>
      <c r="E3078" s="479"/>
      <c r="F3078" s="479"/>
      <c r="G3078" s="479"/>
      <c r="H3078" s="479"/>
      <c r="I3078" s="479"/>
      <c r="J3078" s="479"/>
      <c r="L3078" s="494"/>
      <c r="M3078" s="479"/>
      <c r="N3078" s="479"/>
    </row>
    <row r="3079" spans="1:14" s="593" customFormat="1" ht="15">
      <c r="A3079" s="479"/>
      <c r="B3079" s="499" t="s">
        <v>2957</v>
      </c>
      <c r="C3079" s="479"/>
      <c r="D3079" s="479"/>
      <c r="E3079" s="479"/>
      <c r="F3079" s="479"/>
      <c r="G3079" s="479"/>
      <c r="H3079" s="479"/>
      <c r="I3079" s="479"/>
      <c r="J3079" s="479"/>
      <c r="L3079" s="494"/>
      <c r="M3079" s="479"/>
      <c r="N3079" s="479"/>
    </row>
    <row r="3080" spans="1:14" s="593" customFormat="1" ht="32">
      <c r="A3080" s="479"/>
      <c r="B3080" s="498" t="s">
        <v>27</v>
      </c>
      <c r="C3080" s="498" t="s">
        <v>1648</v>
      </c>
      <c r="D3080" s="498" t="s">
        <v>1649</v>
      </c>
      <c r="E3080" s="498" t="s">
        <v>1650</v>
      </c>
      <c r="F3080" s="498" t="s">
        <v>1654</v>
      </c>
      <c r="G3080" s="498" t="s">
        <v>1651</v>
      </c>
      <c r="H3080" s="528" t="s">
        <v>1659</v>
      </c>
      <c r="I3080" s="498" t="s">
        <v>1663</v>
      </c>
      <c r="J3080" s="498" t="s">
        <v>1653</v>
      </c>
      <c r="L3080" s="494"/>
      <c r="M3080" s="479"/>
      <c r="N3080" s="479"/>
    </row>
    <row r="3081" spans="1:14" s="593" customFormat="1" ht="28">
      <c r="A3081" s="479"/>
      <c r="B3081" s="444" t="s">
        <v>2914</v>
      </c>
      <c r="C3081" s="561">
        <v>900336004</v>
      </c>
      <c r="D3081" s="558" t="s">
        <v>1093</v>
      </c>
      <c r="E3081" s="564" t="s">
        <v>652</v>
      </c>
      <c r="F3081" s="558">
        <v>4890909</v>
      </c>
      <c r="G3081" s="444" t="s">
        <v>2916</v>
      </c>
      <c r="H3081" s="565"/>
      <c r="I3081" s="565" t="s">
        <v>1706</v>
      </c>
      <c r="J3081" s="472">
        <v>5692392</v>
      </c>
      <c r="L3081" s="494"/>
      <c r="M3081" s="479"/>
      <c r="N3081" s="479"/>
    </row>
    <row r="3082" spans="1:14" s="593" customFormat="1">
      <c r="A3082" s="479"/>
      <c r="B3082" s="447" t="s">
        <v>26</v>
      </c>
      <c r="C3082" s="448"/>
      <c r="D3082" s="449"/>
      <c r="E3082" s="450"/>
      <c r="F3082" s="451"/>
      <c r="G3082" s="452"/>
      <c r="H3082" s="453"/>
      <c r="I3082" s="526"/>
      <c r="J3082" s="473">
        <f>SUM(J3077:J3081)</f>
        <v>5692392</v>
      </c>
      <c r="L3082" s="494"/>
      <c r="M3082" s="479"/>
      <c r="N3082" s="479"/>
    </row>
    <row r="3083" spans="1:14" s="593" customFormat="1" ht="14">
      <c r="A3083" s="479"/>
      <c r="B3083" s="474" t="s">
        <v>576</v>
      </c>
      <c r="C3083" s="413">
        <v>890303208</v>
      </c>
      <c r="D3083" s="414" t="s">
        <v>193</v>
      </c>
      <c r="E3083" s="415" t="s">
        <v>171</v>
      </c>
      <c r="F3083" s="414">
        <v>3340000</v>
      </c>
      <c r="G3083" s="417" t="s">
        <v>2940</v>
      </c>
      <c r="H3083" s="436">
        <v>20220703</v>
      </c>
      <c r="I3083" s="476" t="s">
        <v>1706</v>
      </c>
      <c r="J3083" s="419">
        <v>11264221</v>
      </c>
      <c r="L3083" s="494"/>
      <c r="M3083" s="479"/>
      <c r="N3083" s="479"/>
    </row>
    <row r="3084" spans="1:14" s="593" customFormat="1">
      <c r="A3084" s="479"/>
      <c r="B3084" s="447" t="s">
        <v>26</v>
      </c>
      <c r="C3084" s="448"/>
      <c r="D3084" s="449"/>
      <c r="E3084" s="450"/>
      <c r="F3084" s="451"/>
      <c r="G3084" s="452"/>
      <c r="H3084" s="453"/>
      <c r="I3084" s="526"/>
      <c r="J3084" s="473">
        <f>+J3083</f>
        <v>11264221</v>
      </c>
      <c r="L3084" s="494"/>
      <c r="M3084" s="479"/>
      <c r="N3084" s="479"/>
    </row>
    <row r="3085" spans="1:14" s="593" customFormat="1">
      <c r="A3085" s="479"/>
      <c r="B3085" s="447" t="s">
        <v>2959</v>
      </c>
      <c r="C3085" s="448"/>
      <c r="D3085" s="449"/>
      <c r="E3085" s="450"/>
      <c r="F3085" s="451"/>
      <c r="G3085" s="452"/>
      <c r="H3085" s="453"/>
      <c r="I3085" s="526"/>
      <c r="J3085" s="473">
        <f>+J3082+J3084</f>
        <v>16956613</v>
      </c>
      <c r="L3085" s="494"/>
      <c r="M3085" s="479"/>
      <c r="N3085" s="479"/>
    </row>
    <row r="3087" spans="1:14" s="593" customFormat="1" ht="15">
      <c r="A3087" s="479"/>
      <c r="B3087" s="499" t="s">
        <v>2958</v>
      </c>
      <c r="C3087" s="479"/>
      <c r="D3087" s="479"/>
      <c r="E3087" s="479"/>
      <c r="F3087" s="479"/>
      <c r="G3087" s="479"/>
      <c r="H3087" s="479"/>
      <c r="I3087" s="479"/>
      <c r="J3087" s="479"/>
      <c r="L3087" s="494"/>
      <c r="M3087" s="479"/>
      <c r="N3087" s="479"/>
    </row>
    <row r="3088" spans="1:14" s="593" customFormat="1" ht="32">
      <c r="A3088" s="479"/>
      <c r="B3088" s="498" t="s">
        <v>27</v>
      </c>
      <c r="C3088" s="498" t="s">
        <v>1648</v>
      </c>
      <c r="D3088" s="498" t="s">
        <v>1649</v>
      </c>
      <c r="E3088" s="498" t="s">
        <v>1650</v>
      </c>
      <c r="F3088" s="498" t="s">
        <v>1654</v>
      </c>
      <c r="G3088" s="498" t="s">
        <v>1651</v>
      </c>
      <c r="H3088" s="528" t="s">
        <v>1659</v>
      </c>
      <c r="I3088" s="498" t="s">
        <v>1663</v>
      </c>
      <c r="J3088" s="498" t="s">
        <v>1653</v>
      </c>
      <c r="L3088" s="494"/>
      <c r="M3088" s="479"/>
      <c r="N3088" s="479"/>
    </row>
    <row r="3089" spans="1:14" s="593" customFormat="1" ht="39">
      <c r="A3089" s="479"/>
      <c r="B3089" s="583" t="s">
        <v>192</v>
      </c>
      <c r="C3089" s="584">
        <v>800197268</v>
      </c>
      <c r="D3089" s="585" t="s">
        <v>172</v>
      </c>
      <c r="E3089" s="586" t="s">
        <v>171</v>
      </c>
      <c r="F3089" s="585"/>
      <c r="G3089" s="587" t="s">
        <v>2948</v>
      </c>
      <c r="H3089" s="588">
        <v>2022</v>
      </c>
      <c r="I3089" s="589" t="s">
        <v>1706</v>
      </c>
      <c r="J3089" s="590">
        <v>593528000</v>
      </c>
      <c r="L3089" s="494"/>
      <c r="M3089" s="479"/>
      <c r="N3089" s="479"/>
    </row>
    <row r="3090" spans="1:14" s="593" customFormat="1" ht="39">
      <c r="A3090" s="479"/>
      <c r="B3090" s="417" t="s">
        <v>192</v>
      </c>
      <c r="C3090" s="413">
        <v>800197268</v>
      </c>
      <c r="D3090" s="414" t="s">
        <v>172</v>
      </c>
      <c r="E3090" s="415" t="s">
        <v>171</v>
      </c>
      <c r="F3090" s="414"/>
      <c r="G3090" s="567" t="s">
        <v>2948</v>
      </c>
      <c r="H3090" s="559">
        <v>2022</v>
      </c>
      <c r="I3090" s="476" t="s">
        <v>1706</v>
      </c>
      <c r="J3090" s="419">
        <v>382544000</v>
      </c>
      <c r="L3090" s="494"/>
      <c r="M3090" s="479"/>
      <c r="N3090" s="479"/>
    </row>
    <row r="3091" spans="1:14" s="593" customFormat="1" ht="39">
      <c r="A3091" s="479"/>
      <c r="B3091" s="417" t="s">
        <v>192</v>
      </c>
      <c r="C3091" s="413">
        <v>800197268</v>
      </c>
      <c r="D3091" s="414" t="s">
        <v>172</v>
      </c>
      <c r="E3091" s="415" t="s">
        <v>171</v>
      </c>
      <c r="F3091" s="414"/>
      <c r="G3091" s="567" t="s">
        <v>2948</v>
      </c>
      <c r="H3091" s="559">
        <v>2023</v>
      </c>
      <c r="I3091" s="476" t="s">
        <v>1706</v>
      </c>
      <c r="J3091" s="419">
        <v>345610800</v>
      </c>
      <c r="L3091" s="494"/>
      <c r="M3091" s="479"/>
      <c r="N3091" s="479"/>
    </row>
    <row r="3092" spans="1:14" s="593" customFormat="1" ht="39">
      <c r="A3092" s="479"/>
      <c r="B3092" s="417" t="s">
        <v>192</v>
      </c>
      <c r="C3092" s="413">
        <v>800197268</v>
      </c>
      <c r="D3092" s="414" t="s">
        <v>172</v>
      </c>
      <c r="E3092" s="415" t="s">
        <v>171</v>
      </c>
      <c r="F3092" s="414"/>
      <c r="G3092" s="567" t="s">
        <v>2948</v>
      </c>
      <c r="H3092" s="559">
        <v>2023</v>
      </c>
      <c r="I3092" s="476" t="s">
        <v>1706</v>
      </c>
      <c r="J3092" s="419">
        <v>179710000</v>
      </c>
      <c r="L3092" s="494"/>
      <c r="M3092" s="479"/>
      <c r="N3092" s="479"/>
    </row>
    <row r="3093" spans="1:14" s="593" customFormat="1" ht="39">
      <c r="A3093" s="479"/>
      <c r="B3093" s="417" t="s">
        <v>192</v>
      </c>
      <c r="C3093" s="413">
        <v>800197268</v>
      </c>
      <c r="D3093" s="414" t="s">
        <v>172</v>
      </c>
      <c r="E3093" s="415" t="s">
        <v>171</v>
      </c>
      <c r="F3093" s="414"/>
      <c r="G3093" s="567" t="s">
        <v>2948</v>
      </c>
      <c r="H3093" s="559">
        <v>2023</v>
      </c>
      <c r="I3093" s="476" t="s">
        <v>1706</v>
      </c>
      <c r="J3093" s="419">
        <v>336060000</v>
      </c>
      <c r="L3093" s="494"/>
      <c r="M3093" s="479"/>
      <c r="N3093" s="479"/>
    </row>
    <row r="3094" spans="1:14" s="593" customFormat="1" ht="39">
      <c r="A3094" s="479"/>
      <c r="B3094" s="417" t="s">
        <v>192</v>
      </c>
      <c r="C3094" s="413">
        <v>800197268</v>
      </c>
      <c r="D3094" s="414" t="s">
        <v>172</v>
      </c>
      <c r="E3094" s="415" t="s">
        <v>171</v>
      </c>
      <c r="F3094" s="414"/>
      <c r="G3094" s="567" t="s">
        <v>2948</v>
      </c>
      <c r="H3094" s="559">
        <v>2023</v>
      </c>
      <c r="I3094" s="476" t="s">
        <v>1706</v>
      </c>
      <c r="J3094" s="419">
        <v>367106000</v>
      </c>
      <c r="L3094" s="494"/>
      <c r="M3094" s="479"/>
      <c r="N3094" s="479"/>
    </row>
    <row r="3095" spans="1:14" s="593" customFormat="1" ht="39">
      <c r="A3095" s="479"/>
      <c r="B3095" s="417" t="s">
        <v>192</v>
      </c>
      <c r="C3095" s="413">
        <v>800197268</v>
      </c>
      <c r="D3095" s="414" t="s">
        <v>172</v>
      </c>
      <c r="E3095" s="415" t="s">
        <v>171</v>
      </c>
      <c r="F3095" s="414"/>
      <c r="G3095" s="567" t="s">
        <v>2948</v>
      </c>
      <c r="H3095" s="559">
        <v>2022</v>
      </c>
      <c r="I3095" s="476" t="s">
        <v>1706</v>
      </c>
      <c r="J3095" s="419">
        <v>307378000</v>
      </c>
      <c r="L3095" s="494"/>
      <c r="M3095" s="479"/>
      <c r="N3095" s="479"/>
    </row>
    <row r="3096" spans="1:14" s="593" customFormat="1" ht="39">
      <c r="A3096" s="479"/>
      <c r="B3096" s="417" t="s">
        <v>192</v>
      </c>
      <c r="C3096" s="413">
        <v>800197268</v>
      </c>
      <c r="D3096" s="414" t="s">
        <v>172</v>
      </c>
      <c r="E3096" s="415" t="s">
        <v>171</v>
      </c>
      <c r="F3096" s="414"/>
      <c r="G3096" s="567" t="s">
        <v>2948</v>
      </c>
      <c r="H3096" s="559">
        <v>2022</v>
      </c>
      <c r="I3096" s="476" t="s">
        <v>1706</v>
      </c>
      <c r="J3096" s="419">
        <v>488471000</v>
      </c>
      <c r="L3096" s="494"/>
      <c r="M3096" s="479"/>
      <c r="N3096" s="479"/>
    </row>
    <row r="3097" spans="1:14" s="593" customFormat="1" ht="39">
      <c r="A3097" s="479"/>
      <c r="B3097" s="417" t="s">
        <v>192</v>
      </c>
      <c r="C3097" s="413">
        <v>800197268</v>
      </c>
      <c r="D3097" s="414" t="s">
        <v>172</v>
      </c>
      <c r="E3097" s="415" t="s">
        <v>171</v>
      </c>
      <c r="F3097" s="414"/>
      <c r="G3097" s="567" t="s">
        <v>2948</v>
      </c>
      <c r="H3097" s="559">
        <v>2022</v>
      </c>
      <c r="I3097" s="476" t="s">
        <v>1706</v>
      </c>
      <c r="J3097" s="419">
        <v>657339000</v>
      </c>
      <c r="L3097" s="494"/>
      <c r="M3097" s="479"/>
      <c r="N3097" s="479"/>
    </row>
    <row r="3098" spans="1:14" s="593" customFormat="1" ht="39">
      <c r="A3098" s="479"/>
      <c r="B3098" s="417" t="s">
        <v>192</v>
      </c>
      <c r="C3098" s="413">
        <v>800197268</v>
      </c>
      <c r="D3098" s="414" t="s">
        <v>172</v>
      </c>
      <c r="E3098" s="415" t="s">
        <v>171</v>
      </c>
      <c r="F3098" s="414"/>
      <c r="G3098" s="567" t="s">
        <v>2948</v>
      </c>
      <c r="H3098" s="559">
        <v>2022</v>
      </c>
      <c r="I3098" s="476" t="s">
        <v>1706</v>
      </c>
      <c r="J3098" s="419">
        <v>408928000</v>
      </c>
      <c r="L3098" s="494"/>
      <c r="M3098" s="479"/>
      <c r="N3098" s="479"/>
    </row>
    <row r="3099" spans="1:14" s="593" customFormat="1" ht="39">
      <c r="A3099" s="479"/>
      <c r="B3099" s="417" t="s">
        <v>192</v>
      </c>
      <c r="C3099" s="413">
        <v>800197268</v>
      </c>
      <c r="D3099" s="414" t="s">
        <v>172</v>
      </c>
      <c r="E3099" s="415" t="s">
        <v>171</v>
      </c>
      <c r="F3099" s="414"/>
      <c r="G3099" s="567" t="s">
        <v>2948</v>
      </c>
      <c r="H3099" s="559">
        <v>2022</v>
      </c>
      <c r="I3099" s="476" t="s">
        <v>1706</v>
      </c>
      <c r="J3099" s="419">
        <v>603879000</v>
      </c>
      <c r="L3099" s="494"/>
      <c r="M3099" s="479"/>
      <c r="N3099" s="479"/>
    </row>
    <row r="3100" spans="1:14" s="593" customFormat="1" ht="39">
      <c r="A3100" s="479"/>
      <c r="B3100" s="417" t="s">
        <v>192</v>
      </c>
      <c r="C3100" s="413">
        <v>800197268</v>
      </c>
      <c r="D3100" s="414" t="s">
        <v>172</v>
      </c>
      <c r="E3100" s="415" t="s">
        <v>171</v>
      </c>
      <c r="F3100" s="414"/>
      <c r="G3100" s="567" t="s">
        <v>2948</v>
      </c>
      <c r="H3100" s="559">
        <v>2021</v>
      </c>
      <c r="I3100" s="476" t="s">
        <v>1706</v>
      </c>
      <c r="J3100" s="419">
        <v>905739000</v>
      </c>
      <c r="L3100" s="494"/>
      <c r="M3100" s="479"/>
      <c r="N3100" s="479"/>
    </row>
    <row r="3101" spans="1:14" s="593" customFormat="1" ht="39">
      <c r="A3101" s="479"/>
      <c r="B3101" s="417" t="s">
        <v>192</v>
      </c>
      <c r="C3101" s="413">
        <v>800197268</v>
      </c>
      <c r="D3101" s="414" t="s">
        <v>172</v>
      </c>
      <c r="E3101" s="415" t="s">
        <v>171</v>
      </c>
      <c r="F3101" s="414"/>
      <c r="G3101" s="567" t="s">
        <v>2948</v>
      </c>
      <c r="H3101" s="559">
        <v>2021</v>
      </c>
      <c r="I3101" s="476" t="s">
        <v>1706</v>
      </c>
      <c r="J3101" s="419">
        <v>483362000</v>
      </c>
      <c r="L3101" s="494"/>
      <c r="M3101" s="479"/>
      <c r="N3101" s="479"/>
    </row>
    <row r="3102" spans="1:14" s="593" customFormat="1" ht="39">
      <c r="A3102" s="479"/>
      <c r="B3102" s="417" t="s">
        <v>192</v>
      </c>
      <c r="C3102" s="413">
        <v>800197268</v>
      </c>
      <c r="D3102" s="414" t="s">
        <v>172</v>
      </c>
      <c r="E3102" s="415" t="s">
        <v>171</v>
      </c>
      <c r="F3102" s="414"/>
      <c r="G3102" s="567" t="s">
        <v>2948</v>
      </c>
      <c r="H3102" s="559">
        <v>2021</v>
      </c>
      <c r="I3102" s="476" t="s">
        <v>1706</v>
      </c>
      <c r="J3102" s="419">
        <v>437829000</v>
      </c>
      <c r="L3102" s="494"/>
      <c r="M3102" s="479"/>
      <c r="N3102" s="479"/>
    </row>
    <row r="3103" spans="1:14" s="593" customFormat="1" ht="39">
      <c r="A3103" s="479"/>
      <c r="B3103" s="417" t="s">
        <v>192</v>
      </c>
      <c r="C3103" s="413">
        <v>800197268</v>
      </c>
      <c r="D3103" s="414" t="s">
        <v>172</v>
      </c>
      <c r="E3103" s="415" t="s">
        <v>171</v>
      </c>
      <c r="F3103" s="414"/>
      <c r="G3103" s="567" t="s">
        <v>2948</v>
      </c>
      <c r="H3103" s="559">
        <v>2021</v>
      </c>
      <c r="I3103" s="476" t="s">
        <v>1706</v>
      </c>
      <c r="J3103" s="419">
        <v>1648153000</v>
      </c>
      <c r="L3103" s="494"/>
      <c r="M3103" s="479"/>
      <c r="N3103" s="479"/>
    </row>
    <row r="3104" spans="1:14" s="593" customFormat="1" ht="39">
      <c r="A3104" s="479"/>
      <c r="B3104" s="417" t="s">
        <v>192</v>
      </c>
      <c r="C3104" s="413">
        <v>800197268</v>
      </c>
      <c r="D3104" s="414" t="s">
        <v>172</v>
      </c>
      <c r="E3104" s="415" t="s">
        <v>171</v>
      </c>
      <c r="F3104" s="414"/>
      <c r="G3104" s="567" t="s">
        <v>2948</v>
      </c>
      <c r="H3104" s="559">
        <v>2023</v>
      </c>
      <c r="I3104" s="476" t="s">
        <v>1706</v>
      </c>
      <c r="J3104" s="419">
        <v>380088000</v>
      </c>
      <c r="L3104" s="494"/>
      <c r="M3104" s="479"/>
      <c r="N3104" s="479"/>
    </row>
    <row r="3105" spans="1:14" s="593" customFormat="1" ht="39">
      <c r="A3105" s="479"/>
      <c r="B3105" s="417" t="s">
        <v>192</v>
      </c>
      <c r="C3105" s="413">
        <v>800197268</v>
      </c>
      <c r="D3105" s="414" t="s">
        <v>172</v>
      </c>
      <c r="E3105" s="415" t="s">
        <v>171</v>
      </c>
      <c r="F3105" s="414"/>
      <c r="G3105" s="567" t="s">
        <v>2948</v>
      </c>
      <c r="H3105" s="559">
        <v>2022</v>
      </c>
      <c r="I3105" s="476" t="s">
        <v>1706</v>
      </c>
      <c r="J3105" s="419">
        <v>575207000</v>
      </c>
      <c r="L3105" s="494"/>
      <c r="M3105" s="479"/>
      <c r="N3105" s="479"/>
    </row>
    <row r="3106" spans="1:14" s="593" customFormat="1" ht="39">
      <c r="A3106" s="479"/>
      <c r="B3106" s="417" t="s">
        <v>192</v>
      </c>
      <c r="C3106" s="413">
        <v>800197268</v>
      </c>
      <c r="D3106" s="414" t="s">
        <v>172</v>
      </c>
      <c r="E3106" s="415" t="s">
        <v>171</v>
      </c>
      <c r="F3106" s="414"/>
      <c r="G3106" s="567" t="s">
        <v>2948</v>
      </c>
      <c r="H3106" s="559">
        <v>2022</v>
      </c>
      <c r="I3106" s="476" t="s">
        <v>1706</v>
      </c>
      <c r="J3106" s="419">
        <v>353088000</v>
      </c>
      <c r="L3106" s="494"/>
      <c r="M3106" s="479"/>
      <c r="N3106" s="479"/>
    </row>
    <row r="3107" spans="1:14" s="593" customFormat="1" ht="39">
      <c r="A3107" s="479"/>
      <c r="B3107" s="417" t="s">
        <v>192</v>
      </c>
      <c r="C3107" s="413">
        <v>800197268</v>
      </c>
      <c r="D3107" s="414" t="s">
        <v>172</v>
      </c>
      <c r="E3107" s="415" t="s">
        <v>171</v>
      </c>
      <c r="F3107" s="414"/>
      <c r="G3107" s="567" t="s">
        <v>2948</v>
      </c>
      <c r="H3107" s="559">
        <v>2022</v>
      </c>
      <c r="I3107" s="476" t="s">
        <v>1706</v>
      </c>
      <c r="J3107" s="419">
        <v>929141000</v>
      </c>
      <c r="L3107" s="494"/>
      <c r="M3107" s="479"/>
      <c r="N3107" s="479"/>
    </row>
    <row r="3108" spans="1:14" s="593" customFormat="1" ht="39">
      <c r="A3108" s="479"/>
      <c r="B3108" s="417" t="s">
        <v>192</v>
      </c>
      <c r="C3108" s="413">
        <v>800197268</v>
      </c>
      <c r="D3108" s="414" t="s">
        <v>172</v>
      </c>
      <c r="E3108" s="415" t="s">
        <v>171</v>
      </c>
      <c r="F3108" s="414"/>
      <c r="G3108" s="567" t="s">
        <v>2948</v>
      </c>
      <c r="H3108" s="559">
        <v>2022</v>
      </c>
      <c r="I3108" s="476" t="s">
        <v>1706</v>
      </c>
      <c r="J3108" s="419">
        <v>1648153000</v>
      </c>
      <c r="L3108" s="494"/>
      <c r="M3108" s="479"/>
      <c r="N3108" s="479"/>
    </row>
    <row r="3109" spans="1:14" s="593" customFormat="1" ht="39">
      <c r="A3109" s="479"/>
      <c r="B3109" s="417" t="s">
        <v>192</v>
      </c>
      <c r="C3109" s="413">
        <v>800197268</v>
      </c>
      <c r="D3109" s="414" t="s">
        <v>172</v>
      </c>
      <c r="E3109" s="415" t="s">
        <v>171</v>
      </c>
      <c r="F3109" s="414"/>
      <c r="G3109" s="567" t="s">
        <v>2948</v>
      </c>
      <c r="H3109" s="559">
        <v>2021</v>
      </c>
      <c r="I3109" s="476" t="s">
        <v>1706</v>
      </c>
      <c r="J3109" s="419">
        <v>1365576000</v>
      </c>
      <c r="L3109" s="494"/>
      <c r="M3109" s="479"/>
      <c r="N3109" s="479"/>
    </row>
    <row r="3110" spans="1:14" s="593" customFormat="1" ht="39">
      <c r="A3110" s="479"/>
      <c r="B3110" s="417" t="s">
        <v>192</v>
      </c>
      <c r="C3110" s="413">
        <v>800197268</v>
      </c>
      <c r="D3110" s="414" t="s">
        <v>172</v>
      </c>
      <c r="E3110" s="415" t="s">
        <v>171</v>
      </c>
      <c r="F3110" s="414"/>
      <c r="G3110" s="567" t="s">
        <v>2948</v>
      </c>
      <c r="H3110" s="559">
        <v>2021</v>
      </c>
      <c r="I3110" s="476" t="s">
        <v>1706</v>
      </c>
      <c r="J3110" s="419">
        <v>715235000</v>
      </c>
      <c r="L3110" s="494"/>
      <c r="M3110" s="479"/>
      <c r="N3110" s="479"/>
    </row>
    <row r="3111" spans="1:14" s="593" customFormat="1" ht="26">
      <c r="A3111" s="479"/>
      <c r="B3111" s="417" t="s">
        <v>192</v>
      </c>
      <c r="C3111" s="413">
        <v>800197268</v>
      </c>
      <c r="D3111" s="414" t="s">
        <v>172</v>
      </c>
      <c r="E3111" s="415" t="s">
        <v>171</v>
      </c>
      <c r="F3111" s="414"/>
      <c r="G3111" s="567" t="s">
        <v>2949</v>
      </c>
      <c r="H3111" s="559">
        <v>2019</v>
      </c>
      <c r="I3111" s="476" t="s">
        <v>1706</v>
      </c>
      <c r="J3111" s="419">
        <v>5300000000</v>
      </c>
      <c r="L3111" s="494"/>
      <c r="M3111" s="479"/>
      <c r="N3111" s="479"/>
    </row>
    <row r="3112" spans="1:14" s="593" customFormat="1" ht="26">
      <c r="A3112" s="479"/>
      <c r="B3112" s="417" t="s">
        <v>192</v>
      </c>
      <c r="C3112" s="413">
        <v>800197268</v>
      </c>
      <c r="D3112" s="414" t="s">
        <v>172</v>
      </c>
      <c r="E3112" s="415" t="s">
        <v>171</v>
      </c>
      <c r="F3112" s="414"/>
      <c r="G3112" s="567" t="s">
        <v>2949</v>
      </c>
      <c r="H3112" s="559">
        <v>2020</v>
      </c>
      <c r="I3112" s="476" t="s">
        <v>1706</v>
      </c>
      <c r="J3112" s="419">
        <v>3710000000</v>
      </c>
      <c r="L3112" s="494"/>
      <c r="M3112" s="479"/>
      <c r="N3112" s="479"/>
    </row>
    <row r="3113" spans="1:14" s="593" customFormat="1" ht="26">
      <c r="A3113" s="479"/>
      <c r="B3113" s="417" t="s">
        <v>192</v>
      </c>
      <c r="C3113" s="413">
        <v>800197268</v>
      </c>
      <c r="D3113" s="414" t="s">
        <v>172</v>
      </c>
      <c r="E3113" s="415" t="s">
        <v>171</v>
      </c>
      <c r="F3113" s="414"/>
      <c r="G3113" s="567" t="s">
        <v>2949</v>
      </c>
      <c r="H3113" s="559">
        <v>2022</v>
      </c>
      <c r="I3113" s="476" t="s">
        <v>1706</v>
      </c>
      <c r="J3113" s="419">
        <v>5054231000</v>
      </c>
      <c r="L3113" s="494"/>
      <c r="M3113" s="479"/>
      <c r="N3113" s="479"/>
    </row>
    <row r="3114" spans="1:14" s="593" customFormat="1">
      <c r="A3114" s="479"/>
      <c r="B3114" s="447" t="s">
        <v>2960</v>
      </c>
      <c r="C3114" s="448"/>
      <c r="D3114" s="449"/>
      <c r="E3114" s="450"/>
      <c r="F3114" s="451"/>
      <c r="G3114" s="452"/>
      <c r="H3114" s="453"/>
      <c r="I3114" s="526"/>
      <c r="J3114" s="473">
        <f>SUM(J3089:J3113)</f>
        <v>28176355800</v>
      </c>
      <c r="L3114" s="494"/>
      <c r="M3114" s="479"/>
      <c r="N3114" s="479"/>
    </row>
    <row r="3117" spans="1:14" s="593" customFormat="1">
      <c r="A3117" s="479"/>
      <c r="B3117" s="479"/>
      <c r="C3117" s="479"/>
      <c r="D3117" s="479"/>
      <c r="E3117" s="479"/>
      <c r="F3117" s="479"/>
      <c r="G3117" s="479"/>
      <c r="H3117" s="479"/>
      <c r="I3117" s="479"/>
      <c r="J3117" s="479"/>
      <c r="L3117" s="494"/>
      <c r="M3117" s="479"/>
      <c r="N3117" s="479"/>
    </row>
    <row r="3118" spans="1:14" s="593" customFormat="1" ht="15">
      <c r="A3118" s="479"/>
      <c r="B3118" s="499" t="s">
        <v>1671</v>
      </c>
      <c r="C3118" s="479"/>
      <c r="D3118" s="479"/>
      <c r="E3118" s="479"/>
      <c r="F3118" s="479"/>
      <c r="G3118" s="479"/>
      <c r="H3118" s="479"/>
      <c r="I3118" s="479"/>
      <c r="J3118" s="479"/>
      <c r="L3118" s="494"/>
      <c r="M3118" s="479"/>
      <c r="N3118" s="479"/>
    </row>
    <row r="3119" spans="1:14" s="593" customFormat="1" ht="32">
      <c r="A3119" s="479"/>
      <c r="B3119" s="498" t="s">
        <v>27</v>
      </c>
      <c r="C3119" s="498" t="s">
        <v>1648</v>
      </c>
      <c r="D3119" s="498" t="s">
        <v>1649</v>
      </c>
      <c r="E3119" s="498" t="s">
        <v>1650</v>
      </c>
      <c r="F3119" s="498" t="s">
        <v>1654</v>
      </c>
      <c r="G3119" s="498" t="s">
        <v>1651</v>
      </c>
      <c r="H3119" s="528" t="s">
        <v>1659</v>
      </c>
      <c r="I3119" s="498" t="s">
        <v>1663</v>
      </c>
      <c r="J3119" s="498" t="s">
        <v>1653</v>
      </c>
      <c r="L3119" s="494"/>
      <c r="M3119" s="479"/>
      <c r="N3119" s="479"/>
    </row>
    <row r="3120" spans="1:14" s="593" customFormat="1">
      <c r="A3120" s="479"/>
      <c r="B3120" s="412" t="s">
        <v>508</v>
      </c>
      <c r="C3120" s="413">
        <v>800115610</v>
      </c>
      <c r="D3120" s="414" t="s">
        <v>1086</v>
      </c>
      <c r="E3120" s="437" t="s">
        <v>509</v>
      </c>
      <c r="F3120" s="416">
        <v>6113073</v>
      </c>
      <c r="G3120" s="417">
        <v>776</v>
      </c>
      <c r="H3120" s="435"/>
      <c r="I3120" s="418" t="s">
        <v>1706</v>
      </c>
      <c r="J3120" s="419">
        <v>1600000</v>
      </c>
      <c r="L3120" s="494"/>
      <c r="M3120" s="479"/>
      <c r="N3120" s="479"/>
    </row>
    <row r="3121" spans="1:14" s="593" customFormat="1">
      <c r="A3121" s="479"/>
      <c r="B3121" s="447" t="s">
        <v>26</v>
      </c>
      <c r="C3121" s="448"/>
      <c r="D3121" s="449"/>
      <c r="E3121" s="450"/>
      <c r="F3121" s="451"/>
      <c r="G3121" s="452"/>
      <c r="H3121" s="453"/>
      <c r="I3121" s="526"/>
      <c r="J3121" s="473">
        <f>+J3120</f>
        <v>1600000</v>
      </c>
      <c r="L3121" s="494"/>
      <c r="M3121" s="479"/>
      <c r="N3121" s="479"/>
    </row>
    <row r="3122" spans="1:14" s="593" customFormat="1" ht="14" thickBot="1">
      <c r="A3122" s="479"/>
      <c r="B3122" s="479"/>
      <c r="C3122" s="525"/>
      <c r="D3122" s="488"/>
      <c r="E3122" s="523"/>
      <c r="F3122" s="524"/>
      <c r="G3122" s="523"/>
      <c r="H3122" s="479"/>
      <c r="I3122" s="524"/>
      <c r="J3122" s="479"/>
      <c r="L3122" s="494"/>
      <c r="M3122" s="479"/>
      <c r="N3122" s="479"/>
    </row>
    <row r="3123" spans="1:14" s="593" customFormat="1" ht="16" thickBot="1">
      <c r="A3123" s="479"/>
      <c r="B3123" s="576" t="s">
        <v>2961</v>
      </c>
      <c r="C3123" s="577"/>
      <c r="D3123" s="578"/>
      <c r="E3123" s="579"/>
      <c r="F3123" s="580"/>
      <c r="G3123" s="579"/>
      <c r="H3123" s="581"/>
      <c r="I3123" s="580"/>
      <c r="J3123" s="582">
        <f>+J3085+J3114+J3121</f>
        <v>28194912413</v>
      </c>
      <c r="L3123" s="494"/>
      <c r="M3123" s="479"/>
      <c r="N3123" s="479"/>
    </row>
  </sheetData>
  <mergeCells count="7">
    <mergeCell ref="B3077:J3077"/>
    <mergeCell ref="B1:K1"/>
    <mergeCell ref="B2:K2"/>
    <mergeCell ref="B3:K3"/>
    <mergeCell ref="B4:K4"/>
    <mergeCell ref="G186:G190"/>
    <mergeCell ref="B3058:J3058"/>
  </mergeCells>
  <printOptions horizontalCentered="1" verticalCentered="1"/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8E26-78A9-4547-9BD3-AB093F99D60E}">
  <dimension ref="A1:P4353"/>
  <sheetViews>
    <sheetView topLeftCell="A4311" zoomScaleNormal="100" workbookViewId="0">
      <selection activeCell="F27" sqref="F27"/>
    </sheetView>
  </sheetViews>
  <sheetFormatPr baseColWidth="10" defaultColWidth="10.83203125" defaultRowHeight="13"/>
  <cols>
    <col min="1" max="1" width="19.5" style="479" customWidth="1"/>
    <col min="2" max="2" width="38.5" style="479" customWidth="1"/>
    <col min="3" max="3" width="12" style="488" bestFit="1" customWidth="1"/>
    <col min="4" max="4" width="20.83203125" style="479" customWidth="1"/>
    <col min="5" max="5" width="10.1640625" style="488" bestFit="1" customWidth="1"/>
    <col min="6" max="6" width="18.83203125" style="490" bestFit="1" customWidth="1"/>
    <col min="7" max="7" width="18.6640625" style="621" bestFit="1" customWidth="1"/>
    <col min="8" max="8" width="17.83203125" style="490" bestFit="1" customWidth="1"/>
    <col min="9" max="9" width="18.6640625" style="479" bestFit="1" customWidth="1"/>
    <col min="10" max="11" width="15.5" style="479" bestFit="1" customWidth="1"/>
    <col min="12" max="12" width="16.83203125" style="479" bestFit="1" customWidth="1"/>
    <col min="13" max="13" width="22.33203125" style="637" bestFit="1" customWidth="1"/>
    <col min="14" max="14" width="18.6640625" style="479" customWidth="1"/>
    <col min="15" max="15" width="19.83203125" style="479" bestFit="1" customWidth="1"/>
    <col min="16" max="16" width="17.5" style="513" customWidth="1"/>
    <col min="17" max="16384" width="10.83203125" style="479"/>
  </cols>
  <sheetData>
    <row r="1" spans="1:16" ht="21" customHeight="1">
      <c r="A1" s="681" t="s">
        <v>106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</row>
    <row r="2" spans="1:16" ht="21" customHeight="1">
      <c r="A2" s="681" t="s">
        <v>108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</row>
    <row r="3" spans="1:16" ht="21" customHeight="1">
      <c r="A3" s="681" t="s">
        <v>1631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</row>
    <row r="4" spans="1:16" ht="16">
      <c r="A4" s="681" t="s">
        <v>2892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</row>
    <row r="5" spans="1:16">
      <c r="A5" s="682"/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</row>
    <row r="6" spans="1:16" ht="14" hidden="1">
      <c r="A6" s="480"/>
      <c r="B6" s="480"/>
      <c r="C6" s="480"/>
      <c r="D6" s="480"/>
      <c r="E6" s="480"/>
      <c r="F6" s="481"/>
      <c r="G6" s="620">
        <v>45535</v>
      </c>
      <c r="H6" s="481"/>
      <c r="I6" s="480"/>
      <c r="J6" s="480"/>
      <c r="K6" s="480"/>
      <c r="L6" s="480" t="s">
        <v>158</v>
      </c>
      <c r="M6" s="634"/>
    </row>
    <row r="7" spans="1:16" s="499" customFormat="1" ht="48" customHeight="1">
      <c r="A7" s="683" t="s">
        <v>2893</v>
      </c>
      <c r="B7" s="498" t="s">
        <v>1632</v>
      </c>
      <c r="C7" s="498" t="s">
        <v>1633</v>
      </c>
      <c r="D7" s="498" t="s">
        <v>1649</v>
      </c>
      <c r="E7" s="498" t="s">
        <v>1634</v>
      </c>
      <c r="F7" s="498" t="s">
        <v>1635</v>
      </c>
      <c r="G7" s="498" t="s">
        <v>1653</v>
      </c>
      <c r="H7" s="498" t="s">
        <v>1713</v>
      </c>
      <c r="I7" s="498" t="s">
        <v>1711</v>
      </c>
      <c r="J7" s="498" t="s">
        <v>1636</v>
      </c>
      <c r="K7" s="498" t="s">
        <v>1637</v>
      </c>
      <c r="L7" s="498" t="s">
        <v>1638</v>
      </c>
      <c r="M7" s="635" t="s">
        <v>1639</v>
      </c>
      <c r="N7" s="498" t="s">
        <v>1640</v>
      </c>
      <c r="O7" s="514" t="s">
        <v>1641</v>
      </c>
    </row>
    <row r="8" spans="1:16">
      <c r="A8" s="684"/>
      <c r="B8" s="412" t="s">
        <v>804</v>
      </c>
      <c r="C8" s="413">
        <v>31566000</v>
      </c>
      <c r="D8" s="414" t="s">
        <v>805</v>
      </c>
      <c r="E8" s="476" t="s">
        <v>1706</v>
      </c>
      <c r="F8" s="435">
        <v>45531</v>
      </c>
      <c r="G8" s="419">
        <v>525600</v>
      </c>
      <c r="H8" s="419"/>
      <c r="I8" s="419">
        <f>+G8+H8</f>
        <v>525600</v>
      </c>
      <c r="J8" s="472" t="s">
        <v>2891</v>
      </c>
      <c r="K8" s="419">
        <v>143.66999999999999</v>
      </c>
      <c r="L8" s="466">
        <f>+K8/J8</f>
        <v>1</v>
      </c>
      <c r="M8" s="464">
        <f>+I8*L8%</f>
        <v>5256</v>
      </c>
      <c r="N8" s="464">
        <f>+I8+M8</f>
        <v>530856</v>
      </c>
      <c r="O8" s="468">
        <f>+N8/$L$4337</f>
        <v>3.7240453694777405E-6</v>
      </c>
      <c r="P8" s="479"/>
    </row>
    <row r="9" spans="1:16">
      <c r="A9" s="684"/>
      <c r="B9" s="440" t="s">
        <v>804</v>
      </c>
      <c r="C9" s="441">
        <v>31566000</v>
      </c>
      <c r="D9" s="414" t="s">
        <v>805</v>
      </c>
      <c r="E9" s="476" t="s">
        <v>1706</v>
      </c>
      <c r="F9" s="435">
        <v>45531</v>
      </c>
      <c r="G9" s="419">
        <v>988294</v>
      </c>
      <c r="H9" s="419"/>
      <c r="I9" s="419">
        <f t="shared" ref="I9:I67" si="0">+G9+H9</f>
        <v>988294</v>
      </c>
      <c r="J9" s="472" t="s">
        <v>2891</v>
      </c>
      <c r="K9" s="419">
        <v>143.66999999999999</v>
      </c>
      <c r="L9" s="466">
        <f t="shared" ref="L9:L67" si="1">+K9/J9</f>
        <v>1</v>
      </c>
      <c r="M9" s="464">
        <f t="shared" ref="M9:M67" si="2">+I9*L9%</f>
        <v>9882.94</v>
      </c>
      <c r="N9" s="464">
        <f t="shared" ref="N9:N67" si="3">+I9+M9</f>
        <v>998176.94</v>
      </c>
      <c r="O9" s="468">
        <f>+N9/$L$4337</f>
        <v>7.0023814581100342E-6</v>
      </c>
      <c r="P9" s="479"/>
    </row>
    <row r="10" spans="1:16">
      <c r="A10" s="684"/>
      <c r="B10" s="412" t="s">
        <v>804</v>
      </c>
      <c r="C10" s="413">
        <v>31566000</v>
      </c>
      <c r="D10" s="414" t="s">
        <v>805</v>
      </c>
      <c r="E10" s="476" t="s">
        <v>1706</v>
      </c>
      <c r="F10" s="435">
        <v>45531</v>
      </c>
      <c r="G10" s="419">
        <v>69181</v>
      </c>
      <c r="H10" s="419"/>
      <c r="I10" s="419">
        <f t="shared" si="0"/>
        <v>69181</v>
      </c>
      <c r="J10" s="472" t="s">
        <v>2891</v>
      </c>
      <c r="K10" s="419">
        <v>143.66999999999999</v>
      </c>
      <c r="L10" s="466">
        <f t="shared" si="1"/>
        <v>1</v>
      </c>
      <c r="M10" s="464">
        <f t="shared" si="2"/>
        <v>691.81000000000006</v>
      </c>
      <c r="N10" s="464">
        <f t="shared" si="3"/>
        <v>69872.81</v>
      </c>
      <c r="O10" s="468">
        <f>+N10/$L$4337</f>
        <v>4.9016967790304331E-7</v>
      </c>
      <c r="P10" s="479"/>
    </row>
    <row r="11" spans="1:16">
      <c r="A11" s="684"/>
      <c r="B11" s="412" t="s">
        <v>804</v>
      </c>
      <c r="C11" s="413">
        <v>31566000</v>
      </c>
      <c r="D11" s="414" t="s">
        <v>805</v>
      </c>
      <c r="E11" s="476" t="s">
        <v>1706</v>
      </c>
      <c r="F11" s="435">
        <v>45531</v>
      </c>
      <c r="G11" s="419">
        <v>156408</v>
      </c>
      <c r="H11" s="419"/>
      <c r="I11" s="419">
        <f t="shared" si="0"/>
        <v>156408</v>
      </c>
      <c r="J11" s="472" t="s">
        <v>2891</v>
      </c>
      <c r="K11" s="419">
        <v>143.66999999999999</v>
      </c>
      <c r="L11" s="466">
        <f t="shared" si="1"/>
        <v>1</v>
      </c>
      <c r="M11" s="464">
        <f t="shared" si="2"/>
        <v>1564.08</v>
      </c>
      <c r="N11" s="464">
        <f t="shared" si="3"/>
        <v>157972.07999999999</v>
      </c>
      <c r="O11" s="468">
        <f>+N11/$L$4337</f>
        <v>1.1082010809537184E-6</v>
      </c>
      <c r="P11" s="479"/>
    </row>
    <row r="12" spans="1:16">
      <c r="A12" s="684"/>
      <c r="B12" s="440" t="s">
        <v>804</v>
      </c>
      <c r="C12" s="441">
        <v>31566000</v>
      </c>
      <c r="D12" s="414" t="s">
        <v>805</v>
      </c>
      <c r="E12" s="476" t="s">
        <v>1706</v>
      </c>
      <c r="F12" s="435">
        <v>45531</v>
      </c>
      <c r="G12" s="419">
        <v>538056</v>
      </c>
      <c r="H12" s="419"/>
      <c r="I12" s="419">
        <f t="shared" si="0"/>
        <v>538056</v>
      </c>
      <c r="J12" s="472" t="s">
        <v>2891</v>
      </c>
      <c r="K12" s="419">
        <v>143.66999999999999</v>
      </c>
      <c r="L12" s="466">
        <f t="shared" si="1"/>
        <v>1</v>
      </c>
      <c r="M12" s="464">
        <f t="shared" si="2"/>
        <v>5380.56</v>
      </c>
      <c r="N12" s="464">
        <f t="shared" si="3"/>
        <v>543436.56000000006</v>
      </c>
      <c r="O12" s="468">
        <f>+N12/$L$4337</f>
        <v>3.8123001433023502E-6</v>
      </c>
      <c r="P12" s="479"/>
    </row>
    <row r="13" spans="1:16" s="411" customFormat="1">
      <c r="A13" s="684"/>
      <c r="B13" s="447" t="s">
        <v>26</v>
      </c>
      <c r="C13" s="413"/>
      <c r="D13" s="414"/>
      <c r="E13" s="476"/>
      <c r="F13" s="471"/>
      <c r="G13" s="454">
        <f>SUM(G8:G12)</f>
        <v>2277539</v>
      </c>
      <c r="H13" s="454">
        <f t="shared" ref="H13:O13" si="4">SUM(H8:H12)</f>
        <v>0</v>
      </c>
      <c r="I13" s="454">
        <f t="shared" si="4"/>
        <v>2277539</v>
      </c>
      <c r="J13" s="454"/>
      <c r="K13" s="454"/>
      <c r="L13" s="454"/>
      <c r="M13" s="454">
        <f t="shared" si="4"/>
        <v>22775.390000000003</v>
      </c>
      <c r="N13" s="454">
        <f t="shared" si="4"/>
        <v>2300314.39</v>
      </c>
      <c r="O13" s="515">
        <f t="shared" si="4"/>
        <v>1.6137097729746887E-5</v>
      </c>
    </row>
    <row r="14" spans="1:16">
      <c r="A14" s="684"/>
      <c r="B14" s="440" t="s">
        <v>220</v>
      </c>
      <c r="C14" s="441">
        <v>1144096349</v>
      </c>
      <c r="D14" s="414" t="s">
        <v>221</v>
      </c>
      <c r="E14" s="476" t="s">
        <v>1706</v>
      </c>
      <c r="F14" s="435">
        <v>45531</v>
      </c>
      <c r="G14" s="419">
        <v>10759150</v>
      </c>
      <c r="H14" s="419"/>
      <c r="I14" s="419">
        <f t="shared" si="0"/>
        <v>10759150</v>
      </c>
      <c r="J14" s="472" t="s">
        <v>2891</v>
      </c>
      <c r="K14" s="419">
        <v>143.66999999999999</v>
      </c>
      <c r="L14" s="466">
        <f t="shared" si="1"/>
        <v>1</v>
      </c>
      <c r="M14" s="464">
        <f t="shared" si="2"/>
        <v>107591.5</v>
      </c>
      <c r="N14" s="464">
        <f t="shared" si="3"/>
        <v>10866741.5</v>
      </c>
      <c r="O14" s="468">
        <f>+N14/$L$4337</f>
        <v>7.6232044781233691E-5</v>
      </c>
      <c r="P14" s="479"/>
    </row>
    <row r="15" spans="1:16">
      <c r="A15" s="684"/>
      <c r="B15" s="412" t="s">
        <v>220</v>
      </c>
      <c r="C15" s="413">
        <v>1144096349</v>
      </c>
      <c r="D15" s="414" t="s">
        <v>221</v>
      </c>
      <c r="E15" s="476" t="s">
        <v>1706</v>
      </c>
      <c r="F15" s="435">
        <v>45531</v>
      </c>
      <c r="G15" s="419">
        <v>828750</v>
      </c>
      <c r="H15" s="419"/>
      <c r="I15" s="419">
        <f t="shared" si="0"/>
        <v>828750</v>
      </c>
      <c r="J15" s="472" t="s">
        <v>2891</v>
      </c>
      <c r="K15" s="419">
        <v>143.66999999999999</v>
      </c>
      <c r="L15" s="466">
        <f t="shared" si="1"/>
        <v>1</v>
      </c>
      <c r="M15" s="464">
        <f t="shared" si="2"/>
        <v>8287.5</v>
      </c>
      <c r="N15" s="464">
        <f t="shared" si="3"/>
        <v>837037.5</v>
      </c>
      <c r="O15" s="468">
        <f>+N15/$L$4337</f>
        <v>5.8719608066108778E-6</v>
      </c>
      <c r="P15" s="479"/>
    </row>
    <row r="16" spans="1:16" s="411" customFormat="1">
      <c r="A16" s="684"/>
      <c r="B16" s="447" t="s">
        <v>26</v>
      </c>
      <c r="C16" s="413"/>
      <c r="D16" s="414"/>
      <c r="E16" s="476"/>
      <c r="F16" s="471"/>
      <c r="G16" s="454">
        <f>SUM(G14:G15)</f>
        <v>11587900</v>
      </c>
      <c r="H16" s="454">
        <f t="shared" ref="H16:O16" si="5">SUM(H14:H15)</f>
        <v>0</v>
      </c>
      <c r="I16" s="454">
        <f t="shared" si="5"/>
        <v>11587900</v>
      </c>
      <c r="J16" s="454"/>
      <c r="K16" s="454"/>
      <c r="L16" s="454"/>
      <c r="M16" s="454">
        <f t="shared" si="5"/>
        <v>115879</v>
      </c>
      <c r="N16" s="454">
        <f t="shared" si="5"/>
        <v>11703779</v>
      </c>
      <c r="O16" s="515">
        <f t="shared" si="5"/>
        <v>8.2104005587844571E-5</v>
      </c>
    </row>
    <row r="17" spans="1:16">
      <c r="A17" s="684"/>
      <c r="B17" s="440" t="s">
        <v>222</v>
      </c>
      <c r="C17" s="441">
        <v>1144110193</v>
      </c>
      <c r="D17" s="414" t="s">
        <v>223</v>
      </c>
      <c r="E17" s="476" t="s">
        <v>1706</v>
      </c>
      <c r="F17" s="435">
        <v>45531</v>
      </c>
      <c r="G17" s="419">
        <v>2119650</v>
      </c>
      <c r="H17" s="419"/>
      <c r="I17" s="419">
        <f t="shared" si="0"/>
        <v>2119650</v>
      </c>
      <c r="J17" s="472" t="s">
        <v>2891</v>
      </c>
      <c r="K17" s="419">
        <v>143.66999999999999</v>
      </c>
      <c r="L17" s="466">
        <f t="shared" si="1"/>
        <v>1</v>
      </c>
      <c r="M17" s="464">
        <f t="shared" si="2"/>
        <v>21196.5</v>
      </c>
      <c r="N17" s="464">
        <f t="shared" si="3"/>
        <v>2140846.5</v>
      </c>
      <c r="O17" s="468">
        <f>+N17/$L$4337</f>
        <v>1.5018403286555351E-5</v>
      </c>
      <c r="P17" s="479"/>
    </row>
    <row r="18" spans="1:16">
      <c r="A18" s="684"/>
      <c r="B18" s="412" t="s">
        <v>222</v>
      </c>
      <c r="C18" s="413">
        <v>1144110193</v>
      </c>
      <c r="D18" s="414" t="s">
        <v>223</v>
      </c>
      <c r="E18" s="476" t="s">
        <v>1706</v>
      </c>
      <c r="F18" s="435">
        <v>45531</v>
      </c>
      <c r="G18" s="419">
        <v>2800000</v>
      </c>
      <c r="H18" s="419"/>
      <c r="I18" s="419">
        <f t="shared" si="0"/>
        <v>2800000</v>
      </c>
      <c r="J18" s="472" t="s">
        <v>2891</v>
      </c>
      <c r="K18" s="419">
        <v>143.66999999999999</v>
      </c>
      <c r="L18" s="466">
        <f t="shared" si="1"/>
        <v>1</v>
      </c>
      <c r="M18" s="464">
        <f t="shared" si="2"/>
        <v>28000</v>
      </c>
      <c r="N18" s="464">
        <f t="shared" si="3"/>
        <v>2828000</v>
      </c>
      <c r="O18" s="468">
        <f>+N18/$L$4337</f>
        <v>1.9838902272712469E-5</v>
      </c>
      <c r="P18" s="479"/>
    </row>
    <row r="19" spans="1:16">
      <c r="A19" s="684"/>
      <c r="B19" s="440" t="s">
        <v>222</v>
      </c>
      <c r="C19" s="441">
        <v>1144110193</v>
      </c>
      <c r="D19" s="414" t="s">
        <v>223</v>
      </c>
      <c r="E19" s="476" t="s">
        <v>1706</v>
      </c>
      <c r="F19" s="435">
        <v>45531</v>
      </c>
      <c r="G19" s="419">
        <v>196000</v>
      </c>
      <c r="H19" s="419"/>
      <c r="I19" s="419">
        <f t="shared" si="0"/>
        <v>196000</v>
      </c>
      <c r="J19" s="472" t="s">
        <v>2891</v>
      </c>
      <c r="K19" s="419">
        <v>143.66999999999999</v>
      </c>
      <c r="L19" s="466">
        <f t="shared" si="1"/>
        <v>1</v>
      </c>
      <c r="M19" s="464">
        <f t="shared" si="2"/>
        <v>1960</v>
      </c>
      <c r="N19" s="464">
        <f t="shared" si="3"/>
        <v>197960</v>
      </c>
      <c r="O19" s="468">
        <f>+N19/$L$4337</f>
        <v>1.3887231590898727E-6</v>
      </c>
      <c r="P19" s="479"/>
    </row>
    <row r="20" spans="1:16">
      <c r="A20" s="684"/>
      <c r="B20" s="412" t="s">
        <v>222</v>
      </c>
      <c r="C20" s="413">
        <v>1144110193</v>
      </c>
      <c r="D20" s="414" t="s">
        <v>223</v>
      </c>
      <c r="E20" s="476" t="s">
        <v>1706</v>
      </c>
      <c r="F20" s="435">
        <v>45531</v>
      </c>
      <c r="G20" s="419">
        <v>400000</v>
      </c>
      <c r="H20" s="419"/>
      <c r="I20" s="419">
        <f t="shared" si="0"/>
        <v>400000</v>
      </c>
      <c r="J20" s="472" t="s">
        <v>2891</v>
      </c>
      <c r="K20" s="419">
        <v>143.66999999999999</v>
      </c>
      <c r="L20" s="466">
        <f t="shared" si="1"/>
        <v>1</v>
      </c>
      <c r="M20" s="464">
        <f t="shared" si="2"/>
        <v>4000</v>
      </c>
      <c r="N20" s="464">
        <f t="shared" si="3"/>
        <v>404000</v>
      </c>
      <c r="O20" s="468">
        <f>+N20/$L$4337</f>
        <v>2.8341288961017811E-6</v>
      </c>
      <c r="P20" s="479"/>
    </row>
    <row r="21" spans="1:16">
      <c r="A21" s="684"/>
      <c r="B21" s="412" t="s">
        <v>222</v>
      </c>
      <c r="C21" s="413">
        <v>1144110193</v>
      </c>
      <c r="D21" s="414" t="s">
        <v>223</v>
      </c>
      <c r="E21" s="476" t="s">
        <v>1706</v>
      </c>
      <c r="F21" s="435">
        <v>45531</v>
      </c>
      <c r="G21" s="419">
        <v>200000</v>
      </c>
      <c r="H21" s="419"/>
      <c r="I21" s="419">
        <f t="shared" si="0"/>
        <v>200000</v>
      </c>
      <c r="J21" s="472" t="s">
        <v>2891</v>
      </c>
      <c r="K21" s="419">
        <v>143.66999999999999</v>
      </c>
      <c r="L21" s="466">
        <f t="shared" si="1"/>
        <v>1</v>
      </c>
      <c r="M21" s="464">
        <f t="shared" si="2"/>
        <v>2000</v>
      </c>
      <c r="N21" s="464">
        <f t="shared" si="3"/>
        <v>202000</v>
      </c>
      <c r="O21" s="468">
        <f>+N21/$L$4337</f>
        <v>1.4170644480508905E-6</v>
      </c>
      <c r="P21" s="479"/>
    </row>
    <row r="22" spans="1:16" s="411" customFormat="1">
      <c r="A22" s="684"/>
      <c r="B22" s="456" t="s">
        <v>26</v>
      </c>
      <c r="C22" s="441"/>
      <c r="D22" s="414"/>
      <c r="E22" s="476"/>
      <c r="F22" s="471"/>
      <c r="G22" s="454">
        <f>SUM(G17:G21)</f>
        <v>5715650</v>
      </c>
      <c r="H22" s="454">
        <f t="shared" ref="H22:O22" si="6">SUM(H17:H21)</f>
        <v>0</v>
      </c>
      <c r="I22" s="454">
        <f t="shared" si="6"/>
        <v>5715650</v>
      </c>
      <c r="J22" s="454"/>
      <c r="K22" s="454"/>
      <c r="L22" s="454"/>
      <c r="M22" s="454">
        <f t="shared" si="6"/>
        <v>57156.5</v>
      </c>
      <c r="N22" s="454">
        <f t="shared" si="6"/>
        <v>5772806.5</v>
      </c>
      <c r="O22" s="515">
        <f t="shared" si="6"/>
        <v>4.0497222062510363E-5</v>
      </c>
    </row>
    <row r="23" spans="1:16">
      <c r="A23" s="684"/>
      <c r="B23" s="440" t="s">
        <v>224</v>
      </c>
      <c r="C23" s="441">
        <v>1104806629</v>
      </c>
      <c r="D23" s="414" t="s">
        <v>225</v>
      </c>
      <c r="E23" s="476" t="s">
        <v>1706</v>
      </c>
      <c r="F23" s="435">
        <v>45531</v>
      </c>
      <c r="G23" s="419">
        <v>969500</v>
      </c>
      <c r="H23" s="419"/>
      <c r="I23" s="419">
        <f t="shared" si="0"/>
        <v>969500</v>
      </c>
      <c r="J23" s="472" t="s">
        <v>2891</v>
      </c>
      <c r="K23" s="419">
        <v>143.66999999999999</v>
      </c>
      <c r="L23" s="466">
        <f t="shared" si="1"/>
        <v>1</v>
      </c>
      <c r="M23" s="464">
        <f t="shared" si="2"/>
        <v>9695</v>
      </c>
      <c r="N23" s="464">
        <f t="shared" si="3"/>
        <v>979195</v>
      </c>
      <c r="O23" s="468">
        <f t="shared" ref="O23:O31" si="7">+N23/$L$4337</f>
        <v>6.8692199119266923E-6</v>
      </c>
      <c r="P23" s="479"/>
    </row>
    <row r="24" spans="1:16">
      <c r="A24" s="684"/>
      <c r="B24" s="412" t="s">
        <v>224</v>
      </c>
      <c r="C24" s="413">
        <v>1104806629</v>
      </c>
      <c r="D24" s="414" t="s">
        <v>225</v>
      </c>
      <c r="E24" s="476" t="s">
        <v>1706</v>
      </c>
      <c r="F24" s="435">
        <v>45531</v>
      </c>
      <c r="G24" s="419">
        <v>67865</v>
      </c>
      <c r="H24" s="419"/>
      <c r="I24" s="419">
        <f t="shared" si="0"/>
        <v>67865</v>
      </c>
      <c r="J24" s="472" t="s">
        <v>2891</v>
      </c>
      <c r="K24" s="419">
        <v>143.66999999999999</v>
      </c>
      <c r="L24" s="466">
        <f t="shared" si="1"/>
        <v>1</v>
      </c>
      <c r="M24" s="464">
        <f t="shared" si="2"/>
        <v>678.65</v>
      </c>
      <c r="N24" s="464">
        <f t="shared" si="3"/>
        <v>68543.649999999994</v>
      </c>
      <c r="O24" s="468">
        <f t="shared" si="7"/>
        <v>4.8084539383486843E-7</v>
      </c>
      <c r="P24" s="479"/>
    </row>
    <row r="25" spans="1:16">
      <c r="A25" s="684"/>
      <c r="B25" s="412" t="s">
        <v>224</v>
      </c>
      <c r="C25" s="413">
        <v>1104806629</v>
      </c>
      <c r="D25" s="414" t="s">
        <v>225</v>
      </c>
      <c r="E25" s="476" t="s">
        <v>1706</v>
      </c>
      <c r="F25" s="435">
        <v>45531</v>
      </c>
      <c r="G25" s="419">
        <v>138500</v>
      </c>
      <c r="H25" s="419"/>
      <c r="I25" s="419">
        <f t="shared" si="0"/>
        <v>138500</v>
      </c>
      <c r="J25" s="472" t="s">
        <v>2891</v>
      </c>
      <c r="K25" s="419">
        <v>143.66999999999999</v>
      </c>
      <c r="L25" s="466">
        <f t="shared" si="1"/>
        <v>1</v>
      </c>
      <c r="M25" s="464">
        <f t="shared" si="2"/>
        <v>1385</v>
      </c>
      <c r="N25" s="464">
        <f t="shared" si="3"/>
        <v>139885</v>
      </c>
      <c r="O25" s="468">
        <f t="shared" si="7"/>
        <v>9.8131713027524179E-7</v>
      </c>
      <c r="P25" s="479"/>
    </row>
    <row r="26" spans="1:16">
      <c r="A26" s="684"/>
      <c r="B26" s="440" t="s">
        <v>224</v>
      </c>
      <c r="C26" s="441">
        <v>1104806629</v>
      </c>
      <c r="D26" s="414" t="s">
        <v>225</v>
      </c>
      <c r="E26" s="476" t="s">
        <v>1706</v>
      </c>
      <c r="F26" s="435">
        <v>45531</v>
      </c>
      <c r="G26" s="419">
        <v>1125000</v>
      </c>
      <c r="H26" s="419"/>
      <c r="I26" s="419">
        <f t="shared" si="0"/>
        <v>1125000</v>
      </c>
      <c r="J26" s="472" t="s">
        <v>2891</v>
      </c>
      <c r="K26" s="419">
        <v>143.66999999999999</v>
      </c>
      <c r="L26" s="466">
        <f t="shared" si="1"/>
        <v>1</v>
      </c>
      <c r="M26" s="464">
        <f t="shared" si="2"/>
        <v>11250</v>
      </c>
      <c r="N26" s="464">
        <f t="shared" si="3"/>
        <v>1136250</v>
      </c>
      <c r="O26" s="468">
        <f t="shared" si="7"/>
        <v>7.9709875202862591E-6</v>
      </c>
      <c r="P26" s="479"/>
    </row>
    <row r="27" spans="1:16">
      <c r="A27" s="684"/>
      <c r="B27" s="440" t="s">
        <v>226</v>
      </c>
      <c r="C27" s="441">
        <v>1113622091</v>
      </c>
      <c r="D27" s="414" t="s">
        <v>227</v>
      </c>
      <c r="E27" s="476" t="s">
        <v>1706</v>
      </c>
      <c r="F27" s="435">
        <v>45531</v>
      </c>
      <c r="G27" s="419">
        <v>1122500</v>
      </c>
      <c r="H27" s="419"/>
      <c r="I27" s="419">
        <f t="shared" si="0"/>
        <v>1122500</v>
      </c>
      <c r="J27" s="472" t="s">
        <v>2891</v>
      </c>
      <c r="K27" s="419">
        <v>143.66999999999999</v>
      </c>
      <c r="L27" s="466">
        <f t="shared" si="1"/>
        <v>1</v>
      </c>
      <c r="M27" s="464">
        <f t="shared" si="2"/>
        <v>11225</v>
      </c>
      <c r="N27" s="464">
        <f t="shared" si="3"/>
        <v>1133725</v>
      </c>
      <c r="O27" s="468">
        <f t="shared" si="7"/>
        <v>7.9532742146856228E-6</v>
      </c>
      <c r="P27" s="479"/>
    </row>
    <row r="28" spans="1:16">
      <c r="A28" s="684"/>
      <c r="B28" s="412" t="s">
        <v>226</v>
      </c>
      <c r="C28" s="413">
        <v>1113622091</v>
      </c>
      <c r="D28" s="414" t="s">
        <v>227</v>
      </c>
      <c r="E28" s="476" t="s">
        <v>1706</v>
      </c>
      <c r="F28" s="435">
        <v>45531</v>
      </c>
      <c r="G28" s="419">
        <v>1502083</v>
      </c>
      <c r="H28" s="419"/>
      <c r="I28" s="419">
        <f t="shared" si="0"/>
        <v>1502083</v>
      </c>
      <c r="J28" s="472" t="s">
        <v>2891</v>
      </c>
      <c r="K28" s="419">
        <v>143.66999999999999</v>
      </c>
      <c r="L28" s="466">
        <f t="shared" si="1"/>
        <v>1</v>
      </c>
      <c r="M28" s="464">
        <f t="shared" si="2"/>
        <v>15020.83</v>
      </c>
      <c r="N28" s="464">
        <f t="shared" si="3"/>
        <v>1517103.83</v>
      </c>
      <c r="O28" s="468">
        <f t="shared" si="7"/>
        <v>1.064274208660813E-5</v>
      </c>
      <c r="P28" s="479"/>
    </row>
    <row r="29" spans="1:16">
      <c r="A29" s="684"/>
      <c r="B29" s="412" t="s">
        <v>226</v>
      </c>
      <c r="C29" s="413">
        <v>1113622091</v>
      </c>
      <c r="D29" s="414" t="s">
        <v>227</v>
      </c>
      <c r="E29" s="476" t="s">
        <v>1706</v>
      </c>
      <c r="F29" s="435">
        <v>45531</v>
      </c>
      <c r="G29" s="419">
        <v>105146</v>
      </c>
      <c r="H29" s="419"/>
      <c r="I29" s="419">
        <f t="shared" si="0"/>
        <v>105146</v>
      </c>
      <c r="J29" s="472" t="s">
        <v>2891</v>
      </c>
      <c r="K29" s="419">
        <v>143.66999999999999</v>
      </c>
      <c r="L29" s="466">
        <f t="shared" si="1"/>
        <v>1</v>
      </c>
      <c r="M29" s="464">
        <f t="shared" si="2"/>
        <v>1051.46</v>
      </c>
      <c r="N29" s="464">
        <f t="shared" si="3"/>
        <v>106197.46</v>
      </c>
      <c r="O29" s="468">
        <f t="shared" si="7"/>
        <v>7.449932922737947E-7</v>
      </c>
      <c r="P29" s="479"/>
    </row>
    <row r="30" spans="1:16">
      <c r="A30" s="684"/>
      <c r="B30" s="440" t="s">
        <v>226</v>
      </c>
      <c r="C30" s="441">
        <v>1113622091</v>
      </c>
      <c r="D30" s="414" t="s">
        <v>227</v>
      </c>
      <c r="E30" s="476" t="s">
        <v>1706</v>
      </c>
      <c r="F30" s="435">
        <v>45531</v>
      </c>
      <c r="G30" s="419">
        <v>214583</v>
      </c>
      <c r="H30" s="419"/>
      <c r="I30" s="419">
        <f t="shared" si="0"/>
        <v>214583</v>
      </c>
      <c r="J30" s="472" t="s">
        <v>2891</v>
      </c>
      <c r="K30" s="419">
        <v>143.66999999999999</v>
      </c>
      <c r="L30" s="466">
        <f t="shared" si="1"/>
        <v>1</v>
      </c>
      <c r="M30" s="464">
        <f t="shared" si="2"/>
        <v>2145.83</v>
      </c>
      <c r="N30" s="464">
        <f t="shared" si="3"/>
        <v>216728.83</v>
      </c>
      <c r="O30" s="468">
        <f t="shared" si="7"/>
        <v>1.5203897022805212E-6</v>
      </c>
      <c r="P30" s="479"/>
    </row>
    <row r="31" spans="1:16">
      <c r="A31" s="684"/>
      <c r="B31" s="412" t="s">
        <v>226</v>
      </c>
      <c r="C31" s="413">
        <v>1113622091</v>
      </c>
      <c r="D31" s="414" t="s">
        <v>227</v>
      </c>
      <c r="E31" s="476" t="s">
        <v>1706</v>
      </c>
      <c r="F31" s="435">
        <v>45531</v>
      </c>
      <c r="G31" s="419">
        <v>3237442</v>
      </c>
      <c r="H31" s="419"/>
      <c r="I31" s="419">
        <f t="shared" si="0"/>
        <v>3237442</v>
      </c>
      <c r="J31" s="472" t="s">
        <v>2891</v>
      </c>
      <c r="K31" s="419">
        <v>143.66999999999999</v>
      </c>
      <c r="L31" s="466">
        <f t="shared" si="1"/>
        <v>1</v>
      </c>
      <c r="M31" s="464">
        <f t="shared" si="2"/>
        <v>32374.420000000002</v>
      </c>
      <c r="N31" s="464">
        <f t="shared" si="3"/>
        <v>3269816.42</v>
      </c>
      <c r="O31" s="468">
        <f t="shared" si="7"/>
        <v>2.2938319804133855E-5</v>
      </c>
      <c r="P31" s="479"/>
    </row>
    <row r="32" spans="1:16" s="411" customFormat="1">
      <c r="A32" s="684"/>
      <c r="B32" s="456" t="s">
        <v>26</v>
      </c>
      <c r="C32" s="441"/>
      <c r="D32" s="414"/>
      <c r="E32" s="476"/>
      <c r="F32" s="471"/>
      <c r="G32" s="454">
        <f>SUM(G27:G31)</f>
        <v>6181754</v>
      </c>
      <c r="H32" s="454">
        <f t="shared" ref="H32:O32" si="8">SUM(H27:H31)</f>
        <v>0</v>
      </c>
      <c r="I32" s="454">
        <f t="shared" si="8"/>
        <v>6181754</v>
      </c>
      <c r="J32" s="454"/>
      <c r="K32" s="454"/>
      <c r="L32" s="454"/>
      <c r="M32" s="454">
        <f t="shared" si="8"/>
        <v>61817.540000000008</v>
      </c>
      <c r="N32" s="454">
        <f t="shared" si="8"/>
        <v>6243571.54</v>
      </c>
      <c r="O32" s="515">
        <f t="shared" si="8"/>
        <v>4.3799719099981925E-5</v>
      </c>
    </row>
    <row r="33" spans="1:16">
      <c r="A33" s="684"/>
      <c r="B33" s="412" t="s">
        <v>204</v>
      </c>
      <c r="C33" s="413">
        <v>1130604866</v>
      </c>
      <c r="D33" s="414" t="s">
        <v>764</v>
      </c>
      <c r="E33" s="476" t="s">
        <v>1706</v>
      </c>
      <c r="F33" s="435">
        <v>45531</v>
      </c>
      <c r="G33" s="419">
        <v>1654159</v>
      </c>
      <c r="H33" s="419"/>
      <c r="I33" s="419">
        <f t="shared" si="0"/>
        <v>1654159</v>
      </c>
      <c r="J33" s="472" t="s">
        <v>2891</v>
      </c>
      <c r="K33" s="419">
        <v>143.66999999999999</v>
      </c>
      <c r="L33" s="466">
        <f t="shared" si="1"/>
        <v>1</v>
      </c>
      <c r="M33" s="464">
        <f t="shared" si="2"/>
        <v>16541.59</v>
      </c>
      <c r="N33" s="464">
        <f t="shared" si="3"/>
        <v>1670700.59</v>
      </c>
      <c r="O33" s="468">
        <f>+N33/$L$4337</f>
        <v>1.1720249551617067E-5</v>
      </c>
      <c r="P33" s="479"/>
    </row>
    <row r="34" spans="1:16">
      <c r="A34" s="684"/>
      <c r="B34" s="440" t="s">
        <v>204</v>
      </c>
      <c r="C34" s="441">
        <v>1130604866</v>
      </c>
      <c r="D34" s="414" t="s">
        <v>764</v>
      </c>
      <c r="E34" s="476" t="s">
        <v>1706</v>
      </c>
      <c r="F34" s="435">
        <v>45531</v>
      </c>
      <c r="G34" s="419">
        <v>2508333</v>
      </c>
      <c r="H34" s="419"/>
      <c r="I34" s="419">
        <f t="shared" si="0"/>
        <v>2508333</v>
      </c>
      <c r="J34" s="472" t="s">
        <v>2891</v>
      </c>
      <c r="K34" s="419">
        <v>143.66999999999999</v>
      </c>
      <c r="L34" s="466">
        <f t="shared" si="1"/>
        <v>1</v>
      </c>
      <c r="M34" s="464">
        <f t="shared" si="2"/>
        <v>25083.33</v>
      </c>
      <c r="N34" s="464">
        <f t="shared" si="3"/>
        <v>2533416.33</v>
      </c>
      <c r="O34" s="468">
        <f>+N34/$L$4337</f>
        <v>1.7772347590864174E-5</v>
      </c>
      <c r="P34" s="479"/>
    </row>
    <row r="35" spans="1:16">
      <c r="A35" s="684"/>
      <c r="B35" s="412" t="s">
        <v>204</v>
      </c>
      <c r="C35" s="413">
        <v>1130604866</v>
      </c>
      <c r="D35" s="414" t="s">
        <v>764</v>
      </c>
      <c r="E35" s="476" t="s">
        <v>1706</v>
      </c>
      <c r="F35" s="435">
        <v>45531</v>
      </c>
      <c r="G35" s="419">
        <v>175583</v>
      </c>
      <c r="H35" s="419"/>
      <c r="I35" s="419">
        <f t="shared" si="0"/>
        <v>175583</v>
      </c>
      <c r="J35" s="472" t="s">
        <v>2891</v>
      </c>
      <c r="K35" s="419">
        <v>143.66999999999999</v>
      </c>
      <c r="L35" s="466">
        <f t="shared" si="1"/>
        <v>1</v>
      </c>
      <c r="M35" s="464">
        <f t="shared" si="2"/>
        <v>1755.83</v>
      </c>
      <c r="N35" s="464">
        <f t="shared" si="3"/>
        <v>177338.83</v>
      </c>
      <c r="O35" s="468">
        <f>+N35/$L$4337</f>
        <v>1.2440621349105974E-6</v>
      </c>
      <c r="P35" s="479"/>
    </row>
    <row r="36" spans="1:16">
      <c r="A36" s="684"/>
      <c r="B36" s="440" t="s">
        <v>204</v>
      </c>
      <c r="C36" s="441">
        <v>1130604866</v>
      </c>
      <c r="D36" s="414" t="s">
        <v>764</v>
      </c>
      <c r="E36" s="476" t="s">
        <v>1706</v>
      </c>
      <c r="F36" s="435">
        <v>45531</v>
      </c>
      <c r="G36" s="419">
        <v>358333</v>
      </c>
      <c r="H36" s="419"/>
      <c r="I36" s="419">
        <f t="shared" si="0"/>
        <v>358333</v>
      </c>
      <c r="J36" s="472" t="s">
        <v>2891</v>
      </c>
      <c r="K36" s="419">
        <v>143.66999999999999</v>
      </c>
      <c r="L36" s="466">
        <f t="shared" si="1"/>
        <v>1</v>
      </c>
      <c r="M36" s="464">
        <f t="shared" si="2"/>
        <v>3583.33</v>
      </c>
      <c r="N36" s="464">
        <f t="shared" si="3"/>
        <v>361916.33</v>
      </c>
      <c r="O36" s="468">
        <f>+N36/$L$4337</f>
        <v>2.5389047743170988E-6</v>
      </c>
      <c r="P36" s="479"/>
    </row>
    <row r="37" spans="1:16">
      <c r="A37" s="684"/>
      <c r="B37" s="412" t="s">
        <v>204</v>
      </c>
      <c r="C37" s="413">
        <v>1130604866</v>
      </c>
      <c r="D37" s="414" t="s">
        <v>764</v>
      </c>
      <c r="E37" s="476" t="s">
        <v>1706</v>
      </c>
      <c r="F37" s="435">
        <v>45531</v>
      </c>
      <c r="G37" s="419">
        <v>6647083</v>
      </c>
      <c r="H37" s="419"/>
      <c r="I37" s="419">
        <f t="shared" si="0"/>
        <v>6647083</v>
      </c>
      <c r="J37" s="472" t="s">
        <v>2891</v>
      </c>
      <c r="K37" s="419">
        <v>143.66999999999999</v>
      </c>
      <c r="L37" s="466">
        <f t="shared" si="1"/>
        <v>1</v>
      </c>
      <c r="M37" s="464">
        <f t="shared" si="2"/>
        <v>66470.83</v>
      </c>
      <c r="N37" s="464">
        <f t="shared" si="3"/>
        <v>6713553.8300000001</v>
      </c>
      <c r="O37" s="468">
        <f>+N37/$L$4337</f>
        <v>4.7096725012717293E-5</v>
      </c>
      <c r="P37" s="479"/>
    </row>
    <row r="38" spans="1:16" s="411" customFormat="1">
      <c r="A38" s="684"/>
      <c r="B38" s="447" t="s">
        <v>26</v>
      </c>
      <c r="C38" s="413"/>
      <c r="D38" s="414"/>
      <c r="E38" s="476"/>
      <c r="F38" s="471"/>
      <c r="G38" s="454">
        <f>SUM(G33:G37)</f>
        <v>11343491</v>
      </c>
      <c r="H38" s="454">
        <f>SUM(H33:H37)</f>
        <v>0</v>
      </c>
      <c r="I38" s="454">
        <f>SUM(I33:I37)</f>
        <v>11343491</v>
      </c>
      <c r="J38" s="454"/>
      <c r="K38" s="454"/>
      <c r="L38" s="454"/>
      <c r="M38" s="454">
        <f>SUM(M33:M37)</f>
        <v>113434.91</v>
      </c>
      <c r="N38" s="454">
        <f>SUM(N33:N37)</f>
        <v>11456925.91</v>
      </c>
      <c r="O38" s="515">
        <f>SUM(O33:O37)</f>
        <v>8.0372289064426227E-5</v>
      </c>
    </row>
    <row r="39" spans="1:16">
      <c r="A39" s="684"/>
      <c r="B39" s="440" t="s">
        <v>228</v>
      </c>
      <c r="C39" s="441">
        <v>1107845250</v>
      </c>
      <c r="D39" s="414" t="s">
        <v>229</v>
      </c>
      <c r="E39" s="476" t="s">
        <v>1706</v>
      </c>
      <c r="F39" s="435">
        <v>45531</v>
      </c>
      <c r="G39" s="419">
        <v>317800</v>
      </c>
      <c r="H39" s="419"/>
      <c r="I39" s="419">
        <f t="shared" si="0"/>
        <v>317800</v>
      </c>
      <c r="J39" s="472" t="s">
        <v>2891</v>
      </c>
      <c r="K39" s="419">
        <v>143.66999999999999</v>
      </c>
      <c r="L39" s="466">
        <f t="shared" si="1"/>
        <v>1</v>
      </c>
      <c r="M39" s="464">
        <f t="shared" si="2"/>
        <v>3178</v>
      </c>
      <c r="N39" s="464">
        <f t="shared" si="3"/>
        <v>320978</v>
      </c>
      <c r="O39" s="468">
        <f>+N39/$L$4337</f>
        <v>2.2517154079528651E-6</v>
      </c>
      <c r="P39" s="479"/>
    </row>
    <row r="40" spans="1:16">
      <c r="A40" s="684"/>
      <c r="B40" s="412" t="s">
        <v>228</v>
      </c>
      <c r="C40" s="413">
        <v>1107845250</v>
      </c>
      <c r="D40" s="414" t="s">
        <v>229</v>
      </c>
      <c r="E40" s="476" t="s">
        <v>1706</v>
      </c>
      <c r="F40" s="435">
        <v>45531</v>
      </c>
      <c r="G40" s="419">
        <v>473667</v>
      </c>
      <c r="H40" s="419"/>
      <c r="I40" s="419">
        <f t="shared" si="0"/>
        <v>473667</v>
      </c>
      <c r="J40" s="472" t="s">
        <v>2891</v>
      </c>
      <c r="K40" s="419">
        <v>143.66999999999999</v>
      </c>
      <c r="L40" s="466">
        <f t="shared" si="1"/>
        <v>1</v>
      </c>
      <c r="M40" s="464">
        <f t="shared" si="2"/>
        <v>4736.67</v>
      </c>
      <c r="N40" s="464">
        <f t="shared" si="3"/>
        <v>478403.67</v>
      </c>
      <c r="O40" s="468">
        <f>+N40/$L$4337</f>
        <v>3.3560833295746059E-6</v>
      </c>
      <c r="P40" s="479"/>
    </row>
    <row r="41" spans="1:16">
      <c r="A41" s="684"/>
      <c r="B41" s="440" t="s">
        <v>228</v>
      </c>
      <c r="C41" s="441">
        <v>1107845250</v>
      </c>
      <c r="D41" s="414" t="s">
        <v>229</v>
      </c>
      <c r="E41" s="476" t="s">
        <v>1706</v>
      </c>
      <c r="F41" s="435">
        <v>45531</v>
      </c>
      <c r="G41" s="419">
        <v>33157</v>
      </c>
      <c r="H41" s="419"/>
      <c r="I41" s="419">
        <f t="shared" si="0"/>
        <v>33157</v>
      </c>
      <c r="J41" s="472" t="s">
        <v>2891</v>
      </c>
      <c r="K41" s="419">
        <v>143.66999999999999</v>
      </c>
      <c r="L41" s="466">
        <f t="shared" si="1"/>
        <v>1</v>
      </c>
      <c r="M41" s="464">
        <f t="shared" si="2"/>
        <v>331.57</v>
      </c>
      <c r="N41" s="464">
        <f t="shared" si="3"/>
        <v>33488.57</v>
      </c>
      <c r="O41" s="468">
        <f>+N41/$L$4337</f>
        <v>2.349280295201169E-7</v>
      </c>
      <c r="P41" s="479"/>
    </row>
    <row r="42" spans="1:16">
      <c r="A42" s="684"/>
      <c r="B42" s="412" t="s">
        <v>228</v>
      </c>
      <c r="C42" s="413">
        <v>1107845250</v>
      </c>
      <c r="D42" s="414" t="s">
        <v>229</v>
      </c>
      <c r="E42" s="476" t="s">
        <v>1706</v>
      </c>
      <c r="F42" s="435">
        <v>45531</v>
      </c>
      <c r="G42" s="419">
        <v>67667</v>
      </c>
      <c r="H42" s="419"/>
      <c r="I42" s="419">
        <f t="shared" si="0"/>
        <v>67667</v>
      </c>
      <c r="J42" s="472" t="s">
        <v>2891</v>
      </c>
      <c r="K42" s="419">
        <v>143.66999999999999</v>
      </c>
      <c r="L42" s="466">
        <f t="shared" si="1"/>
        <v>1</v>
      </c>
      <c r="M42" s="464">
        <f t="shared" si="2"/>
        <v>676.67</v>
      </c>
      <c r="N42" s="464">
        <f t="shared" si="3"/>
        <v>68343.67</v>
      </c>
      <c r="O42" s="468">
        <f>+N42/$L$4337</f>
        <v>4.79442500031298E-7</v>
      </c>
      <c r="P42" s="479"/>
    </row>
    <row r="43" spans="1:16">
      <c r="A43" s="684"/>
      <c r="B43" s="412" t="s">
        <v>228</v>
      </c>
      <c r="C43" s="413">
        <v>1107845250</v>
      </c>
      <c r="D43" s="414" t="s">
        <v>229</v>
      </c>
      <c r="E43" s="476" t="s">
        <v>1706</v>
      </c>
      <c r="F43" s="435">
        <v>45531</v>
      </c>
      <c r="G43" s="419">
        <v>233819</v>
      </c>
      <c r="H43" s="419"/>
      <c r="I43" s="419">
        <f t="shared" si="0"/>
        <v>233819</v>
      </c>
      <c r="J43" s="472" t="s">
        <v>2891</v>
      </c>
      <c r="K43" s="419">
        <v>143.66999999999999</v>
      </c>
      <c r="L43" s="466">
        <f t="shared" si="1"/>
        <v>1</v>
      </c>
      <c r="M43" s="464">
        <f t="shared" si="2"/>
        <v>2338.19</v>
      </c>
      <c r="N43" s="464">
        <f t="shared" si="3"/>
        <v>236157.19</v>
      </c>
      <c r="O43" s="468">
        <f>+N43/$L$4337</f>
        <v>1.656682960894056E-6</v>
      </c>
      <c r="P43" s="479"/>
    </row>
    <row r="44" spans="1:16" s="411" customFormat="1">
      <c r="A44" s="684"/>
      <c r="B44" s="456" t="s">
        <v>26</v>
      </c>
      <c r="C44" s="441"/>
      <c r="D44" s="414"/>
      <c r="E44" s="476"/>
      <c r="F44" s="471"/>
      <c r="G44" s="454">
        <f>SUM(G39:G43)</f>
        <v>1126110</v>
      </c>
      <c r="H44" s="454">
        <f t="shared" ref="H44:O44" si="9">SUM(H39:H43)</f>
        <v>0</v>
      </c>
      <c r="I44" s="454">
        <f t="shared" si="9"/>
        <v>1126110</v>
      </c>
      <c r="J44" s="454"/>
      <c r="K44" s="454"/>
      <c r="L44" s="454"/>
      <c r="M44" s="454">
        <f t="shared" si="9"/>
        <v>11261.1</v>
      </c>
      <c r="N44" s="454">
        <f t="shared" si="9"/>
        <v>1137371.0999999999</v>
      </c>
      <c r="O44" s="515">
        <f t="shared" si="9"/>
        <v>7.9788522279729423E-6</v>
      </c>
    </row>
    <row r="45" spans="1:16">
      <c r="A45" s="684"/>
      <c r="B45" s="412" t="s">
        <v>205</v>
      </c>
      <c r="C45" s="413">
        <v>1234191252</v>
      </c>
      <c r="D45" s="414" t="s">
        <v>206</v>
      </c>
      <c r="E45" s="476" t="s">
        <v>1706</v>
      </c>
      <c r="F45" s="435">
        <v>45531</v>
      </c>
      <c r="G45" s="419">
        <v>645256</v>
      </c>
      <c r="H45" s="419"/>
      <c r="I45" s="419">
        <f t="shared" si="0"/>
        <v>645256</v>
      </c>
      <c r="J45" s="472" t="s">
        <v>2891</v>
      </c>
      <c r="K45" s="419">
        <v>143.66999999999999</v>
      </c>
      <c r="L45" s="466">
        <f t="shared" si="1"/>
        <v>1</v>
      </c>
      <c r="M45" s="464">
        <f t="shared" si="2"/>
        <v>6452.56</v>
      </c>
      <c r="N45" s="464">
        <f t="shared" si="3"/>
        <v>651708.56000000006</v>
      </c>
      <c r="O45" s="468">
        <f>+N45/$L$4337</f>
        <v>4.5718466874576278E-6</v>
      </c>
      <c r="P45" s="479"/>
    </row>
    <row r="46" spans="1:16">
      <c r="A46" s="684"/>
      <c r="B46" s="440" t="s">
        <v>205</v>
      </c>
      <c r="C46" s="441">
        <v>1234191252</v>
      </c>
      <c r="D46" s="414" t="s">
        <v>206</v>
      </c>
      <c r="E46" s="476" t="s">
        <v>1706</v>
      </c>
      <c r="F46" s="435">
        <v>45531</v>
      </c>
      <c r="G46" s="419">
        <v>1027833</v>
      </c>
      <c r="H46" s="419"/>
      <c r="I46" s="419">
        <f t="shared" si="0"/>
        <v>1027833</v>
      </c>
      <c r="J46" s="472" t="s">
        <v>2891</v>
      </c>
      <c r="K46" s="419">
        <v>143.66999999999999</v>
      </c>
      <c r="L46" s="466">
        <f t="shared" si="1"/>
        <v>1</v>
      </c>
      <c r="M46" s="464">
        <f t="shared" si="2"/>
        <v>10278.33</v>
      </c>
      <c r="N46" s="464">
        <f t="shared" si="3"/>
        <v>1038111.33</v>
      </c>
      <c r="O46" s="468">
        <f>+N46/$L$4337</f>
        <v>7.2825280141674545E-6</v>
      </c>
      <c r="P46" s="479"/>
    </row>
    <row r="47" spans="1:16">
      <c r="A47" s="684"/>
      <c r="B47" s="412" t="s">
        <v>205</v>
      </c>
      <c r="C47" s="413">
        <v>1234191252</v>
      </c>
      <c r="D47" s="414" t="s">
        <v>206</v>
      </c>
      <c r="E47" s="476" t="s">
        <v>1706</v>
      </c>
      <c r="F47" s="435">
        <v>45531</v>
      </c>
      <c r="G47" s="419">
        <v>71948</v>
      </c>
      <c r="H47" s="419"/>
      <c r="I47" s="419">
        <f t="shared" si="0"/>
        <v>71948</v>
      </c>
      <c r="J47" s="472" t="s">
        <v>2891</v>
      </c>
      <c r="K47" s="419">
        <v>143.66999999999999</v>
      </c>
      <c r="L47" s="466">
        <f t="shared" si="1"/>
        <v>1</v>
      </c>
      <c r="M47" s="464">
        <f t="shared" si="2"/>
        <v>719.48</v>
      </c>
      <c r="N47" s="464">
        <f t="shared" si="3"/>
        <v>72667.48</v>
      </c>
      <c r="O47" s="468">
        <f>+N47/$L$4337</f>
        <v>5.097747645418273E-7</v>
      </c>
      <c r="P47" s="479"/>
    </row>
    <row r="48" spans="1:16">
      <c r="A48" s="684"/>
      <c r="B48" s="412" t="s">
        <v>205</v>
      </c>
      <c r="C48" s="413">
        <v>1234191252</v>
      </c>
      <c r="D48" s="414" t="s">
        <v>206</v>
      </c>
      <c r="E48" s="476" t="s">
        <v>1706</v>
      </c>
      <c r="F48" s="435">
        <v>45531</v>
      </c>
      <c r="G48" s="419">
        <v>146833</v>
      </c>
      <c r="H48" s="419"/>
      <c r="I48" s="419">
        <f t="shared" si="0"/>
        <v>146833</v>
      </c>
      <c r="J48" s="472" t="s">
        <v>2891</v>
      </c>
      <c r="K48" s="419">
        <v>143.66999999999999</v>
      </c>
      <c r="L48" s="466">
        <f t="shared" si="1"/>
        <v>1</v>
      </c>
      <c r="M48" s="464">
        <f t="shared" si="2"/>
        <v>1468.33</v>
      </c>
      <c r="N48" s="464">
        <f t="shared" si="3"/>
        <v>148301.32999999999</v>
      </c>
      <c r="O48" s="468">
        <f>+N48/$L$4337</f>
        <v>1.040359120503282E-6</v>
      </c>
      <c r="P48" s="479"/>
    </row>
    <row r="49" spans="1:16">
      <c r="A49" s="684"/>
      <c r="B49" s="440" t="s">
        <v>205</v>
      </c>
      <c r="C49" s="441">
        <v>1234191252</v>
      </c>
      <c r="D49" s="414" t="s">
        <v>206</v>
      </c>
      <c r="E49" s="476" t="s">
        <v>1706</v>
      </c>
      <c r="F49" s="435">
        <v>45531</v>
      </c>
      <c r="G49" s="419">
        <v>933333</v>
      </c>
      <c r="H49" s="419"/>
      <c r="I49" s="419">
        <f t="shared" si="0"/>
        <v>933333</v>
      </c>
      <c r="J49" s="472" t="s">
        <v>2891</v>
      </c>
      <c r="K49" s="419">
        <v>143.66999999999999</v>
      </c>
      <c r="L49" s="466">
        <f t="shared" si="1"/>
        <v>1</v>
      </c>
      <c r="M49" s="464">
        <f t="shared" si="2"/>
        <v>9333.33</v>
      </c>
      <c r="N49" s="464">
        <f t="shared" si="3"/>
        <v>942666.33</v>
      </c>
      <c r="O49" s="468">
        <f>+N49/$L$4337</f>
        <v>6.6129650624634089E-6</v>
      </c>
      <c r="P49" s="479"/>
    </row>
    <row r="50" spans="1:16" s="411" customFormat="1">
      <c r="A50" s="684"/>
      <c r="B50" s="447" t="s">
        <v>26</v>
      </c>
      <c r="C50" s="413"/>
      <c r="D50" s="414"/>
      <c r="E50" s="476"/>
      <c r="F50" s="471"/>
      <c r="G50" s="454">
        <f>SUM(G45:G49)</f>
        <v>2825203</v>
      </c>
      <c r="H50" s="454">
        <f t="shared" ref="H50:O50" si="10">SUM(H45:H49)</f>
        <v>0</v>
      </c>
      <c r="I50" s="454">
        <f t="shared" si="10"/>
        <v>2825203</v>
      </c>
      <c r="J50" s="454"/>
      <c r="K50" s="454"/>
      <c r="L50" s="454"/>
      <c r="M50" s="454">
        <f t="shared" si="10"/>
        <v>28252.03</v>
      </c>
      <c r="N50" s="454">
        <f t="shared" si="10"/>
        <v>2853455.0300000003</v>
      </c>
      <c r="O50" s="515">
        <f t="shared" si="10"/>
        <v>2.0017473649133601E-5</v>
      </c>
    </row>
    <row r="51" spans="1:16">
      <c r="A51" s="684"/>
      <c r="B51" s="440" t="s">
        <v>724</v>
      </c>
      <c r="C51" s="441">
        <v>1107053598</v>
      </c>
      <c r="D51" s="414" t="s">
        <v>831</v>
      </c>
      <c r="E51" s="476" t="s">
        <v>1706</v>
      </c>
      <c r="F51" s="435">
        <v>45531</v>
      </c>
      <c r="G51" s="419">
        <v>12500000</v>
      </c>
      <c r="H51" s="419"/>
      <c r="I51" s="419">
        <f t="shared" si="0"/>
        <v>12500000</v>
      </c>
      <c r="J51" s="472" t="s">
        <v>2891</v>
      </c>
      <c r="K51" s="419">
        <v>143.66999999999999</v>
      </c>
      <c r="L51" s="466">
        <f t="shared" si="1"/>
        <v>1</v>
      </c>
      <c r="M51" s="464">
        <f t="shared" si="2"/>
        <v>125000</v>
      </c>
      <c r="N51" s="464">
        <f t="shared" si="3"/>
        <v>12625000</v>
      </c>
      <c r="O51" s="468">
        <f>+N51/$L$4337</f>
        <v>8.8566528003180666E-5</v>
      </c>
      <c r="P51" s="479"/>
    </row>
    <row r="52" spans="1:16">
      <c r="A52" s="684"/>
      <c r="B52" s="412" t="s">
        <v>724</v>
      </c>
      <c r="C52" s="413">
        <v>1107053598</v>
      </c>
      <c r="D52" s="414" t="s">
        <v>831</v>
      </c>
      <c r="E52" s="476" t="s">
        <v>1706</v>
      </c>
      <c r="F52" s="435">
        <v>45531</v>
      </c>
      <c r="G52" s="419">
        <v>1041666</v>
      </c>
      <c r="H52" s="419"/>
      <c r="I52" s="419">
        <f t="shared" si="0"/>
        <v>1041666</v>
      </c>
      <c r="J52" s="472" t="s">
        <v>2891</v>
      </c>
      <c r="K52" s="419">
        <v>143.66999999999999</v>
      </c>
      <c r="L52" s="466">
        <f t="shared" si="1"/>
        <v>1</v>
      </c>
      <c r="M52" s="464">
        <f t="shared" si="2"/>
        <v>10416.66</v>
      </c>
      <c r="N52" s="464">
        <f t="shared" si="3"/>
        <v>1052082.6599999999</v>
      </c>
      <c r="O52" s="468">
        <f>+N52/$L$4337</f>
        <v>7.3805392767168944E-6</v>
      </c>
      <c r="P52" s="479"/>
    </row>
    <row r="53" spans="1:16" s="411" customFormat="1">
      <c r="A53" s="684"/>
      <c r="B53" s="447" t="s">
        <v>26</v>
      </c>
      <c r="C53" s="413"/>
      <c r="D53" s="414"/>
      <c r="E53" s="476"/>
      <c r="F53" s="471"/>
      <c r="G53" s="454">
        <f>SUM(G51:G52)</f>
        <v>13541666</v>
      </c>
      <c r="H53" s="454">
        <f t="shared" ref="H53:O53" si="11">SUM(H51:H52)</f>
        <v>0</v>
      </c>
      <c r="I53" s="454">
        <f t="shared" si="11"/>
        <v>13541666</v>
      </c>
      <c r="J53" s="454"/>
      <c r="K53" s="454"/>
      <c r="L53" s="454"/>
      <c r="M53" s="454">
        <f t="shared" si="11"/>
        <v>135416.66</v>
      </c>
      <c r="N53" s="454">
        <f t="shared" si="11"/>
        <v>13677082.66</v>
      </c>
      <c r="O53" s="515">
        <f t="shared" si="11"/>
        <v>9.5947067279897563E-5</v>
      </c>
    </row>
    <row r="54" spans="1:16">
      <c r="A54" s="684"/>
      <c r="B54" s="440" t="s">
        <v>692</v>
      </c>
      <c r="C54" s="441">
        <v>1007420405</v>
      </c>
      <c r="D54" s="414" t="s">
        <v>271</v>
      </c>
      <c r="E54" s="476" t="s">
        <v>1706</v>
      </c>
      <c r="F54" s="435">
        <v>45531</v>
      </c>
      <c r="G54" s="419">
        <v>12459150</v>
      </c>
      <c r="H54" s="419"/>
      <c r="I54" s="419">
        <f t="shared" si="0"/>
        <v>12459150</v>
      </c>
      <c r="J54" s="472" t="s">
        <v>2891</v>
      </c>
      <c r="K54" s="419">
        <v>143.66999999999999</v>
      </c>
      <c r="L54" s="466">
        <f t="shared" si="1"/>
        <v>1</v>
      </c>
      <c r="M54" s="464">
        <f t="shared" si="2"/>
        <v>124591.5</v>
      </c>
      <c r="N54" s="464">
        <f t="shared" si="3"/>
        <v>12583741.5</v>
      </c>
      <c r="O54" s="468">
        <f>+N54/$L$4337</f>
        <v>8.8277092589666262E-5</v>
      </c>
      <c r="P54" s="479"/>
    </row>
    <row r="55" spans="1:16">
      <c r="A55" s="684"/>
      <c r="B55" s="412" t="s">
        <v>692</v>
      </c>
      <c r="C55" s="413">
        <v>1007420405</v>
      </c>
      <c r="D55" s="414" t="s">
        <v>271</v>
      </c>
      <c r="E55" s="476" t="s">
        <v>1706</v>
      </c>
      <c r="F55" s="435">
        <v>45531</v>
      </c>
      <c r="G55" s="419">
        <v>1062500</v>
      </c>
      <c r="H55" s="419"/>
      <c r="I55" s="419">
        <f t="shared" si="0"/>
        <v>1062500</v>
      </c>
      <c r="J55" s="472" t="s">
        <v>2891</v>
      </c>
      <c r="K55" s="419">
        <v>143.66999999999999</v>
      </c>
      <c r="L55" s="466">
        <f t="shared" si="1"/>
        <v>1</v>
      </c>
      <c r="M55" s="464">
        <f t="shared" si="2"/>
        <v>10625</v>
      </c>
      <c r="N55" s="464">
        <f t="shared" si="3"/>
        <v>1073125</v>
      </c>
      <c r="O55" s="468">
        <f>+N55/$L$4337</f>
        <v>7.528154880270356E-6</v>
      </c>
      <c r="P55" s="479"/>
    </row>
    <row r="56" spans="1:16" s="411" customFormat="1">
      <c r="A56" s="684"/>
      <c r="B56" s="456" t="s">
        <v>26</v>
      </c>
      <c r="C56" s="441"/>
      <c r="D56" s="414"/>
      <c r="E56" s="476"/>
      <c r="F56" s="471"/>
      <c r="G56" s="454">
        <f>SUM(G54:G55)</f>
        <v>13521650</v>
      </c>
      <c r="H56" s="454">
        <f t="shared" ref="H56:O56" si="12">SUM(H54:H55)</f>
        <v>0</v>
      </c>
      <c r="I56" s="454">
        <f t="shared" si="12"/>
        <v>13521650</v>
      </c>
      <c r="J56" s="454"/>
      <c r="K56" s="454"/>
      <c r="L56" s="454"/>
      <c r="M56" s="454">
        <f t="shared" si="12"/>
        <v>135216.5</v>
      </c>
      <c r="N56" s="454">
        <f t="shared" si="12"/>
        <v>13656866.5</v>
      </c>
      <c r="O56" s="515">
        <f t="shared" si="12"/>
        <v>9.5805247469936614E-5</v>
      </c>
    </row>
    <row r="57" spans="1:16">
      <c r="A57" s="684"/>
      <c r="B57" s="412" t="s">
        <v>792</v>
      </c>
      <c r="C57" s="413">
        <v>16646293</v>
      </c>
      <c r="D57" s="414" t="s">
        <v>793</v>
      </c>
      <c r="E57" s="476" t="s">
        <v>1706</v>
      </c>
      <c r="F57" s="435">
        <v>45531</v>
      </c>
      <c r="G57" s="419">
        <v>1412432</v>
      </c>
      <c r="H57" s="419"/>
      <c r="I57" s="419">
        <f t="shared" si="0"/>
        <v>1412432</v>
      </c>
      <c r="J57" s="472" t="s">
        <v>2891</v>
      </c>
      <c r="K57" s="419">
        <v>143.66999999999999</v>
      </c>
      <c r="L57" s="466">
        <f t="shared" si="1"/>
        <v>1</v>
      </c>
      <c r="M57" s="464">
        <f t="shared" si="2"/>
        <v>14124.32</v>
      </c>
      <c r="N57" s="464">
        <f t="shared" si="3"/>
        <v>1426556.32</v>
      </c>
      <c r="O57" s="468">
        <f>+N57/$L$4337</f>
        <v>1.0007535862447078E-5</v>
      </c>
      <c r="P57" s="479"/>
    </row>
    <row r="58" spans="1:16">
      <c r="A58" s="684"/>
      <c r="B58" s="412" t="s">
        <v>792</v>
      </c>
      <c r="C58" s="413">
        <v>16646293</v>
      </c>
      <c r="D58" s="414" t="s">
        <v>793</v>
      </c>
      <c r="E58" s="476" t="s">
        <v>1706</v>
      </c>
      <c r="F58" s="435">
        <v>45531</v>
      </c>
      <c r="G58" s="419">
        <v>2301250</v>
      </c>
      <c r="H58" s="419"/>
      <c r="I58" s="419">
        <f t="shared" si="0"/>
        <v>2301250</v>
      </c>
      <c r="J58" s="472" t="s">
        <v>2891</v>
      </c>
      <c r="K58" s="419">
        <v>143.66999999999999</v>
      </c>
      <c r="L58" s="466">
        <f t="shared" si="1"/>
        <v>1</v>
      </c>
      <c r="M58" s="464">
        <f t="shared" si="2"/>
        <v>23012.5</v>
      </c>
      <c r="N58" s="464">
        <f t="shared" si="3"/>
        <v>2324262.5</v>
      </c>
      <c r="O58" s="468">
        <f>+N58/$L$4337</f>
        <v>1.630509780538556E-5</v>
      </c>
      <c r="P58" s="479"/>
    </row>
    <row r="59" spans="1:16">
      <c r="A59" s="684"/>
      <c r="B59" s="440" t="s">
        <v>792</v>
      </c>
      <c r="C59" s="441">
        <v>16646293</v>
      </c>
      <c r="D59" s="414" t="s">
        <v>793</v>
      </c>
      <c r="E59" s="476" t="s">
        <v>1706</v>
      </c>
      <c r="F59" s="435">
        <v>45531</v>
      </c>
      <c r="G59" s="419">
        <v>161088</v>
      </c>
      <c r="H59" s="419"/>
      <c r="I59" s="419">
        <f t="shared" si="0"/>
        <v>161088</v>
      </c>
      <c r="J59" s="472" t="s">
        <v>2891</v>
      </c>
      <c r="K59" s="419">
        <v>143.66999999999999</v>
      </c>
      <c r="L59" s="466">
        <f t="shared" si="1"/>
        <v>1</v>
      </c>
      <c r="M59" s="464">
        <f t="shared" si="2"/>
        <v>1610.88</v>
      </c>
      <c r="N59" s="464">
        <f t="shared" si="3"/>
        <v>162698.88</v>
      </c>
      <c r="O59" s="468">
        <f>+N59/$L$4337</f>
        <v>1.1413603890381093E-6</v>
      </c>
      <c r="P59" s="479"/>
    </row>
    <row r="60" spans="1:16">
      <c r="A60" s="684"/>
      <c r="B60" s="412" t="s">
        <v>792</v>
      </c>
      <c r="C60" s="413">
        <v>16646293</v>
      </c>
      <c r="D60" s="414" t="s">
        <v>793</v>
      </c>
      <c r="E60" s="476" t="s">
        <v>1706</v>
      </c>
      <c r="F60" s="435">
        <v>45531</v>
      </c>
      <c r="G60" s="419">
        <v>328750</v>
      </c>
      <c r="H60" s="419"/>
      <c r="I60" s="419">
        <f t="shared" si="0"/>
        <v>328750</v>
      </c>
      <c r="J60" s="472" t="s">
        <v>2891</v>
      </c>
      <c r="K60" s="419">
        <v>143.66999999999999</v>
      </c>
      <c r="L60" s="466">
        <f t="shared" si="1"/>
        <v>1</v>
      </c>
      <c r="M60" s="464">
        <f t="shared" si="2"/>
        <v>3287.5</v>
      </c>
      <c r="N60" s="464">
        <f t="shared" si="3"/>
        <v>332037.5</v>
      </c>
      <c r="O60" s="468">
        <f>+N60/$L$4337</f>
        <v>2.3292996864836514E-6</v>
      </c>
      <c r="P60" s="479"/>
    </row>
    <row r="61" spans="1:16">
      <c r="A61" s="684"/>
      <c r="B61" s="440" t="s">
        <v>792</v>
      </c>
      <c r="C61" s="441">
        <v>16646293</v>
      </c>
      <c r="D61" s="414" t="s">
        <v>793</v>
      </c>
      <c r="E61" s="476" t="s">
        <v>1706</v>
      </c>
      <c r="F61" s="435">
        <v>45531</v>
      </c>
      <c r="G61" s="419">
        <v>1605396</v>
      </c>
      <c r="H61" s="419"/>
      <c r="I61" s="419">
        <f t="shared" si="0"/>
        <v>1605396</v>
      </c>
      <c r="J61" s="472" t="s">
        <v>2891</v>
      </c>
      <c r="K61" s="419">
        <v>143.66999999999999</v>
      </c>
      <c r="L61" s="466">
        <f t="shared" si="1"/>
        <v>1</v>
      </c>
      <c r="M61" s="464">
        <f t="shared" si="2"/>
        <v>16053.960000000001</v>
      </c>
      <c r="N61" s="464">
        <f t="shared" si="3"/>
        <v>1621449.96</v>
      </c>
      <c r="O61" s="468">
        <f>+N61/$L$4337</f>
        <v>1.1374747983215537E-5</v>
      </c>
      <c r="P61" s="479"/>
    </row>
    <row r="62" spans="1:16" s="411" customFormat="1">
      <c r="A62" s="684"/>
      <c r="B62" s="447" t="s">
        <v>26</v>
      </c>
      <c r="C62" s="413"/>
      <c r="D62" s="414"/>
      <c r="E62" s="476"/>
      <c r="F62" s="471"/>
      <c r="G62" s="454">
        <f>SUM(G57:G61)</f>
        <v>5808916</v>
      </c>
      <c r="H62" s="454">
        <f t="shared" ref="H62:O62" si="13">SUM(H57:H61)</f>
        <v>0</v>
      </c>
      <c r="I62" s="454">
        <f t="shared" si="13"/>
        <v>5808916</v>
      </c>
      <c r="J62" s="454"/>
      <c r="K62" s="454"/>
      <c r="L62" s="454"/>
      <c r="M62" s="454">
        <f t="shared" si="13"/>
        <v>58089.159999999996</v>
      </c>
      <c r="N62" s="454">
        <f t="shared" si="13"/>
        <v>5867005.1600000001</v>
      </c>
      <c r="O62" s="515">
        <f t="shared" si="13"/>
        <v>4.1158041726569934E-5</v>
      </c>
    </row>
    <row r="63" spans="1:16">
      <c r="A63" s="684"/>
      <c r="B63" s="412" t="s">
        <v>230</v>
      </c>
      <c r="C63" s="413">
        <v>1105362852</v>
      </c>
      <c r="D63" s="414" t="s">
        <v>793</v>
      </c>
      <c r="E63" s="476" t="s">
        <v>1706</v>
      </c>
      <c r="F63" s="435">
        <v>45531</v>
      </c>
      <c r="G63" s="419">
        <v>754800</v>
      </c>
      <c r="H63" s="419"/>
      <c r="I63" s="419">
        <f t="shared" si="0"/>
        <v>754800</v>
      </c>
      <c r="J63" s="472" t="s">
        <v>2891</v>
      </c>
      <c r="K63" s="419">
        <v>143.66999999999999</v>
      </c>
      <c r="L63" s="466">
        <f t="shared" si="1"/>
        <v>1</v>
      </c>
      <c r="M63" s="464">
        <f t="shared" si="2"/>
        <v>7548</v>
      </c>
      <c r="N63" s="464">
        <f t="shared" si="3"/>
        <v>762348</v>
      </c>
      <c r="O63" s="468">
        <f>+N63/$L$4337</f>
        <v>5.3480012269440609E-6</v>
      </c>
      <c r="P63" s="479"/>
    </row>
    <row r="64" spans="1:16">
      <c r="A64" s="684"/>
      <c r="B64" s="440" t="s">
        <v>230</v>
      </c>
      <c r="C64" s="441">
        <v>1105362852</v>
      </c>
      <c r="D64" s="414" t="s">
        <v>1134</v>
      </c>
      <c r="E64" s="476" t="s">
        <v>1706</v>
      </c>
      <c r="F64" s="435">
        <v>45531</v>
      </c>
      <c r="G64" s="419">
        <v>1004500</v>
      </c>
      <c r="H64" s="419"/>
      <c r="I64" s="419">
        <f t="shared" si="0"/>
        <v>1004500</v>
      </c>
      <c r="J64" s="472" t="s">
        <v>2891</v>
      </c>
      <c r="K64" s="419">
        <v>143.66999999999999</v>
      </c>
      <c r="L64" s="466">
        <f t="shared" si="1"/>
        <v>1</v>
      </c>
      <c r="M64" s="464">
        <f t="shared" si="2"/>
        <v>10045</v>
      </c>
      <c r="N64" s="464">
        <f t="shared" si="3"/>
        <v>1014545</v>
      </c>
      <c r="O64" s="468">
        <f>+N64/$L$4337</f>
        <v>7.1172061903355979E-6</v>
      </c>
      <c r="P64" s="479"/>
    </row>
    <row r="65" spans="1:16">
      <c r="A65" s="684"/>
      <c r="B65" s="412" t="s">
        <v>230</v>
      </c>
      <c r="C65" s="413">
        <v>1105362852</v>
      </c>
      <c r="D65" s="414" t="s">
        <v>1134</v>
      </c>
      <c r="E65" s="476" t="s">
        <v>1706</v>
      </c>
      <c r="F65" s="435">
        <v>45531</v>
      </c>
      <c r="G65" s="419">
        <v>70315</v>
      </c>
      <c r="H65" s="419"/>
      <c r="I65" s="419">
        <f t="shared" si="0"/>
        <v>70315</v>
      </c>
      <c r="J65" s="472" t="s">
        <v>2891</v>
      </c>
      <c r="K65" s="419">
        <v>143.66999999999999</v>
      </c>
      <c r="L65" s="466">
        <f t="shared" si="1"/>
        <v>1</v>
      </c>
      <c r="M65" s="464">
        <f t="shared" si="2"/>
        <v>703.15</v>
      </c>
      <c r="N65" s="464">
        <f t="shared" si="3"/>
        <v>71018.149999999994</v>
      </c>
      <c r="O65" s="468">
        <f>+N65/$L$4337</f>
        <v>4.9820443332349177E-7</v>
      </c>
      <c r="P65" s="479"/>
    </row>
    <row r="66" spans="1:16">
      <c r="A66" s="684"/>
      <c r="B66" s="440" t="s">
        <v>230</v>
      </c>
      <c r="C66" s="441">
        <v>1105362852</v>
      </c>
      <c r="D66" s="414" t="s">
        <v>1134</v>
      </c>
      <c r="E66" s="476" t="s">
        <v>1706</v>
      </c>
      <c r="F66" s="435">
        <v>45531</v>
      </c>
      <c r="G66" s="419">
        <v>143500</v>
      </c>
      <c r="H66" s="419"/>
      <c r="I66" s="419">
        <f t="shared" si="0"/>
        <v>143500</v>
      </c>
      <c r="J66" s="472" t="s">
        <v>2891</v>
      </c>
      <c r="K66" s="419">
        <v>143.66999999999999</v>
      </c>
      <c r="L66" s="466">
        <f t="shared" si="1"/>
        <v>1</v>
      </c>
      <c r="M66" s="464">
        <f t="shared" si="2"/>
        <v>1435</v>
      </c>
      <c r="N66" s="464">
        <f t="shared" si="3"/>
        <v>144935</v>
      </c>
      <c r="O66" s="468">
        <f>+N66/$L$4337</f>
        <v>1.016743741476514E-6</v>
      </c>
      <c r="P66" s="479"/>
    </row>
    <row r="67" spans="1:16">
      <c r="A67" s="684"/>
      <c r="B67" s="412" t="s">
        <v>230</v>
      </c>
      <c r="C67" s="413">
        <v>1105362852</v>
      </c>
      <c r="D67" s="414" t="s">
        <v>1134</v>
      </c>
      <c r="E67" s="476" t="s">
        <v>1706</v>
      </c>
      <c r="F67" s="435">
        <v>45531</v>
      </c>
      <c r="G67" s="419">
        <v>983667</v>
      </c>
      <c r="H67" s="419"/>
      <c r="I67" s="419">
        <f t="shared" si="0"/>
        <v>983667</v>
      </c>
      <c r="J67" s="472" t="s">
        <v>2891</v>
      </c>
      <c r="K67" s="419">
        <v>143.66999999999999</v>
      </c>
      <c r="L67" s="466">
        <f t="shared" si="1"/>
        <v>1</v>
      </c>
      <c r="M67" s="464">
        <f t="shared" si="2"/>
        <v>9836.67</v>
      </c>
      <c r="N67" s="464">
        <f t="shared" si="3"/>
        <v>993503.67</v>
      </c>
      <c r="O67" s="468">
        <f>+N67/$L$4337</f>
        <v>6.9695976721043775E-6</v>
      </c>
      <c r="P67" s="479"/>
    </row>
    <row r="68" spans="1:16" s="411" customFormat="1">
      <c r="A68" s="684"/>
      <c r="B68" s="447" t="s">
        <v>26</v>
      </c>
      <c r="C68" s="413"/>
      <c r="D68" s="414"/>
      <c r="E68" s="476"/>
      <c r="F68" s="471"/>
      <c r="G68" s="454">
        <f>SUM(G63:G67)</f>
        <v>2956782</v>
      </c>
      <c r="H68" s="454">
        <f t="shared" ref="H68:O68" si="14">SUM(H63:H67)</f>
        <v>0</v>
      </c>
      <c r="I68" s="454">
        <f t="shared" si="14"/>
        <v>2956782</v>
      </c>
      <c r="J68" s="454"/>
      <c r="K68" s="454"/>
      <c r="L68" s="454"/>
      <c r="M68" s="454">
        <f t="shared" si="14"/>
        <v>29567.82</v>
      </c>
      <c r="N68" s="454">
        <f t="shared" si="14"/>
        <v>2986349.82</v>
      </c>
      <c r="O68" s="515">
        <f t="shared" si="14"/>
        <v>2.0949753264184039E-5</v>
      </c>
    </row>
    <row r="69" spans="1:16">
      <c r="A69" s="684"/>
      <c r="B69" s="412" t="s">
        <v>782</v>
      </c>
      <c r="C69" s="413">
        <v>1193461175</v>
      </c>
      <c r="D69" s="414" t="s">
        <v>783</v>
      </c>
      <c r="E69" s="476" t="s">
        <v>1706</v>
      </c>
      <c r="F69" s="435">
        <v>45531</v>
      </c>
      <c r="G69" s="419">
        <v>1611167</v>
      </c>
      <c r="H69" s="419"/>
      <c r="I69" s="419">
        <f t="shared" ref="I69:I128" si="15">+G69+H69</f>
        <v>1611167</v>
      </c>
      <c r="J69" s="472" t="s">
        <v>2891</v>
      </c>
      <c r="K69" s="419">
        <v>143.66999999999999</v>
      </c>
      <c r="L69" s="466">
        <f t="shared" ref="L69:L128" si="16">+K69/J69</f>
        <v>1</v>
      </c>
      <c r="M69" s="464">
        <f t="shared" ref="M69:M128" si="17">+I69*L69%</f>
        <v>16111.67</v>
      </c>
      <c r="N69" s="464">
        <f t="shared" ref="N69:N128" si="18">+I69+M69</f>
        <v>1627278.67</v>
      </c>
      <c r="O69" s="468">
        <f t="shared" ref="O69:O77" si="19">+N69/$L$4337</f>
        <v>1.1415637377864045E-5</v>
      </c>
      <c r="P69" s="479"/>
    </row>
    <row r="70" spans="1:16">
      <c r="A70" s="684"/>
      <c r="B70" s="440" t="s">
        <v>782</v>
      </c>
      <c r="C70" s="441">
        <v>1193461175</v>
      </c>
      <c r="D70" s="414" t="s">
        <v>783</v>
      </c>
      <c r="E70" s="476" t="s">
        <v>1706</v>
      </c>
      <c r="F70" s="435">
        <v>45531</v>
      </c>
      <c r="G70" s="419">
        <v>112782</v>
      </c>
      <c r="H70" s="419"/>
      <c r="I70" s="419">
        <f t="shared" si="15"/>
        <v>112782</v>
      </c>
      <c r="J70" s="472" t="s">
        <v>2891</v>
      </c>
      <c r="K70" s="419">
        <v>143.66999999999999</v>
      </c>
      <c r="L70" s="466">
        <f t="shared" si="16"/>
        <v>1</v>
      </c>
      <c r="M70" s="464">
        <f t="shared" si="17"/>
        <v>1127.82</v>
      </c>
      <c r="N70" s="464">
        <f t="shared" si="18"/>
        <v>113909.82</v>
      </c>
      <c r="O70" s="468">
        <f t="shared" si="19"/>
        <v>7.9909681290037779E-7</v>
      </c>
      <c r="P70" s="479"/>
    </row>
    <row r="71" spans="1:16">
      <c r="A71" s="684"/>
      <c r="B71" s="412" t="s">
        <v>782</v>
      </c>
      <c r="C71" s="413">
        <v>1193461175</v>
      </c>
      <c r="D71" s="414" t="s">
        <v>783</v>
      </c>
      <c r="E71" s="476" t="s">
        <v>1706</v>
      </c>
      <c r="F71" s="435">
        <v>45531</v>
      </c>
      <c r="G71" s="419">
        <v>230167</v>
      </c>
      <c r="H71" s="419"/>
      <c r="I71" s="419">
        <f t="shared" si="15"/>
        <v>230167</v>
      </c>
      <c r="J71" s="472" t="s">
        <v>2891</v>
      </c>
      <c r="K71" s="419">
        <v>143.66999999999999</v>
      </c>
      <c r="L71" s="466">
        <f t="shared" si="16"/>
        <v>1</v>
      </c>
      <c r="M71" s="464">
        <f t="shared" si="17"/>
        <v>2301.67</v>
      </c>
      <c r="N71" s="464">
        <f t="shared" si="18"/>
        <v>232468.67</v>
      </c>
      <c r="O71" s="468">
        <f t="shared" si="19"/>
        <v>1.6308073640726468E-6</v>
      </c>
      <c r="P71" s="479"/>
    </row>
    <row r="72" spans="1:16">
      <c r="A72" s="684"/>
      <c r="B72" s="412" t="s">
        <v>782</v>
      </c>
      <c r="C72" s="413">
        <v>1193461175</v>
      </c>
      <c r="D72" s="414" t="s">
        <v>783</v>
      </c>
      <c r="E72" s="476" t="s">
        <v>1706</v>
      </c>
      <c r="F72" s="435">
        <v>45531</v>
      </c>
      <c r="G72" s="419">
        <v>873889</v>
      </c>
      <c r="H72" s="419"/>
      <c r="I72" s="419">
        <f t="shared" si="15"/>
        <v>873889</v>
      </c>
      <c r="J72" s="472" t="s">
        <v>2891</v>
      </c>
      <c r="K72" s="419">
        <v>143.66999999999999</v>
      </c>
      <c r="L72" s="466">
        <f t="shared" si="16"/>
        <v>1</v>
      </c>
      <c r="M72" s="464">
        <f t="shared" si="17"/>
        <v>8738.89</v>
      </c>
      <c r="N72" s="464">
        <f t="shared" si="18"/>
        <v>882627.89</v>
      </c>
      <c r="O72" s="468">
        <f t="shared" si="19"/>
        <v>6.191785167213724E-6</v>
      </c>
      <c r="P72" s="479"/>
    </row>
    <row r="73" spans="1:16">
      <c r="A73" s="684"/>
      <c r="B73" s="412" t="s">
        <v>232</v>
      </c>
      <c r="C73" s="413">
        <v>10545629</v>
      </c>
      <c r="D73" s="414" t="s">
        <v>233</v>
      </c>
      <c r="E73" s="476" t="s">
        <v>1706</v>
      </c>
      <c r="F73" s="435">
        <v>45531</v>
      </c>
      <c r="G73" s="419">
        <v>2366500</v>
      </c>
      <c r="H73" s="419"/>
      <c r="I73" s="419">
        <f t="shared" si="15"/>
        <v>2366500</v>
      </c>
      <c r="J73" s="472" t="s">
        <v>2891</v>
      </c>
      <c r="K73" s="419">
        <v>143.66999999999999</v>
      </c>
      <c r="L73" s="466">
        <f t="shared" si="16"/>
        <v>1</v>
      </c>
      <c r="M73" s="464">
        <f t="shared" si="17"/>
        <v>23665</v>
      </c>
      <c r="N73" s="464">
        <f t="shared" si="18"/>
        <v>2390165</v>
      </c>
      <c r="O73" s="468">
        <f t="shared" si="19"/>
        <v>1.6767415081562164E-5</v>
      </c>
      <c r="P73" s="479"/>
    </row>
    <row r="74" spans="1:16">
      <c r="A74" s="684"/>
      <c r="B74" s="440" t="s">
        <v>232</v>
      </c>
      <c r="C74" s="441">
        <v>10545629</v>
      </c>
      <c r="D74" s="414" t="s">
        <v>233</v>
      </c>
      <c r="E74" s="476" t="s">
        <v>1706</v>
      </c>
      <c r="F74" s="435">
        <v>45531</v>
      </c>
      <c r="G74" s="419">
        <v>2914917</v>
      </c>
      <c r="H74" s="419"/>
      <c r="I74" s="419">
        <f t="shared" si="15"/>
        <v>2914917</v>
      </c>
      <c r="J74" s="472" t="s">
        <v>2891</v>
      </c>
      <c r="K74" s="419">
        <v>143.66999999999999</v>
      </c>
      <c r="L74" s="466">
        <f t="shared" si="16"/>
        <v>1</v>
      </c>
      <c r="M74" s="464">
        <f t="shared" si="17"/>
        <v>29149.170000000002</v>
      </c>
      <c r="N74" s="464">
        <f t="shared" si="18"/>
        <v>2944066.17</v>
      </c>
      <c r="O74" s="468">
        <f t="shared" si="19"/>
        <v>2.0653126248595789E-5</v>
      </c>
      <c r="P74" s="479"/>
    </row>
    <row r="75" spans="1:16">
      <c r="A75" s="684"/>
      <c r="B75" s="412" t="s">
        <v>232</v>
      </c>
      <c r="C75" s="413">
        <v>10545629</v>
      </c>
      <c r="D75" s="414" t="s">
        <v>233</v>
      </c>
      <c r="E75" s="476" t="s">
        <v>1706</v>
      </c>
      <c r="F75" s="435">
        <v>45531</v>
      </c>
      <c r="G75" s="419">
        <v>204044</v>
      </c>
      <c r="H75" s="419"/>
      <c r="I75" s="419">
        <f t="shared" si="15"/>
        <v>204044</v>
      </c>
      <c r="J75" s="472" t="s">
        <v>2891</v>
      </c>
      <c r="K75" s="419">
        <v>143.66999999999999</v>
      </c>
      <c r="L75" s="466">
        <f t="shared" si="16"/>
        <v>1</v>
      </c>
      <c r="M75" s="464">
        <f t="shared" si="17"/>
        <v>2040.44</v>
      </c>
      <c r="N75" s="464">
        <f t="shared" si="18"/>
        <v>206084.44</v>
      </c>
      <c r="O75" s="468">
        <f t="shared" si="19"/>
        <v>1.4457174911904795E-6</v>
      </c>
      <c r="P75" s="479"/>
    </row>
    <row r="76" spans="1:16">
      <c r="A76" s="684"/>
      <c r="B76" s="412" t="s">
        <v>232</v>
      </c>
      <c r="C76" s="413">
        <v>10545629</v>
      </c>
      <c r="D76" s="414" t="s">
        <v>233</v>
      </c>
      <c r="E76" s="476" t="s">
        <v>1706</v>
      </c>
      <c r="F76" s="435">
        <v>45531</v>
      </c>
      <c r="G76" s="419">
        <v>416417</v>
      </c>
      <c r="H76" s="419"/>
      <c r="I76" s="419">
        <f t="shared" si="15"/>
        <v>416417</v>
      </c>
      <c r="J76" s="472" t="s">
        <v>2891</v>
      </c>
      <c r="K76" s="419">
        <v>143.66999999999999</v>
      </c>
      <c r="L76" s="466">
        <f t="shared" si="16"/>
        <v>1</v>
      </c>
      <c r="M76" s="464">
        <f t="shared" si="17"/>
        <v>4164.17</v>
      </c>
      <c r="N76" s="464">
        <f t="shared" si="18"/>
        <v>420581.17</v>
      </c>
      <c r="O76" s="468">
        <f t="shared" si="19"/>
        <v>2.9504486313200383E-6</v>
      </c>
      <c r="P76" s="479"/>
    </row>
    <row r="77" spans="1:16">
      <c r="A77" s="684"/>
      <c r="B77" s="440" t="s">
        <v>232</v>
      </c>
      <c r="C77" s="441">
        <v>10545629</v>
      </c>
      <c r="D77" s="414" t="s">
        <v>233</v>
      </c>
      <c r="E77" s="476" t="s">
        <v>1706</v>
      </c>
      <c r="F77" s="435">
        <v>45531</v>
      </c>
      <c r="G77" s="419">
        <v>2311112</v>
      </c>
      <c r="H77" s="419"/>
      <c r="I77" s="419">
        <f t="shared" si="15"/>
        <v>2311112</v>
      </c>
      <c r="J77" s="472" t="s">
        <v>2891</v>
      </c>
      <c r="K77" s="419">
        <v>143.66999999999999</v>
      </c>
      <c r="L77" s="466">
        <f t="shared" si="16"/>
        <v>1</v>
      </c>
      <c r="M77" s="464">
        <f t="shared" si="17"/>
        <v>23111.119999999999</v>
      </c>
      <c r="N77" s="464">
        <f t="shared" si="18"/>
        <v>2334223.12</v>
      </c>
      <c r="O77" s="468">
        <f t="shared" si="19"/>
        <v>1.637497325331895E-5</v>
      </c>
      <c r="P77" s="479"/>
    </row>
    <row r="78" spans="1:16" s="411" customFormat="1">
      <c r="A78" s="684"/>
      <c r="B78" s="447" t="s">
        <v>26</v>
      </c>
      <c r="C78" s="413"/>
      <c r="D78" s="414"/>
      <c r="E78" s="476"/>
      <c r="F78" s="471"/>
      <c r="G78" s="454">
        <f>SUM(G73:G77)</f>
        <v>8212990</v>
      </c>
      <c r="H78" s="454">
        <f t="shared" ref="H78:O78" si="20">SUM(H73:H77)</f>
        <v>0</v>
      </c>
      <c r="I78" s="454">
        <f t="shared" si="20"/>
        <v>8212990</v>
      </c>
      <c r="J78" s="454"/>
      <c r="K78" s="454"/>
      <c r="L78" s="454"/>
      <c r="M78" s="454">
        <f t="shared" si="20"/>
        <v>82129.899999999994</v>
      </c>
      <c r="N78" s="454">
        <f t="shared" si="20"/>
        <v>8295119.9000000004</v>
      </c>
      <c r="O78" s="515">
        <f t="shared" si="20"/>
        <v>5.8191680705987419E-5</v>
      </c>
    </row>
    <row r="79" spans="1:16">
      <c r="A79" s="684"/>
      <c r="B79" s="440" t="s">
        <v>733</v>
      </c>
      <c r="C79" s="441">
        <v>1107848345</v>
      </c>
      <c r="D79" s="414" t="s">
        <v>734</v>
      </c>
      <c r="E79" s="476" t="s">
        <v>1706</v>
      </c>
      <c r="F79" s="435">
        <v>45531</v>
      </c>
      <c r="G79" s="419">
        <v>776400</v>
      </c>
      <c r="H79" s="419"/>
      <c r="I79" s="419">
        <f t="shared" si="15"/>
        <v>776400</v>
      </c>
      <c r="J79" s="472" t="s">
        <v>2891</v>
      </c>
      <c r="K79" s="419">
        <v>143.66999999999999</v>
      </c>
      <c r="L79" s="466">
        <f t="shared" si="16"/>
        <v>1</v>
      </c>
      <c r="M79" s="464">
        <f t="shared" si="17"/>
        <v>7764</v>
      </c>
      <c r="N79" s="464">
        <f t="shared" si="18"/>
        <v>784164</v>
      </c>
      <c r="O79" s="468">
        <f>+N79/$L$4337</f>
        <v>5.5010441873335572E-6</v>
      </c>
      <c r="P79" s="479"/>
    </row>
    <row r="80" spans="1:16">
      <c r="A80" s="684"/>
      <c r="B80" s="412" t="s">
        <v>733</v>
      </c>
      <c r="C80" s="413">
        <v>1107848345</v>
      </c>
      <c r="D80" s="414" t="s">
        <v>734</v>
      </c>
      <c r="E80" s="476" t="s">
        <v>1706</v>
      </c>
      <c r="F80" s="435">
        <v>45531</v>
      </c>
      <c r="G80" s="419">
        <v>1004500</v>
      </c>
      <c r="H80" s="419"/>
      <c r="I80" s="419">
        <f t="shared" si="15"/>
        <v>1004500</v>
      </c>
      <c r="J80" s="472" t="s">
        <v>2891</v>
      </c>
      <c r="K80" s="419">
        <v>143.66999999999999</v>
      </c>
      <c r="L80" s="466">
        <f t="shared" si="16"/>
        <v>1</v>
      </c>
      <c r="M80" s="464">
        <f t="shared" si="17"/>
        <v>10045</v>
      </c>
      <c r="N80" s="464">
        <f t="shared" si="18"/>
        <v>1014545</v>
      </c>
      <c r="O80" s="468">
        <f>+N80/$L$4337</f>
        <v>7.1172061903355979E-6</v>
      </c>
      <c r="P80" s="479"/>
    </row>
    <row r="81" spans="1:16">
      <c r="A81" s="684"/>
      <c r="B81" s="412" t="s">
        <v>733</v>
      </c>
      <c r="C81" s="413">
        <v>1107848345</v>
      </c>
      <c r="D81" s="414" t="s">
        <v>734</v>
      </c>
      <c r="E81" s="476" t="s">
        <v>1706</v>
      </c>
      <c r="F81" s="435">
        <v>45531</v>
      </c>
      <c r="G81" s="419">
        <v>70315</v>
      </c>
      <c r="H81" s="419"/>
      <c r="I81" s="419">
        <f t="shared" si="15"/>
        <v>70315</v>
      </c>
      <c r="J81" s="472" t="s">
        <v>2891</v>
      </c>
      <c r="K81" s="419">
        <v>143.66999999999999</v>
      </c>
      <c r="L81" s="466">
        <f t="shared" si="16"/>
        <v>1</v>
      </c>
      <c r="M81" s="464">
        <f t="shared" si="17"/>
        <v>703.15</v>
      </c>
      <c r="N81" s="464">
        <f t="shared" si="18"/>
        <v>71018.149999999994</v>
      </c>
      <c r="O81" s="468">
        <f>+N81/$L$4337</f>
        <v>4.9820443332349177E-7</v>
      </c>
      <c r="P81" s="479"/>
    </row>
    <row r="82" spans="1:16">
      <c r="A82" s="684"/>
      <c r="B82" s="440" t="s">
        <v>733</v>
      </c>
      <c r="C82" s="441">
        <v>1107848345</v>
      </c>
      <c r="D82" s="414" t="s">
        <v>734</v>
      </c>
      <c r="E82" s="476" t="s">
        <v>1706</v>
      </c>
      <c r="F82" s="435">
        <v>45531</v>
      </c>
      <c r="G82" s="419">
        <v>143500</v>
      </c>
      <c r="H82" s="419"/>
      <c r="I82" s="419">
        <f t="shared" si="15"/>
        <v>143500</v>
      </c>
      <c r="J82" s="472" t="s">
        <v>2891</v>
      </c>
      <c r="K82" s="419">
        <v>143.66999999999999</v>
      </c>
      <c r="L82" s="466">
        <f t="shared" si="16"/>
        <v>1</v>
      </c>
      <c r="M82" s="464">
        <f t="shared" si="17"/>
        <v>1435</v>
      </c>
      <c r="N82" s="464">
        <f t="shared" si="18"/>
        <v>144935</v>
      </c>
      <c r="O82" s="468">
        <f>+N82/$L$4337</f>
        <v>1.016743741476514E-6</v>
      </c>
      <c r="P82" s="479"/>
    </row>
    <row r="83" spans="1:16">
      <c r="A83" s="684"/>
      <c r="B83" s="412" t="s">
        <v>733</v>
      </c>
      <c r="C83" s="413">
        <v>1107848345</v>
      </c>
      <c r="D83" s="414" t="s">
        <v>734</v>
      </c>
      <c r="E83" s="476" t="s">
        <v>1706</v>
      </c>
      <c r="F83" s="435">
        <v>45531</v>
      </c>
      <c r="G83" s="419">
        <v>1343333</v>
      </c>
      <c r="H83" s="419"/>
      <c r="I83" s="419">
        <f t="shared" si="15"/>
        <v>1343333</v>
      </c>
      <c r="J83" s="472" t="s">
        <v>2891</v>
      </c>
      <c r="K83" s="419">
        <v>143.66999999999999</v>
      </c>
      <c r="L83" s="466">
        <f t="shared" si="16"/>
        <v>1</v>
      </c>
      <c r="M83" s="464">
        <f t="shared" si="17"/>
        <v>13433.33</v>
      </c>
      <c r="N83" s="464">
        <f t="shared" si="18"/>
        <v>1356766.33</v>
      </c>
      <c r="O83" s="468">
        <f>+N83/$L$4337</f>
        <v>9.5179471809677347E-6</v>
      </c>
      <c r="P83" s="479"/>
    </row>
    <row r="84" spans="1:16" s="411" customFormat="1">
      <c r="A84" s="684"/>
      <c r="B84" s="456" t="s">
        <v>26</v>
      </c>
      <c r="C84" s="441"/>
      <c r="D84" s="414"/>
      <c r="E84" s="476"/>
      <c r="F84" s="471"/>
      <c r="G84" s="454">
        <f>SUM(G79:G83)</f>
        <v>3338048</v>
      </c>
      <c r="H84" s="454">
        <f t="shared" ref="H84:O84" si="21">SUM(H79:H83)</f>
        <v>0</v>
      </c>
      <c r="I84" s="454">
        <f t="shared" si="21"/>
        <v>3338048</v>
      </c>
      <c r="J84" s="454"/>
      <c r="K84" s="454"/>
      <c r="L84" s="454"/>
      <c r="M84" s="454">
        <f t="shared" si="21"/>
        <v>33380.480000000003</v>
      </c>
      <c r="N84" s="454">
        <f t="shared" si="21"/>
        <v>3371428.48</v>
      </c>
      <c r="O84" s="515">
        <f t="shared" si="21"/>
        <v>2.3651145733436896E-5</v>
      </c>
    </row>
    <row r="85" spans="1:16">
      <c r="A85" s="684"/>
      <c r="B85" s="412" t="s">
        <v>702</v>
      </c>
      <c r="C85" s="413">
        <v>1059983142</v>
      </c>
      <c r="D85" s="414" t="s">
        <v>703</v>
      </c>
      <c r="E85" s="476" t="s">
        <v>1706</v>
      </c>
      <c r="F85" s="435">
        <v>45531</v>
      </c>
      <c r="G85" s="419">
        <v>666022</v>
      </c>
      <c r="H85" s="419"/>
      <c r="I85" s="419">
        <f t="shared" si="15"/>
        <v>666022</v>
      </c>
      <c r="J85" s="472" t="s">
        <v>2891</v>
      </c>
      <c r="K85" s="419">
        <v>143.66999999999999</v>
      </c>
      <c r="L85" s="466">
        <f t="shared" si="16"/>
        <v>1</v>
      </c>
      <c r="M85" s="464">
        <f t="shared" si="17"/>
        <v>6660.22</v>
      </c>
      <c r="N85" s="464">
        <f t="shared" si="18"/>
        <v>672682.22</v>
      </c>
      <c r="O85" s="468">
        <f t="shared" ref="O85:O93" si="22">+N85/$L$4337</f>
        <v>4.7189804890987512E-6</v>
      </c>
      <c r="P85" s="479"/>
    </row>
    <row r="86" spans="1:16">
      <c r="A86" s="684"/>
      <c r="B86" s="440" t="s">
        <v>702</v>
      </c>
      <c r="C86" s="441">
        <v>1059983142</v>
      </c>
      <c r="D86" s="414" t="s">
        <v>703</v>
      </c>
      <c r="E86" s="476" t="s">
        <v>1706</v>
      </c>
      <c r="F86" s="435">
        <v>45531</v>
      </c>
      <c r="G86" s="419">
        <v>36409</v>
      </c>
      <c r="H86" s="419"/>
      <c r="I86" s="419">
        <f t="shared" si="15"/>
        <v>36409</v>
      </c>
      <c r="J86" s="472" t="s">
        <v>2891</v>
      </c>
      <c r="K86" s="419">
        <v>143.66999999999999</v>
      </c>
      <c r="L86" s="466">
        <f t="shared" si="16"/>
        <v>1</v>
      </c>
      <c r="M86" s="464">
        <f t="shared" si="17"/>
        <v>364.09000000000003</v>
      </c>
      <c r="N86" s="464">
        <f t="shared" si="18"/>
        <v>36773.089999999997</v>
      </c>
      <c r="O86" s="468">
        <f t="shared" si="22"/>
        <v>2.5796949744542435E-7</v>
      </c>
      <c r="P86" s="479"/>
    </row>
    <row r="87" spans="1:16">
      <c r="A87" s="684"/>
      <c r="B87" s="412" t="s">
        <v>702</v>
      </c>
      <c r="C87" s="413">
        <v>1059983142</v>
      </c>
      <c r="D87" s="414" t="s">
        <v>703</v>
      </c>
      <c r="E87" s="476" t="s">
        <v>1706</v>
      </c>
      <c r="F87" s="435">
        <v>45531</v>
      </c>
      <c r="G87" s="419">
        <v>121833</v>
      </c>
      <c r="H87" s="419"/>
      <c r="I87" s="419">
        <f t="shared" si="15"/>
        <v>121833</v>
      </c>
      <c r="J87" s="472" t="s">
        <v>2891</v>
      </c>
      <c r="K87" s="419">
        <v>143.66999999999999</v>
      </c>
      <c r="L87" s="466">
        <f t="shared" si="16"/>
        <v>1</v>
      </c>
      <c r="M87" s="464">
        <f t="shared" si="17"/>
        <v>1218.33</v>
      </c>
      <c r="N87" s="464">
        <f t="shared" si="18"/>
        <v>123051.33</v>
      </c>
      <c r="O87" s="468">
        <f t="shared" si="22"/>
        <v>8.6322606449692072E-7</v>
      </c>
      <c r="P87" s="479"/>
    </row>
    <row r="88" spans="1:16">
      <c r="A88" s="684"/>
      <c r="B88" s="440" t="s">
        <v>702</v>
      </c>
      <c r="C88" s="441">
        <v>1059983142</v>
      </c>
      <c r="D88" s="414" t="s">
        <v>703</v>
      </c>
      <c r="E88" s="476" t="s">
        <v>1706</v>
      </c>
      <c r="F88" s="435">
        <v>45531</v>
      </c>
      <c r="G88" s="419">
        <v>296111</v>
      </c>
      <c r="H88" s="419"/>
      <c r="I88" s="419">
        <f t="shared" si="15"/>
        <v>296111</v>
      </c>
      <c r="J88" s="472" t="s">
        <v>2891</v>
      </c>
      <c r="K88" s="419">
        <v>143.66999999999999</v>
      </c>
      <c r="L88" s="466">
        <f t="shared" si="16"/>
        <v>1</v>
      </c>
      <c r="M88" s="464">
        <f t="shared" si="17"/>
        <v>2961.11</v>
      </c>
      <c r="N88" s="464">
        <f t="shared" si="18"/>
        <v>299072.11</v>
      </c>
      <c r="O88" s="468">
        <f t="shared" si="22"/>
        <v>2.0980418538839862E-6</v>
      </c>
      <c r="P88" s="479"/>
    </row>
    <row r="89" spans="1:16">
      <c r="A89" s="684"/>
      <c r="B89" s="412" t="s">
        <v>234</v>
      </c>
      <c r="C89" s="413">
        <v>1081596184</v>
      </c>
      <c r="D89" s="414" t="s">
        <v>235</v>
      </c>
      <c r="E89" s="476" t="s">
        <v>1706</v>
      </c>
      <c r="F89" s="435">
        <v>45531</v>
      </c>
      <c r="G89" s="419">
        <v>646400</v>
      </c>
      <c r="H89" s="419"/>
      <c r="I89" s="419">
        <f t="shared" si="15"/>
        <v>646400</v>
      </c>
      <c r="J89" s="472" t="s">
        <v>2891</v>
      </c>
      <c r="K89" s="419">
        <v>143.66999999999999</v>
      </c>
      <c r="L89" s="466">
        <f t="shared" si="16"/>
        <v>1</v>
      </c>
      <c r="M89" s="464">
        <f t="shared" si="17"/>
        <v>6464</v>
      </c>
      <c r="N89" s="464">
        <f t="shared" si="18"/>
        <v>652864</v>
      </c>
      <c r="O89" s="468">
        <f t="shared" si="22"/>
        <v>4.5799522961004784E-6</v>
      </c>
      <c r="P89" s="479"/>
    </row>
    <row r="90" spans="1:16">
      <c r="A90" s="684"/>
      <c r="B90" s="440" t="s">
        <v>234</v>
      </c>
      <c r="C90" s="441">
        <v>1081596184</v>
      </c>
      <c r="D90" s="414" t="s">
        <v>235</v>
      </c>
      <c r="E90" s="476" t="s">
        <v>1706</v>
      </c>
      <c r="F90" s="435">
        <v>45531</v>
      </c>
      <c r="G90" s="419">
        <v>852833</v>
      </c>
      <c r="H90" s="419"/>
      <c r="I90" s="419">
        <f t="shared" si="15"/>
        <v>852833</v>
      </c>
      <c r="J90" s="472" t="s">
        <v>2891</v>
      </c>
      <c r="K90" s="419">
        <v>143.66999999999999</v>
      </c>
      <c r="L90" s="466">
        <f t="shared" si="16"/>
        <v>1</v>
      </c>
      <c r="M90" s="464">
        <f t="shared" si="17"/>
        <v>8528.33</v>
      </c>
      <c r="N90" s="464">
        <f t="shared" si="18"/>
        <v>861361.33</v>
      </c>
      <c r="O90" s="468">
        <f t="shared" si="22"/>
        <v>6.0425966221229259E-6</v>
      </c>
      <c r="P90" s="479"/>
    </row>
    <row r="91" spans="1:16">
      <c r="A91" s="684"/>
      <c r="B91" s="412" t="s">
        <v>234</v>
      </c>
      <c r="C91" s="413">
        <v>1081596184</v>
      </c>
      <c r="D91" s="414" t="s">
        <v>235</v>
      </c>
      <c r="E91" s="476" t="s">
        <v>1706</v>
      </c>
      <c r="F91" s="435">
        <v>45531</v>
      </c>
      <c r="G91" s="419">
        <v>59698</v>
      </c>
      <c r="H91" s="419"/>
      <c r="I91" s="419">
        <f t="shared" si="15"/>
        <v>59698</v>
      </c>
      <c r="J91" s="472" t="s">
        <v>2891</v>
      </c>
      <c r="K91" s="419">
        <v>143.66999999999999</v>
      </c>
      <c r="L91" s="466">
        <f t="shared" si="16"/>
        <v>1</v>
      </c>
      <c r="M91" s="464">
        <f t="shared" si="17"/>
        <v>596.98</v>
      </c>
      <c r="N91" s="464">
        <f t="shared" si="18"/>
        <v>60294.98</v>
      </c>
      <c r="O91" s="468">
        <f t="shared" si="22"/>
        <v>4.2297956709871037E-7</v>
      </c>
      <c r="P91" s="479"/>
    </row>
    <row r="92" spans="1:16">
      <c r="A92" s="684"/>
      <c r="B92" s="440" t="s">
        <v>234</v>
      </c>
      <c r="C92" s="441">
        <v>1081596184</v>
      </c>
      <c r="D92" s="414" t="s">
        <v>235</v>
      </c>
      <c r="E92" s="476" t="s">
        <v>1706</v>
      </c>
      <c r="F92" s="435">
        <v>45531</v>
      </c>
      <c r="G92" s="419">
        <v>121833</v>
      </c>
      <c r="H92" s="419"/>
      <c r="I92" s="419">
        <f t="shared" si="15"/>
        <v>121833</v>
      </c>
      <c r="J92" s="472" t="s">
        <v>2891</v>
      </c>
      <c r="K92" s="419">
        <v>143.66999999999999</v>
      </c>
      <c r="L92" s="466">
        <f t="shared" si="16"/>
        <v>1</v>
      </c>
      <c r="M92" s="464">
        <f t="shared" si="17"/>
        <v>1218.33</v>
      </c>
      <c r="N92" s="464">
        <f t="shared" si="18"/>
        <v>123051.33</v>
      </c>
      <c r="O92" s="468">
        <f t="shared" si="22"/>
        <v>8.6322606449692072E-7</v>
      </c>
      <c r="P92" s="479"/>
    </row>
    <row r="93" spans="1:16">
      <c r="A93" s="684"/>
      <c r="B93" s="412" t="s">
        <v>234</v>
      </c>
      <c r="C93" s="413">
        <v>1081596184</v>
      </c>
      <c r="D93" s="414" t="s">
        <v>235</v>
      </c>
      <c r="E93" s="476" t="s">
        <v>1706</v>
      </c>
      <c r="F93" s="435">
        <v>45531</v>
      </c>
      <c r="G93" s="419">
        <v>1148333</v>
      </c>
      <c r="H93" s="419"/>
      <c r="I93" s="419">
        <f t="shared" si="15"/>
        <v>1148333</v>
      </c>
      <c r="J93" s="472" t="s">
        <v>2891</v>
      </c>
      <c r="K93" s="419">
        <v>143.66999999999999</v>
      </c>
      <c r="L93" s="466">
        <f t="shared" si="16"/>
        <v>1</v>
      </c>
      <c r="M93" s="464">
        <f t="shared" si="17"/>
        <v>11483.33</v>
      </c>
      <c r="N93" s="464">
        <f t="shared" si="18"/>
        <v>1159816.33</v>
      </c>
      <c r="O93" s="468">
        <f t="shared" si="22"/>
        <v>8.1363093441181174E-6</v>
      </c>
      <c r="P93" s="479"/>
    </row>
    <row r="94" spans="1:16" s="411" customFormat="1">
      <c r="A94" s="684"/>
      <c r="B94" s="447" t="s">
        <v>26</v>
      </c>
      <c r="C94" s="413"/>
      <c r="D94" s="414"/>
      <c r="E94" s="476"/>
      <c r="F94" s="471"/>
      <c r="G94" s="454">
        <f>SUM(G89:G93)</f>
        <v>2829097</v>
      </c>
      <c r="H94" s="454">
        <f t="shared" ref="H94:O94" si="23">SUM(H89:H93)</f>
        <v>0</v>
      </c>
      <c r="I94" s="454">
        <f t="shared" si="23"/>
        <v>2829097</v>
      </c>
      <c r="J94" s="454"/>
      <c r="K94" s="454"/>
      <c r="L94" s="454"/>
      <c r="M94" s="454">
        <f t="shared" si="23"/>
        <v>28290.97</v>
      </c>
      <c r="N94" s="454">
        <f t="shared" si="23"/>
        <v>2857387.97</v>
      </c>
      <c r="O94" s="515">
        <f t="shared" si="23"/>
        <v>2.0045063893937154E-5</v>
      </c>
    </row>
    <row r="95" spans="1:16">
      <c r="A95" s="684"/>
      <c r="B95" s="440" t="s">
        <v>236</v>
      </c>
      <c r="C95" s="441">
        <v>10776879</v>
      </c>
      <c r="D95" s="414" t="s">
        <v>1097</v>
      </c>
      <c r="E95" s="476" t="s">
        <v>1706</v>
      </c>
      <c r="F95" s="435">
        <v>45531</v>
      </c>
      <c r="G95" s="419">
        <v>780820</v>
      </c>
      <c r="H95" s="419"/>
      <c r="I95" s="419">
        <f t="shared" si="15"/>
        <v>780820</v>
      </c>
      <c r="J95" s="472" t="s">
        <v>2891</v>
      </c>
      <c r="K95" s="419">
        <v>143.66999999999999</v>
      </c>
      <c r="L95" s="466">
        <f t="shared" si="16"/>
        <v>1</v>
      </c>
      <c r="M95" s="464">
        <f t="shared" si="17"/>
        <v>7808.2</v>
      </c>
      <c r="N95" s="464">
        <f t="shared" si="18"/>
        <v>788628.2</v>
      </c>
      <c r="O95" s="468">
        <f>+N95/$L$4337</f>
        <v>5.5323613116354819E-6</v>
      </c>
      <c r="P95" s="479"/>
    </row>
    <row r="96" spans="1:16">
      <c r="A96" s="684"/>
      <c r="B96" s="440" t="s">
        <v>236</v>
      </c>
      <c r="C96" s="441">
        <v>10776879</v>
      </c>
      <c r="D96" s="414" t="s">
        <v>1097</v>
      </c>
      <c r="E96" s="476" t="s">
        <v>1706</v>
      </c>
      <c r="F96" s="435">
        <v>45531</v>
      </c>
      <c r="G96" s="419">
        <v>1386236</v>
      </c>
      <c r="H96" s="419"/>
      <c r="I96" s="419">
        <f t="shared" si="15"/>
        <v>1386236</v>
      </c>
      <c r="J96" s="472" t="s">
        <v>2891</v>
      </c>
      <c r="K96" s="419">
        <v>143.66999999999999</v>
      </c>
      <c r="L96" s="466">
        <f t="shared" si="16"/>
        <v>1</v>
      </c>
      <c r="M96" s="464">
        <f t="shared" si="17"/>
        <v>13862.36</v>
      </c>
      <c r="N96" s="464">
        <f t="shared" si="18"/>
        <v>1400098.36</v>
      </c>
      <c r="O96" s="468">
        <f>+N96/$L$4337</f>
        <v>9.8219287610413729E-6</v>
      </c>
      <c r="P96" s="479"/>
    </row>
    <row r="97" spans="1:16">
      <c r="A97" s="684"/>
      <c r="B97" s="412" t="s">
        <v>236</v>
      </c>
      <c r="C97" s="413">
        <v>10776879</v>
      </c>
      <c r="D97" s="414" t="s">
        <v>1097</v>
      </c>
      <c r="E97" s="476" t="s">
        <v>1706</v>
      </c>
      <c r="F97" s="435">
        <v>45531</v>
      </c>
      <c r="G97" s="419">
        <v>97037</v>
      </c>
      <c r="H97" s="419"/>
      <c r="I97" s="419">
        <f t="shared" si="15"/>
        <v>97037</v>
      </c>
      <c r="J97" s="472" t="s">
        <v>2891</v>
      </c>
      <c r="K97" s="419">
        <v>143.66999999999999</v>
      </c>
      <c r="L97" s="466">
        <f t="shared" si="16"/>
        <v>1</v>
      </c>
      <c r="M97" s="464">
        <f t="shared" si="17"/>
        <v>970.37</v>
      </c>
      <c r="N97" s="464">
        <f t="shared" si="18"/>
        <v>98007.37</v>
      </c>
      <c r="O97" s="468">
        <f>+N97/$L$4337</f>
        <v>6.8753841422757127E-7</v>
      </c>
      <c r="P97" s="479"/>
    </row>
    <row r="98" spans="1:16">
      <c r="A98" s="684"/>
      <c r="B98" s="412" t="s">
        <v>236</v>
      </c>
      <c r="C98" s="413">
        <v>10776879</v>
      </c>
      <c r="D98" s="414" t="s">
        <v>1097</v>
      </c>
      <c r="E98" s="476" t="s">
        <v>1706</v>
      </c>
      <c r="F98" s="435">
        <v>45531</v>
      </c>
      <c r="G98" s="419">
        <v>226975</v>
      </c>
      <c r="H98" s="419"/>
      <c r="I98" s="419">
        <f t="shared" si="15"/>
        <v>226975</v>
      </c>
      <c r="J98" s="472" t="s">
        <v>2891</v>
      </c>
      <c r="K98" s="419">
        <v>143.66999999999999</v>
      </c>
      <c r="L98" s="466">
        <f t="shared" si="16"/>
        <v>1</v>
      </c>
      <c r="M98" s="464">
        <f t="shared" si="17"/>
        <v>2269.75</v>
      </c>
      <c r="N98" s="464">
        <f t="shared" si="18"/>
        <v>229244.75</v>
      </c>
      <c r="O98" s="468">
        <f>+N98/$L$4337</f>
        <v>1.6081910154817545E-6</v>
      </c>
      <c r="P98" s="479"/>
    </row>
    <row r="99" spans="1:16">
      <c r="A99" s="684"/>
      <c r="B99" s="440" t="s">
        <v>236</v>
      </c>
      <c r="C99" s="441">
        <v>10776879</v>
      </c>
      <c r="D99" s="414" t="s">
        <v>1097</v>
      </c>
      <c r="E99" s="476" t="s">
        <v>1706</v>
      </c>
      <c r="F99" s="435">
        <v>45531</v>
      </c>
      <c r="G99" s="419">
        <v>1077778</v>
      </c>
      <c r="H99" s="419"/>
      <c r="I99" s="419">
        <f t="shared" si="15"/>
        <v>1077778</v>
      </c>
      <c r="J99" s="472" t="s">
        <v>2891</v>
      </c>
      <c r="K99" s="419">
        <v>143.66999999999999</v>
      </c>
      <c r="L99" s="466">
        <f t="shared" si="16"/>
        <v>1</v>
      </c>
      <c r="M99" s="464">
        <f t="shared" si="17"/>
        <v>10777.78</v>
      </c>
      <c r="N99" s="464">
        <f t="shared" si="18"/>
        <v>1088555.78</v>
      </c>
      <c r="O99" s="468">
        <f>+N99/$L$4337</f>
        <v>7.6364044334569638E-6</v>
      </c>
      <c r="P99" s="479"/>
    </row>
    <row r="100" spans="1:16" s="411" customFormat="1">
      <c r="A100" s="684"/>
      <c r="B100" s="447" t="s">
        <v>26</v>
      </c>
      <c r="C100" s="413"/>
      <c r="D100" s="414"/>
      <c r="E100" s="476"/>
      <c r="F100" s="471"/>
      <c r="G100" s="454">
        <f>SUM(G95:G99)</f>
        <v>3568846</v>
      </c>
      <c r="H100" s="454">
        <f>SUM(H95:H99)</f>
        <v>0</v>
      </c>
      <c r="I100" s="454">
        <f>SUM(I95:I99)</f>
        <v>3568846</v>
      </c>
      <c r="J100" s="454"/>
      <c r="K100" s="454"/>
      <c r="L100" s="454"/>
      <c r="M100" s="454">
        <f>SUM(M95:M99)</f>
        <v>35688.46</v>
      </c>
      <c r="N100" s="454">
        <f>SUM(N95:N99)</f>
        <v>3604534.46</v>
      </c>
      <c r="O100" s="515">
        <f>SUM(O95:O99)</f>
        <v>2.5286423935843144E-5</v>
      </c>
    </row>
    <row r="101" spans="1:16">
      <c r="A101" s="684"/>
      <c r="B101" s="440" t="s">
        <v>237</v>
      </c>
      <c r="C101" s="441">
        <v>1006101993</v>
      </c>
      <c r="D101" s="414" t="s">
        <v>238</v>
      </c>
      <c r="E101" s="476" t="s">
        <v>1706</v>
      </c>
      <c r="F101" s="435">
        <v>45531</v>
      </c>
      <c r="G101" s="419">
        <v>554682</v>
      </c>
      <c r="H101" s="419"/>
      <c r="I101" s="419">
        <f t="shared" si="15"/>
        <v>554682</v>
      </c>
      <c r="J101" s="472" t="s">
        <v>2891</v>
      </c>
      <c r="K101" s="419">
        <v>143.66999999999999</v>
      </c>
      <c r="L101" s="466">
        <f t="shared" si="16"/>
        <v>1</v>
      </c>
      <c r="M101" s="464">
        <f t="shared" si="17"/>
        <v>5546.82</v>
      </c>
      <c r="N101" s="464">
        <f t="shared" si="18"/>
        <v>560228.81999999995</v>
      </c>
      <c r="O101" s="468">
        <f>+N101/$L$4337</f>
        <v>3.9301007108688204E-6</v>
      </c>
      <c r="P101" s="479"/>
    </row>
    <row r="102" spans="1:16">
      <c r="A102" s="684"/>
      <c r="B102" s="412" t="s">
        <v>237</v>
      </c>
      <c r="C102" s="413">
        <v>1006101993</v>
      </c>
      <c r="D102" s="414" t="s">
        <v>238</v>
      </c>
      <c r="E102" s="476" t="s">
        <v>1706</v>
      </c>
      <c r="F102" s="435">
        <v>45531</v>
      </c>
      <c r="G102" s="419">
        <v>969500</v>
      </c>
      <c r="H102" s="419"/>
      <c r="I102" s="419">
        <f t="shared" si="15"/>
        <v>969500</v>
      </c>
      <c r="J102" s="472" t="s">
        <v>2891</v>
      </c>
      <c r="K102" s="419">
        <v>143.66999999999999</v>
      </c>
      <c r="L102" s="466">
        <f t="shared" si="16"/>
        <v>1</v>
      </c>
      <c r="M102" s="464">
        <f t="shared" si="17"/>
        <v>9695</v>
      </c>
      <c r="N102" s="464">
        <f t="shared" si="18"/>
        <v>979195</v>
      </c>
      <c r="O102" s="468">
        <f>+N102/$L$4337</f>
        <v>6.8692199119266923E-6</v>
      </c>
      <c r="P102" s="479"/>
    </row>
    <row r="103" spans="1:16">
      <c r="A103" s="684"/>
      <c r="B103" s="412" t="s">
        <v>237</v>
      </c>
      <c r="C103" s="413">
        <v>1006101993</v>
      </c>
      <c r="D103" s="414" t="s">
        <v>238</v>
      </c>
      <c r="E103" s="476" t="s">
        <v>1706</v>
      </c>
      <c r="F103" s="435">
        <v>45531</v>
      </c>
      <c r="G103" s="419">
        <v>67865</v>
      </c>
      <c r="H103" s="419"/>
      <c r="I103" s="419">
        <f t="shared" si="15"/>
        <v>67865</v>
      </c>
      <c r="J103" s="472" t="s">
        <v>2891</v>
      </c>
      <c r="K103" s="419">
        <v>143.66999999999999</v>
      </c>
      <c r="L103" s="466">
        <f t="shared" si="16"/>
        <v>1</v>
      </c>
      <c r="M103" s="464">
        <f t="shared" si="17"/>
        <v>678.65</v>
      </c>
      <c r="N103" s="464">
        <f t="shared" si="18"/>
        <v>68543.649999999994</v>
      </c>
      <c r="O103" s="468">
        <f>+N103/$L$4337</f>
        <v>4.8084539383486843E-7</v>
      </c>
      <c r="P103" s="479"/>
    </row>
    <row r="104" spans="1:16">
      <c r="A104" s="684"/>
      <c r="B104" s="440" t="s">
        <v>237</v>
      </c>
      <c r="C104" s="441">
        <v>1006101993</v>
      </c>
      <c r="D104" s="414" t="s">
        <v>238</v>
      </c>
      <c r="E104" s="476" t="s">
        <v>1706</v>
      </c>
      <c r="F104" s="435">
        <v>45531</v>
      </c>
      <c r="G104" s="419">
        <v>138500</v>
      </c>
      <c r="H104" s="419"/>
      <c r="I104" s="419">
        <f t="shared" si="15"/>
        <v>138500</v>
      </c>
      <c r="J104" s="472" t="s">
        <v>2891</v>
      </c>
      <c r="K104" s="419">
        <v>143.66999999999999</v>
      </c>
      <c r="L104" s="466">
        <f t="shared" si="16"/>
        <v>1</v>
      </c>
      <c r="M104" s="464">
        <f t="shared" si="17"/>
        <v>1385</v>
      </c>
      <c r="N104" s="464">
        <f t="shared" si="18"/>
        <v>139885</v>
      </c>
      <c r="O104" s="468">
        <f>+N104/$L$4337</f>
        <v>9.8131713027524179E-7</v>
      </c>
      <c r="P104" s="479"/>
    </row>
    <row r="105" spans="1:16">
      <c r="A105" s="684"/>
      <c r="B105" s="412" t="s">
        <v>237</v>
      </c>
      <c r="C105" s="413">
        <v>1006101993</v>
      </c>
      <c r="D105" s="414" t="s">
        <v>238</v>
      </c>
      <c r="E105" s="476" t="s">
        <v>1706</v>
      </c>
      <c r="F105" s="435">
        <v>45531</v>
      </c>
      <c r="G105" s="419">
        <v>831250</v>
      </c>
      <c r="H105" s="419"/>
      <c r="I105" s="419">
        <f t="shared" si="15"/>
        <v>831250</v>
      </c>
      <c r="J105" s="472" t="s">
        <v>2891</v>
      </c>
      <c r="K105" s="419">
        <v>143.66999999999999</v>
      </c>
      <c r="L105" s="466">
        <f t="shared" si="16"/>
        <v>1</v>
      </c>
      <c r="M105" s="464">
        <f t="shared" si="17"/>
        <v>8312.5</v>
      </c>
      <c r="N105" s="464">
        <f t="shared" si="18"/>
        <v>839562.5</v>
      </c>
      <c r="O105" s="468">
        <f>+N105/$L$4337</f>
        <v>5.8896741122115141E-6</v>
      </c>
      <c r="P105" s="479"/>
    </row>
    <row r="106" spans="1:16" s="411" customFormat="1">
      <c r="A106" s="684"/>
      <c r="B106" s="456" t="s">
        <v>26</v>
      </c>
      <c r="C106" s="441"/>
      <c r="D106" s="414"/>
      <c r="E106" s="476"/>
      <c r="F106" s="471"/>
      <c r="G106" s="454">
        <f>SUM(G101:G105)</f>
        <v>2561797</v>
      </c>
      <c r="H106" s="454">
        <f t="shared" ref="H106:O106" si="24">SUM(H101:H105)</f>
        <v>0</v>
      </c>
      <c r="I106" s="454">
        <f t="shared" si="24"/>
        <v>2561797</v>
      </c>
      <c r="J106" s="454"/>
      <c r="K106" s="454"/>
      <c r="L106" s="454"/>
      <c r="M106" s="454">
        <f t="shared" si="24"/>
        <v>25617.97</v>
      </c>
      <c r="N106" s="454">
        <f t="shared" si="24"/>
        <v>2587414.9699999997</v>
      </c>
      <c r="O106" s="515">
        <f t="shared" si="24"/>
        <v>1.8151157259117135E-5</v>
      </c>
    </row>
    <row r="107" spans="1:16">
      <c r="A107" s="684"/>
      <c r="B107" s="412" t="s">
        <v>1078</v>
      </c>
      <c r="C107" s="413">
        <v>94494434</v>
      </c>
      <c r="D107" s="414" t="s">
        <v>868</v>
      </c>
      <c r="E107" s="476" t="s">
        <v>1706</v>
      </c>
      <c r="F107" s="435">
        <v>45531</v>
      </c>
      <c r="G107" s="419">
        <v>2868300</v>
      </c>
      <c r="H107" s="419"/>
      <c r="I107" s="419">
        <f t="shared" si="15"/>
        <v>2868300</v>
      </c>
      <c r="J107" s="472" t="s">
        <v>2891</v>
      </c>
      <c r="K107" s="419">
        <v>143.66999999999999</v>
      </c>
      <c r="L107" s="466">
        <f t="shared" si="16"/>
        <v>1</v>
      </c>
      <c r="M107" s="464">
        <f t="shared" si="17"/>
        <v>28683</v>
      </c>
      <c r="N107" s="464">
        <f t="shared" si="18"/>
        <v>2896983</v>
      </c>
      <c r="O107" s="468">
        <f>+N107/$L$4337</f>
        <v>2.0322829781721846E-5</v>
      </c>
      <c r="P107" s="479"/>
    </row>
    <row r="108" spans="1:16">
      <c r="A108" s="684"/>
      <c r="B108" s="412" t="s">
        <v>1078</v>
      </c>
      <c r="C108" s="413">
        <v>94494434</v>
      </c>
      <c r="D108" s="414" t="s">
        <v>868</v>
      </c>
      <c r="E108" s="476" t="s">
        <v>1706</v>
      </c>
      <c r="F108" s="435">
        <v>45531</v>
      </c>
      <c r="G108" s="419">
        <v>939167</v>
      </c>
      <c r="H108" s="419"/>
      <c r="I108" s="419">
        <f t="shared" si="15"/>
        <v>939167</v>
      </c>
      <c r="J108" s="472" t="s">
        <v>2891</v>
      </c>
      <c r="K108" s="419">
        <v>143.66999999999999</v>
      </c>
      <c r="L108" s="466">
        <f t="shared" si="16"/>
        <v>1</v>
      </c>
      <c r="M108" s="464">
        <f t="shared" si="17"/>
        <v>9391.67</v>
      </c>
      <c r="N108" s="464">
        <f t="shared" si="18"/>
        <v>948558.67</v>
      </c>
      <c r="O108" s="468">
        <f>+N108/$L$4337</f>
        <v>6.6543008324130544E-6</v>
      </c>
      <c r="P108" s="479"/>
    </row>
    <row r="109" spans="1:16">
      <c r="A109" s="684"/>
      <c r="B109" s="440" t="s">
        <v>1078</v>
      </c>
      <c r="C109" s="441">
        <v>94494434</v>
      </c>
      <c r="D109" s="414" t="s">
        <v>868</v>
      </c>
      <c r="E109" s="476" t="s">
        <v>1706</v>
      </c>
      <c r="F109" s="435">
        <v>45531</v>
      </c>
      <c r="G109" s="419">
        <v>15340</v>
      </c>
      <c r="H109" s="419"/>
      <c r="I109" s="419">
        <f t="shared" si="15"/>
        <v>15340</v>
      </c>
      <c r="J109" s="472" t="s">
        <v>2891</v>
      </c>
      <c r="K109" s="419">
        <v>143.66999999999999</v>
      </c>
      <c r="L109" s="466">
        <f t="shared" si="16"/>
        <v>1</v>
      </c>
      <c r="M109" s="464">
        <f t="shared" si="17"/>
        <v>153.4</v>
      </c>
      <c r="N109" s="464">
        <f t="shared" si="18"/>
        <v>15493.4</v>
      </c>
      <c r="O109" s="468">
        <f>+N109/$L$4337</f>
        <v>1.086888431655033E-7</v>
      </c>
      <c r="P109" s="479"/>
    </row>
    <row r="110" spans="1:16">
      <c r="A110" s="684"/>
      <c r="B110" s="412" t="s">
        <v>1078</v>
      </c>
      <c r="C110" s="413">
        <v>94494434</v>
      </c>
      <c r="D110" s="414" t="s">
        <v>868</v>
      </c>
      <c r="E110" s="476" t="s">
        <v>1706</v>
      </c>
      <c r="F110" s="435">
        <v>45531</v>
      </c>
      <c r="G110" s="419">
        <v>575000</v>
      </c>
      <c r="H110" s="419"/>
      <c r="I110" s="419">
        <f t="shared" si="15"/>
        <v>575000</v>
      </c>
      <c r="J110" s="472" t="s">
        <v>2891</v>
      </c>
      <c r="K110" s="419">
        <v>143.66999999999999</v>
      </c>
      <c r="L110" s="466">
        <f t="shared" si="16"/>
        <v>1</v>
      </c>
      <c r="M110" s="464">
        <f t="shared" si="17"/>
        <v>5750</v>
      </c>
      <c r="N110" s="464">
        <f t="shared" si="18"/>
        <v>580750</v>
      </c>
      <c r="O110" s="468">
        <f>+N110/$L$4337</f>
        <v>4.0740602881463102E-6</v>
      </c>
      <c r="P110" s="479"/>
    </row>
    <row r="111" spans="1:16">
      <c r="A111" s="684"/>
      <c r="B111" s="440" t="s">
        <v>1078</v>
      </c>
      <c r="C111" s="441">
        <v>94494434</v>
      </c>
      <c r="D111" s="414" t="s">
        <v>868</v>
      </c>
      <c r="E111" s="476" t="s">
        <v>1706</v>
      </c>
      <c r="F111" s="435">
        <v>45531</v>
      </c>
      <c r="G111" s="419">
        <v>469583</v>
      </c>
      <c r="H111" s="419"/>
      <c r="I111" s="419">
        <f t="shared" si="15"/>
        <v>469583</v>
      </c>
      <c r="J111" s="472" t="s">
        <v>2891</v>
      </c>
      <c r="K111" s="419">
        <v>143.66999999999999</v>
      </c>
      <c r="L111" s="466">
        <f t="shared" si="16"/>
        <v>1</v>
      </c>
      <c r="M111" s="464">
        <f t="shared" si="17"/>
        <v>4695.83</v>
      </c>
      <c r="N111" s="464">
        <f t="shared" si="18"/>
        <v>474278.83</v>
      </c>
      <c r="O111" s="468">
        <f>+N111/$L$4337</f>
        <v>3.327146873545407E-6</v>
      </c>
      <c r="P111" s="479"/>
    </row>
    <row r="112" spans="1:16" s="411" customFormat="1">
      <c r="A112" s="684"/>
      <c r="B112" s="447" t="s">
        <v>26</v>
      </c>
      <c r="C112" s="413"/>
      <c r="D112" s="414"/>
      <c r="E112" s="476"/>
      <c r="F112" s="471"/>
      <c r="G112" s="454">
        <f>SUM(G107:G111)</f>
        <v>4867390</v>
      </c>
      <c r="H112" s="454">
        <f t="shared" ref="H112:O112" si="25">SUM(H107:H111)</f>
        <v>0</v>
      </c>
      <c r="I112" s="454">
        <f t="shared" si="25"/>
        <v>4867390</v>
      </c>
      <c r="J112" s="454"/>
      <c r="K112" s="454"/>
      <c r="L112" s="454"/>
      <c r="M112" s="454">
        <f t="shared" si="25"/>
        <v>48673.9</v>
      </c>
      <c r="N112" s="454">
        <f t="shared" si="25"/>
        <v>4916063.9000000004</v>
      </c>
      <c r="O112" s="515">
        <f t="shared" si="25"/>
        <v>3.4487026618992123E-5</v>
      </c>
    </row>
    <row r="113" spans="1:16">
      <c r="A113" s="684"/>
      <c r="B113" s="412" t="s">
        <v>768</v>
      </c>
      <c r="C113" s="413">
        <v>1143867910</v>
      </c>
      <c r="D113" s="414" t="s">
        <v>769</v>
      </c>
      <c r="E113" s="476" t="s">
        <v>1706</v>
      </c>
      <c r="F113" s="435">
        <v>45531</v>
      </c>
      <c r="G113" s="419">
        <v>977650</v>
      </c>
      <c r="H113" s="419"/>
      <c r="I113" s="419">
        <f t="shared" si="15"/>
        <v>977650</v>
      </c>
      <c r="J113" s="472" t="s">
        <v>2891</v>
      </c>
      <c r="K113" s="419">
        <v>143.66999999999999</v>
      </c>
      <c r="L113" s="466">
        <f t="shared" si="16"/>
        <v>1</v>
      </c>
      <c r="M113" s="464">
        <f t="shared" si="17"/>
        <v>9776.5</v>
      </c>
      <c r="N113" s="464">
        <f t="shared" si="18"/>
        <v>987426.5</v>
      </c>
      <c r="O113" s="468">
        <f>+N113/$L$4337</f>
        <v>6.926965288184766E-6</v>
      </c>
      <c r="P113" s="479"/>
    </row>
    <row r="114" spans="1:16">
      <c r="A114" s="684"/>
      <c r="B114" s="440" t="s">
        <v>768</v>
      </c>
      <c r="C114" s="441">
        <v>1143867910</v>
      </c>
      <c r="D114" s="414" t="s">
        <v>769</v>
      </c>
      <c r="E114" s="476" t="s">
        <v>1706</v>
      </c>
      <c r="F114" s="435">
        <v>45531</v>
      </c>
      <c r="G114" s="419">
        <v>1445214</v>
      </c>
      <c r="H114" s="419"/>
      <c r="I114" s="419">
        <f t="shared" si="15"/>
        <v>1445214</v>
      </c>
      <c r="J114" s="472" t="s">
        <v>2891</v>
      </c>
      <c r="K114" s="419">
        <v>143.66999999999999</v>
      </c>
      <c r="L114" s="466">
        <f t="shared" si="16"/>
        <v>1</v>
      </c>
      <c r="M114" s="464">
        <f t="shared" si="17"/>
        <v>14452.14</v>
      </c>
      <c r="N114" s="464">
        <f t="shared" si="18"/>
        <v>1459666.14</v>
      </c>
      <c r="O114" s="468">
        <f>+N114/$L$4337</f>
        <v>1.0239806896127098E-5</v>
      </c>
      <c r="P114" s="479"/>
    </row>
    <row r="115" spans="1:16">
      <c r="A115" s="684"/>
      <c r="B115" s="412" t="s">
        <v>768</v>
      </c>
      <c r="C115" s="413">
        <v>1143867910</v>
      </c>
      <c r="D115" s="414" t="s">
        <v>769</v>
      </c>
      <c r="E115" s="476" t="s">
        <v>1706</v>
      </c>
      <c r="F115" s="435">
        <v>45531</v>
      </c>
      <c r="G115" s="419">
        <v>101165</v>
      </c>
      <c r="H115" s="419"/>
      <c r="I115" s="419">
        <f t="shared" si="15"/>
        <v>101165</v>
      </c>
      <c r="J115" s="472" t="s">
        <v>2891</v>
      </c>
      <c r="K115" s="419">
        <v>143.66999999999999</v>
      </c>
      <c r="L115" s="466">
        <f t="shared" si="16"/>
        <v>1</v>
      </c>
      <c r="M115" s="464">
        <f t="shared" si="17"/>
        <v>1011.65</v>
      </c>
      <c r="N115" s="464">
        <f t="shared" si="18"/>
        <v>102176.65</v>
      </c>
      <c r="O115" s="468">
        <f>+N115/$L$4337</f>
        <v>7.1678662443534173E-7</v>
      </c>
      <c r="P115" s="479"/>
    </row>
    <row r="116" spans="1:16">
      <c r="A116" s="684"/>
      <c r="B116" s="440" t="s">
        <v>768</v>
      </c>
      <c r="C116" s="441">
        <v>1143867910</v>
      </c>
      <c r="D116" s="414" t="s">
        <v>769</v>
      </c>
      <c r="E116" s="476" t="s">
        <v>1706</v>
      </c>
      <c r="F116" s="435">
        <v>45531</v>
      </c>
      <c r="G116" s="419">
        <v>220083</v>
      </c>
      <c r="H116" s="419"/>
      <c r="I116" s="419">
        <f t="shared" si="15"/>
        <v>220083</v>
      </c>
      <c r="J116" s="472" t="s">
        <v>2891</v>
      </c>
      <c r="K116" s="419">
        <v>143.66999999999999</v>
      </c>
      <c r="L116" s="466">
        <f t="shared" si="16"/>
        <v>1</v>
      </c>
      <c r="M116" s="464">
        <f t="shared" si="17"/>
        <v>2200.83</v>
      </c>
      <c r="N116" s="464">
        <f t="shared" si="18"/>
        <v>222283.83</v>
      </c>
      <c r="O116" s="468">
        <f>+N116/$L$4337</f>
        <v>1.5593589746019206E-6</v>
      </c>
      <c r="P116" s="479"/>
    </row>
    <row r="117" spans="1:16">
      <c r="A117" s="684"/>
      <c r="B117" s="412" t="s">
        <v>768</v>
      </c>
      <c r="C117" s="413">
        <v>1143867910</v>
      </c>
      <c r="D117" s="414" t="s">
        <v>769</v>
      </c>
      <c r="E117" s="476" t="s">
        <v>1706</v>
      </c>
      <c r="F117" s="435">
        <v>45531</v>
      </c>
      <c r="G117" s="419">
        <v>1364517</v>
      </c>
      <c r="H117" s="419"/>
      <c r="I117" s="419">
        <f t="shared" si="15"/>
        <v>1364517</v>
      </c>
      <c r="J117" s="472" t="s">
        <v>2891</v>
      </c>
      <c r="K117" s="419">
        <v>143.66999999999999</v>
      </c>
      <c r="L117" s="466">
        <f t="shared" si="16"/>
        <v>1</v>
      </c>
      <c r="M117" s="464">
        <f t="shared" si="17"/>
        <v>13645.17</v>
      </c>
      <c r="N117" s="464">
        <f t="shared" si="18"/>
        <v>1378162.17</v>
      </c>
      <c r="O117" s="468">
        <f>+N117/$L$4337</f>
        <v>9.6680426473052849E-6</v>
      </c>
      <c r="P117" s="479"/>
    </row>
    <row r="118" spans="1:16" s="411" customFormat="1">
      <c r="A118" s="684"/>
      <c r="B118" s="447" t="s">
        <v>26</v>
      </c>
      <c r="C118" s="413"/>
      <c r="D118" s="414"/>
      <c r="E118" s="476"/>
      <c r="F118" s="471"/>
      <c r="G118" s="454">
        <f>SUM(G113:G117)</f>
        <v>4108629</v>
      </c>
      <c r="H118" s="454">
        <f t="shared" ref="H118:O118" si="26">SUM(H113:H117)</f>
        <v>0</v>
      </c>
      <c r="I118" s="454">
        <f t="shared" si="26"/>
        <v>4108629</v>
      </c>
      <c r="J118" s="454"/>
      <c r="K118" s="454"/>
      <c r="L118" s="454"/>
      <c r="M118" s="454">
        <f t="shared" si="26"/>
        <v>41086.29</v>
      </c>
      <c r="N118" s="454">
        <f t="shared" si="26"/>
        <v>4149715.2899999996</v>
      </c>
      <c r="O118" s="515">
        <f t="shared" si="26"/>
        <v>2.9110960430654417E-5</v>
      </c>
    </row>
    <row r="119" spans="1:16">
      <c r="A119" s="684"/>
      <c r="B119" s="440" t="s">
        <v>737</v>
      </c>
      <c r="C119" s="441">
        <v>1109185621</v>
      </c>
      <c r="D119" s="414" t="s">
        <v>738</v>
      </c>
      <c r="E119" s="476" t="s">
        <v>1706</v>
      </c>
      <c r="F119" s="435">
        <v>45531</v>
      </c>
      <c r="G119" s="419">
        <v>390000</v>
      </c>
      <c r="H119" s="419"/>
      <c r="I119" s="419">
        <f t="shared" si="15"/>
        <v>390000</v>
      </c>
      <c r="J119" s="472" t="s">
        <v>2891</v>
      </c>
      <c r="K119" s="419">
        <v>143.66999999999999</v>
      </c>
      <c r="L119" s="466">
        <f t="shared" si="16"/>
        <v>1</v>
      </c>
      <c r="M119" s="464">
        <f t="shared" si="17"/>
        <v>3900</v>
      </c>
      <c r="N119" s="464">
        <f t="shared" si="18"/>
        <v>393900</v>
      </c>
      <c r="O119" s="468">
        <f>+N119/$L$4337</f>
        <v>2.7632756736992367E-6</v>
      </c>
      <c r="P119" s="479"/>
    </row>
    <row r="120" spans="1:16">
      <c r="A120" s="684"/>
      <c r="B120" s="412" t="s">
        <v>737</v>
      </c>
      <c r="C120" s="413">
        <v>1109185621</v>
      </c>
      <c r="D120" s="414" t="s">
        <v>738</v>
      </c>
      <c r="E120" s="476" t="s">
        <v>1706</v>
      </c>
      <c r="F120" s="435">
        <v>45531</v>
      </c>
      <c r="G120" s="419">
        <v>549500</v>
      </c>
      <c r="H120" s="419"/>
      <c r="I120" s="419">
        <f t="shared" si="15"/>
        <v>549500</v>
      </c>
      <c r="J120" s="472" t="s">
        <v>2891</v>
      </c>
      <c r="K120" s="419">
        <v>143.66999999999999</v>
      </c>
      <c r="L120" s="466">
        <f t="shared" si="16"/>
        <v>1</v>
      </c>
      <c r="M120" s="464">
        <f t="shared" si="17"/>
        <v>5495</v>
      </c>
      <c r="N120" s="464">
        <f t="shared" si="18"/>
        <v>554995</v>
      </c>
      <c r="O120" s="468">
        <f>+N120/$L$4337</f>
        <v>3.8933845710198222E-6</v>
      </c>
      <c r="P120" s="479"/>
    </row>
    <row r="121" spans="1:16">
      <c r="A121" s="684"/>
      <c r="B121" s="440" t="s">
        <v>737</v>
      </c>
      <c r="C121" s="441">
        <v>1109185621</v>
      </c>
      <c r="D121" s="414" t="s">
        <v>738</v>
      </c>
      <c r="E121" s="476" t="s">
        <v>1706</v>
      </c>
      <c r="F121" s="435">
        <v>45531</v>
      </c>
      <c r="G121" s="419">
        <v>38465</v>
      </c>
      <c r="H121" s="419"/>
      <c r="I121" s="419">
        <f t="shared" si="15"/>
        <v>38465</v>
      </c>
      <c r="J121" s="472" t="s">
        <v>2891</v>
      </c>
      <c r="K121" s="419">
        <v>143.66999999999999</v>
      </c>
      <c r="L121" s="466">
        <f t="shared" si="16"/>
        <v>1</v>
      </c>
      <c r="M121" s="464">
        <f t="shared" si="17"/>
        <v>384.65000000000003</v>
      </c>
      <c r="N121" s="464">
        <f t="shared" si="18"/>
        <v>38849.65</v>
      </c>
      <c r="O121" s="468">
        <f>+N121/$L$4337</f>
        <v>2.7253691997138752E-7</v>
      </c>
      <c r="P121" s="479"/>
    </row>
    <row r="122" spans="1:16">
      <c r="A122" s="684"/>
      <c r="B122" s="412" t="s">
        <v>737</v>
      </c>
      <c r="C122" s="413">
        <v>1109185621</v>
      </c>
      <c r="D122" s="414" t="s">
        <v>738</v>
      </c>
      <c r="E122" s="476" t="s">
        <v>1706</v>
      </c>
      <c r="F122" s="435">
        <v>45531</v>
      </c>
      <c r="G122" s="419">
        <v>78500</v>
      </c>
      <c r="H122" s="419"/>
      <c r="I122" s="419">
        <f t="shared" si="15"/>
        <v>78500</v>
      </c>
      <c r="J122" s="472" t="s">
        <v>2891</v>
      </c>
      <c r="K122" s="419">
        <v>143.66999999999999</v>
      </c>
      <c r="L122" s="466">
        <f t="shared" si="16"/>
        <v>1</v>
      </c>
      <c r="M122" s="464">
        <f t="shared" si="17"/>
        <v>785</v>
      </c>
      <c r="N122" s="464">
        <f t="shared" si="18"/>
        <v>79285</v>
      </c>
      <c r="O122" s="468">
        <f>+N122/$L$4337</f>
        <v>5.5619779585997456E-7</v>
      </c>
      <c r="P122" s="479"/>
    </row>
    <row r="123" spans="1:16">
      <c r="A123" s="684"/>
      <c r="B123" s="412" t="s">
        <v>737</v>
      </c>
      <c r="C123" s="413">
        <v>1109185621</v>
      </c>
      <c r="D123" s="414" t="s">
        <v>738</v>
      </c>
      <c r="E123" s="476" t="s">
        <v>1706</v>
      </c>
      <c r="F123" s="435">
        <v>45531</v>
      </c>
      <c r="G123" s="419">
        <v>910000</v>
      </c>
      <c r="H123" s="419"/>
      <c r="I123" s="419">
        <f t="shared" si="15"/>
        <v>910000</v>
      </c>
      <c r="J123" s="472" t="s">
        <v>2891</v>
      </c>
      <c r="K123" s="419">
        <v>143.66999999999999</v>
      </c>
      <c r="L123" s="466">
        <f t="shared" si="16"/>
        <v>1</v>
      </c>
      <c r="M123" s="464">
        <f t="shared" si="17"/>
        <v>9100</v>
      </c>
      <c r="N123" s="464">
        <f t="shared" si="18"/>
        <v>919100</v>
      </c>
      <c r="O123" s="468">
        <f>+N123/$L$4337</f>
        <v>6.4476432386315523E-6</v>
      </c>
      <c r="P123" s="479"/>
    </row>
    <row r="124" spans="1:16" s="411" customFormat="1">
      <c r="A124" s="684"/>
      <c r="B124" s="456" t="s">
        <v>26</v>
      </c>
      <c r="C124" s="441"/>
      <c r="D124" s="414"/>
      <c r="E124" s="476"/>
      <c r="F124" s="471"/>
      <c r="G124" s="454">
        <f>SUM(G119:G123)</f>
        <v>1966465</v>
      </c>
      <c r="H124" s="454">
        <f t="shared" ref="H124:O124" si="27">SUM(H119:H123)</f>
        <v>0</v>
      </c>
      <c r="I124" s="454">
        <f t="shared" si="27"/>
        <v>1966465</v>
      </c>
      <c r="J124" s="454"/>
      <c r="K124" s="454"/>
      <c r="L124" s="454"/>
      <c r="M124" s="454">
        <f t="shared" si="27"/>
        <v>19664.650000000001</v>
      </c>
      <c r="N124" s="454">
        <f t="shared" si="27"/>
        <v>1986129.65</v>
      </c>
      <c r="O124" s="515">
        <f t="shared" si="27"/>
        <v>1.3933038199181974E-5</v>
      </c>
    </row>
    <row r="125" spans="1:16">
      <c r="A125" s="684"/>
      <c r="B125" s="412" t="s">
        <v>239</v>
      </c>
      <c r="C125" s="413">
        <v>93297605</v>
      </c>
      <c r="D125" s="414" t="s">
        <v>1121</v>
      </c>
      <c r="E125" s="476" t="s">
        <v>1706</v>
      </c>
      <c r="F125" s="435">
        <v>45531</v>
      </c>
      <c r="G125" s="419">
        <v>1296176</v>
      </c>
      <c r="H125" s="419"/>
      <c r="I125" s="419">
        <f t="shared" si="15"/>
        <v>1296176</v>
      </c>
      <c r="J125" s="472" t="s">
        <v>2891</v>
      </c>
      <c r="K125" s="419">
        <v>143.66999999999999</v>
      </c>
      <c r="L125" s="466">
        <f t="shared" si="16"/>
        <v>1</v>
      </c>
      <c r="M125" s="464">
        <f t="shared" si="17"/>
        <v>12961.76</v>
      </c>
      <c r="N125" s="464">
        <f t="shared" si="18"/>
        <v>1309137.76</v>
      </c>
      <c r="O125" s="468">
        <f>+N125/$L$4337</f>
        <v>9.1838246400840558E-6</v>
      </c>
      <c r="P125" s="479"/>
    </row>
    <row r="126" spans="1:16">
      <c r="A126" s="684"/>
      <c r="B126" s="440" t="s">
        <v>239</v>
      </c>
      <c r="C126" s="441">
        <v>93297605</v>
      </c>
      <c r="D126" s="414" t="s">
        <v>1121</v>
      </c>
      <c r="E126" s="476" t="s">
        <v>1706</v>
      </c>
      <c r="F126" s="435">
        <v>45531</v>
      </c>
      <c r="G126" s="419">
        <v>1932000</v>
      </c>
      <c r="H126" s="419"/>
      <c r="I126" s="419">
        <f t="shared" si="15"/>
        <v>1932000</v>
      </c>
      <c r="J126" s="472" t="s">
        <v>2891</v>
      </c>
      <c r="K126" s="419">
        <v>143.66999999999999</v>
      </c>
      <c r="L126" s="466">
        <f t="shared" si="16"/>
        <v>1</v>
      </c>
      <c r="M126" s="464">
        <f t="shared" si="17"/>
        <v>19320</v>
      </c>
      <c r="N126" s="464">
        <f t="shared" si="18"/>
        <v>1951320</v>
      </c>
      <c r="O126" s="468">
        <f>+N126/$L$4337</f>
        <v>1.3688842568171603E-5</v>
      </c>
      <c r="P126" s="479"/>
    </row>
    <row r="127" spans="1:16">
      <c r="A127" s="684"/>
      <c r="B127" s="412" t="s">
        <v>239</v>
      </c>
      <c r="C127" s="413">
        <v>93297605</v>
      </c>
      <c r="D127" s="414" t="s">
        <v>1121</v>
      </c>
      <c r="E127" s="476" t="s">
        <v>1706</v>
      </c>
      <c r="F127" s="435">
        <v>45531</v>
      </c>
      <c r="G127" s="419">
        <v>135240</v>
      </c>
      <c r="H127" s="419"/>
      <c r="I127" s="419">
        <f t="shared" si="15"/>
        <v>135240</v>
      </c>
      <c r="J127" s="472" t="s">
        <v>2891</v>
      </c>
      <c r="K127" s="419">
        <v>143.66999999999999</v>
      </c>
      <c r="L127" s="466">
        <f t="shared" si="16"/>
        <v>1</v>
      </c>
      <c r="M127" s="464">
        <f t="shared" si="17"/>
        <v>1352.4</v>
      </c>
      <c r="N127" s="464">
        <f t="shared" si="18"/>
        <v>136592.4</v>
      </c>
      <c r="O127" s="468">
        <f>+N127/$L$4337</f>
        <v>9.5821897977201221E-7</v>
      </c>
      <c r="P127" s="479"/>
    </row>
    <row r="128" spans="1:16">
      <c r="A128" s="684"/>
      <c r="B128" s="412" t="s">
        <v>239</v>
      </c>
      <c r="C128" s="413">
        <v>93297605</v>
      </c>
      <c r="D128" s="414" t="s">
        <v>1121</v>
      </c>
      <c r="E128" s="476" t="s">
        <v>1706</v>
      </c>
      <c r="F128" s="435">
        <v>45531</v>
      </c>
      <c r="G128" s="419">
        <v>276000</v>
      </c>
      <c r="H128" s="419"/>
      <c r="I128" s="419">
        <f t="shared" si="15"/>
        <v>276000</v>
      </c>
      <c r="J128" s="472" t="s">
        <v>2891</v>
      </c>
      <c r="K128" s="419">
        <v>143.66999999999999</v>
      </c>
      <c r="L128" s="466">
        <f t="shared" si="16"/>
        <v>1</v>
      </c>
      <c r="M128" s="464">
        <f t="shared" si="17"/>
        <v>2760</v>
      </c>
      <c r="N128" s="464">
        <f t="shared" si="18"/>
        <v>278760</v>
      </c>
      <c r="O128" s="468">
        <f>+N128/$L$4337</f>
        <v>1.9555489383102288E-6</v>
      </c>
      <c r="P128" s="479"/>
    </row>
    <row r="129" spans="1:16">
      <c r="A129" s="684"/>
      <c r="B129" s="440" t="s">
        <v>239</v>
      </c>
      <c r="C129" s="441">
        <v>93297605</v>
      </c>
      <c r="D129" s="414" t="s">
        <v>1121</v>
      </c>
      <c r="E129" s="476" t="s">
        <v>1706</v>
      </c>
      <c r="F129" s="435">
        <v>45531</v>
      </c>
      <c r="G129" s="419">
        <v>5188800</v>
      </c>
      <c r="H129" s="419"/>
      <c r="I129" s="419">
        <f t="shared" ref="I129:I184" si="28">+G129+H129</f>
        <v>5188800</v>
      </c>
      <c r="J129" s="472" t="s">
        <v>2891</v>
      </c>
      <c r="K129" s="419">
        <v>143.66999999999999</v>
      </c>
      <c r="L129" s="466">
        <f t="shared" ref="L129:L184" si="29">+K129/J129</f>
        <v>1</v>
      </c>
      <c r="M129" s="464">
        <f t="shared" ref="M129:M184" si="30">+I129*L129%</f>
        <v>51888</v>
      </c>
      <c r="N129" s="464">
        <f t="shared" ref="N129:N184" si="31">+I129+M129</f>
        <v>5240688</v>
      </c>
      <c r="O129" s="468">
        <f>+N129/$L$4337</f>
        <v>3.6764320040232308E-5</v>
      </c>
      <c r="P129" s="479"/>
    </row>
    <row r="130" spans="1:16" s="411" customFormat="1">
      <c r="A130" s="684"/>
      <c r="B130" s="447" t="s">
        <v>26</v>
      </c>
      <c r="C130" s="413"/>
      <c r="D130" s="414"/>
      <c r="E130" s="476"/>
      <c r="F130" s="471"/>
      <c r="G130" s="454">
        <f>SUM(G125:G129)</f>
        <v>8828216</v>
      </c>
      <c r="H130" s="454">
        <f t="shared" ref="H130:O130" si="32">SUM(H125:H129)</f>
        <v>0</v>
      </c>
      <c r="I130" s="454">
        <f t="shared" si="32"/>
        <v>8828216</v>
      </c>
      <c r="J130" s="454"/>
      <c r="K130" s="454"/>
      <c r="L130" s="454"/>
      <c r="M130" s="454">
        <f t="shared" si="32"/>
        <v>88282.16</v>
      </c>
      <c r="N130" s="454">
        <f t="shared" si="32"/>
        <v>8916498.1600000001</v>
      </c>
      <c r="O130" s="515">
        <f t="shared" si="32"/>
        <v>6.2550755166570202E-5</v>
      </c>
    </row>
    <row r="131" spans="1:16">
      <c r="A131" s="684"/>
      <c r="B131" s="440" t="s">
        <v>711</v>
      </c>
      <c r="C131" s="441">
        <v>1083003451</v>
      </c>
      <c r="D131" s="414" t="s">
        <v>831</v>
      </c>
      <c r="E131" s="476" t="s">
        <v>1706</v>
      </c>
      <c r="F131" s="435">
        <v>45531</v>
      </c>
      <c r="G131" s="419">
        <v>10000000</v>
      </c>
      <c r="H131" s="419"/>
      <c r="I131" s="419">
        <f t="shared" si="28"/>
        <v>10000000</v>
      </c>
      <c r="J131" s="472" t="s">
        <v>2891</v>
      </c>
      <c r="K131" s="419">
        <v>143.66999999999999</v>
      </c>
      <c r="L131" s="466">
        <f t="shared" si="29"/>
        <v>1</v>
      </c>
      <c r="M131" s="464">
        <f t="shared" si="30"/>
        <v>100000</v>
      </c>
      <c r="N131" s="464">
        <f t="shared" si="31"/>
        <v>10100000</v>
      </c>
      <c r="O131" s="468">
        <f>+N131/$L$4337</f>
        <v>7.0853222402544522E-5</v>
      </c>
      <c r="P131" s="479"/>
    </row>
    <row r="132" spans="1:16">
      <c r="A132" s="684"/>
      <c r="B132" s="412" t="s">
        <v>711</v>
      </c>
      <c r="C132" s="413">
        <v>1083003451</v>
      </c>
      <c r="D132" s="414" t="s">
        <v>831</v>
      </c>
      <c r="E132" s="476" t="s">
        <v>1706</v>
      </c>
      <c r="F132" s="435">
        <v>45531</v>
      </c>
      <c r="G132" s="419">
        <v>1041666</v>
      </c>
      <c r="H132" s="419"/>
      <c r="I132" s="419">
        <f t="shared" si="28"/>
        <v>1041666</v>
      </c>
      <c r="J132" s="472" t="s">
        <v>2891</v>
      </c>
      <c r="K132" s="419">
        <v>143.66999999999999</v>
      </c>
      <c r="L132" s="466">
        <f t="shared" si="29"/>
        <v>1</v>
      </c>
      <c r="M132" s="464">
        <f t="shared" si="30"/>
        <v>10416.66</v>
      </c>
      <c r="N132" s="464">
        <f t="shared" si="31"/>
        <v>1052082.6599999999</v>
      </c>
      <c r="O132" s="468">
        <f>+N132/$L$4337</f>
        <v>7.3805392767168944E-6</v>
      </c>
      <c r="P132" s="479"/>
    </row>
    <row r="133" spans="1:16" s="411" customFormat="1">
      <c r="A133" s="684"/>
      <c r="B133" s="447" t="s">
        <v>26</v>
      </c>
      <c r="C133" s="413"/>
      <c r="D133" s="414"/>
      <c r="E133" s="476"/>
      <c r="F133" s="471"/>
      <c r="G133" s="454">
        <f>SUM(G131:G132)</f>
        <v>11041666</v>
      </c>
      <c r="H133" s="454">
        <f t="shared" ref="H133:O133" si="33">SUM(H131:H132)</f>
        <v>0</v>
      </c>
      <c r="I133" s="454">
        <f t="shared" si="33"/>
        <v>11041666</v>
      </c>
      <c r="J133" s="454"/>
      <c r="K133" s="454"/>
      <c r="L133" s="454"/>
      <c r="M133" s="454">
        <f t="shared" si="33"/>
        <v>110416.66</v>
      </c>
      <c r="N133" s="454">
        <f t="shared" si="33"/>
        <v>11152082.66</v>
      </c>
      <c r="O133" s="515">
        <f t="shared" si="33"/>
        <v>7.8233761679261419E-5</v>
      </c>
    </row>
    <row r="134" spans="1:16">
      <c r="A134" s="684"/>
      <c r="B134" s="440" t="s">
        <v>240</v>
      </c>
      <c r="C134" s="441">
        <v>1151963897</v>
      </c>
      <c r="D134" s="414" t="s">
        <v>241</v>
      </c>
      <c r="E134" s="476" t="s">
        <v>1706</v>
      </c>
      <c r="F134" s="435">
        <v>45531</v>
      </c>
      <c r="G134" s="419">
        <v>437915</v>
      </c>
      <c r="H134" s="419"/>
      <c r="I134" s="419">
        <f t="shared" si="28"/>
        <v>437915</v>
      </c>
      <c r="J134" s="472" t="s">
        <v>2891</v>
      </c>
      <c r="K134" s="419">
        <v>143.66999999999999</v>
      </c>
      <c r="L134" s="466">
        <f t="shared" si="29"/>
        <v>1</v>
      </c>
      <c r="M134" s="464">
        <f t="shared" si="30"/>
        <v>4379.1500000000005</v>
      </c>
      <c r="N134" s="464">
        <f t="shared" si="31"/>
        <v>442294.15</v>
      </c>
      <c r="O134" s="468">
        <f>+N134/$L$4337</f>
        <v>3.1027688888410287E-6</v>
      </c>
      <c r="P134" s="479"/>
    </row>
    <row r="135" spans="1:16">
      <c r="A135" s="684"/>
      <c r="B135" s="412" t="s">
        <v>240</v>
      </c>
      <c r="C135" s="413">
        <v>1151963897</v>
      </c>
      <c r="D135" s="414" t="s">
        <v>241</v>
      </c>
      <c r="E135" s="476" t="s">
        <v>1706</v>
      </c>
      <c r="F135" s="435">
        <v>45531</v>
      </c>
      <c r="G135" s="419">
        <v>873833</v>
      </c>
      <c r="H135" s="419"/>
      <c r="I135" s="419">
        <f t="shared" si="28"/>
        <v>873833</v>
      </c>
      <c r="J135" s="472" t="s">
        <v>2891</v>
      </c>
      <c r="K135" s="419">
        <v>143.66999999999999</v>
      </c>
      <c r="L135" s="466">
        <f t="shared" si="29"/>
        <v>1</v>
      </c>
      <c r="M135" s="464">
        <f t="shared" si="30"/>
        <v>8738.33</v>
      </c>
      <c r="N135" s="464">
        <f t="shared" si="31"/>
        <v>882571.33</v>
      </c>
      <c r="O135" s="468">
        <f>+N135/$L$4337</f>
        <v>6.1913883891682689E-6</v>
      </c>
      <c r="P135" s="479"/>
    </row>
    <row r="136" spans="1:16">
      <c r="A136" s="684"/>
      <c r="B136" s="440" t="s">
        <v>240</v>
      </c>
      <c r="C136" s="441">
        <v>1151963897</v>
      </c>
      <c r="D136" s="414" t="s">
        <v>241</v>
      </c>
      <c r="E136" s="476" t="s">
        <v>1706</v>
      </c>
      <c r="F136" s="435">
        <v>45531</v>
      </c>
      <c r="G136" s="419">
        <v>61168</v>
      </c>
      <c r="H136" s="419"/>
      <c r="I136" s="419">
        <f t="shared" si="28"/>
        <v>61168</v>
      </c>
      <c r="J136" s="472" t="s">
        <v>2891</v>
      </c>
      <c r="K136" s="419">
        <v>143.66999999999999</v>
      </c>
      <c r="L136" s="466">
        <f t="shared" si="29"/>
        <v>1</v>
      </c>
      <c r="M136" s="464">
        <f t="shared" si="30"/>
        <v>611.68000000000006</v>
      </c>
      <c r="N136" s="464">
        <f t="shared" si="31"/>
        <v>61779.68</v>
      </c>
      <c r="O136" s="468">
        <f>+N136/$L$4337</f>
        <v>4.3339499079188437E-7</v>
      </c>
      <c r="P136" s="479"/>
    </row>
    <row r="137" spans="1:16">
      <c r="A137" s="684"/>
      <c r="B137" s="412" t="s">
        <v>240</v>
      </c>
      <c r="C137" s="413">
        <v>1151963897</v>
      </c>
      <c r="D137" s="414" t="s">
        <v>241</v>
      </c>
      <c r="E137" s="476" t="s">
        <v>1706</v>
      </c>
      <c r="F137" s="435">
        <v>45531</v>
      </c>
      <c r="G137" s="419">
        <v>124833</v>
      </c>
      <c r="H137" s="419"/>
      <c r="I137" s="419">
        <f t="shared" si="28"/>
        <v>124833</v>
      </c>
      <c r="J137" s="472" t="s">
        <v>2891</v>
      </c>
      <c r="K137" s="419">
        <v>143.66999999999999</v>
      </c>
      <c r="L137" s="466">
        <f t="shared" si="29"/>
        <v>1</v>
      </c>
      <c r="M137" s="464">
        <f t="shared" si="30"/>
        <v>1248.33</v>
      </c>
      <c r="N137" s="464">
        <f t="shared" si="31"/>
        <v>126081.33</v>
      </c>
      <c r="O137" s="468">
        <f>+N137/$L$4337</f>
        <v>8.8448203121768408E-7</v>
      </c>
      <c r="P137" s="479"/>
    </row>
    <row r="138" spans="1:16">
      <c r="A138" s="684"/>
      <c r="B138" s="412" t="s">
        <v>240</v>
      </c>
      <c r="C138" s="413">
        <v>1151963897</v>
      </c>
      <c r="D138" s="414" t="s">
        <v>241</v>
      </c>
      <c r="E138" s="476" t="s">
        <v>1706</v>
      </c>
      <c r="F138" s="435">
        <v>45531</v>
      </c>
      <c r="G138" s="419">
        <v>55667</v>
      </c>
      <c r="H138" s="419"/>
      <c r="I138" s="419">
        <f t="shared" si="28"/>
        <v>55667</v>
      </c>
      <c r="J138" s="472" t="s">
        <v>2891</v>
      </c>
      <c r="K138" s="419">
        <v>143.66999999999999</v>
      </c>
      <c r="L138" s="466">
        <f t="shared" si="29"/>
        <v>1</v>
      </c>
      <c r="M138" s="464">
        <f t="shared" si="30"/>
        <v>556.66999999999996</v>
      </c>
      <c r="N138" s="464">
        <f t="shared" si="31"/>
        <v>56223.67</v>
      </c>
      <c r="O138" s="468">
        <f>+N138/$L$4337</f>
        <v>3.9441863314824461E-7</v>
      </c>
      <c r="P138" s="479"/>
    </row>
    <row r="139" spans="1:16" s="411" customFormat="1">
      <c r="A139" s="684"/>
      <c r="B139" s="456" t="s">
        <v>26</v>
      </c>
      <c r="C139" s="441"/>
      <c r="D139" s="414"/>
      <c r="E139" s="476"/>
      <c r="F139" s="471"/>
      <c r="G139" s="454">
        <f>SUM(G134:G138)</f>
        <v>1553416</v>
      </c>
      <c r="H139" s="454">
        <f t="shared" ref="H139:O139" si="34">SUM(H134:H138)</f>
        <v>0</v>
      </c>
      <c r="I139" s="454">
        <f t="shared" si="34"/>
        <v>1553416</v>
      </c>
      <c r="J139" s="454"/>
      <c r="K139" s="454"/>
      <c r="L139" s="454"/>
      <c r="M139" s="454">
        <f t="shared" si="34"/>
        <v>15534.16</v>
      </c>
      <c r="N139" s="454">
        <f t="shared" si="34"/>
        <v>1568950.16</v>
      </c>
      <c r="O139" s="515">
        <f t="shared" si="34"/>
        <v>1.100645293316711E-5</v>
      </c>
    </row>
    <row r="140" spans="1:16">
      <c r="A140" s="684"/>
      <c r="B140" s="412" t="s">
        <v>242</v>
      </c>
      <c r="C140" s="413">
        <v>38596097</v>
      </c>
      <c r="D140" s="414" t="s">
        <v>243</v>
      </c>
      <c r="E140" s="476" t="s">
        <v>1706</v>
      </c>
      <c r="F140" s="435">
        <v>45531</v>
      </c>
      <c r="G140" s="419">
        <v>804000</v>
      </c>
      <c r="H140" s="419"/>
      <c r="I140" s="419">
        <f t="shared" si="28"/>
        <v>804000</v>
      </c>
      <c r="J140" s="472" t="s">
        <v>2891</v>
      </c>
      <c r="K140" s="419">
        <v>143.66999999999999</v>
      </c>
      <c r="L140" s="466">
        <f t="shared" si="29"/>
        <v>1</v>
      </c>
      <c r="M140" s="464">
        <f t="shared" si="30"/>
        <v>8040</v>
      </c>
      <c r="N140" s="464">
        <f t="shared" si="31"/>
        <v>812040</v>
      </c>
      <c r="O140" s="468">
        <f>+N140/$L$4337</f>
        <v>5.6965990811645804E-6</v>
      </c>
      <c r="P140" s="479"/>
    </row>
    <row r="141" spans="1:16">
      <c r="A141" s="684"/>
      <c r="B141" s="440" t="s">
        <v>242</v>
      </c>
      <c r="C141" s="441">
        <v>38596097</v>
      </c>
      <c r="D141" s="414" t="s">
        <v>243</v>
      </c>
      <c r="E141" s="476" t="s">
        <v>1706</v>
      </c>
      <c r="F141" s="435">
        <v>45531</v>
      </c>
      <c r="G141" s="419">
        <v>1261167</v>
      </c>
      <c r="H141" s="419"/>
      <c r="I141" s="419">
        <f t="shared" si="28"/>
        <v>1261167</v>
      </c>
      <c r="J141" s="472" t="s">
        <v>2891</v>
      </c>
      <c r="K141" s="419">
        <v>143.66999999999999</v>
      </c>
      <c r="L141" s="466">
        <f t="shared" si="29"/>
        <v>1</v>
      </c>
      <c r="M141" s="464">
        <f t="shared" si="30"/>
        <v>12611.67</v>
      </c>
      <c r="N141" s="464">
        <f t="shared" si="31"/>
        <v>1273778.67</v>
      </c>
      <c r="O141" s="468">
        <f>+N141/$L$4337</f>
        <v>8.9357745937749874E-6</v>
      </c>
      <c r="P141" s="479"/>
    </row>
    <row r="142" spans="1:16">
      <c r="A142" s="684"/>
      <c r="B142" s="412" t="s">
        <v>242</v>
      </c>
      <c r="C142" s="413">
        <v>38596097</v>
      </c>
      <c r="D142" s="414" t="s">
        <v>243</v>
      </c>
      <c r="E142" s="476" t="s">
        <v>1706</v>
      </c>
      <c r="F142" s="435">
        <v>45531</v>
      </c>
      <c r="G142" s="419">
        <v>88282</v>
      </c>
      <c r="H142" s="419"/>
      <c r="I142" s="419">
        <f t="shared" si="28"/>
        <v>88282</v>
      </c>
      <c r="J142" s="472" t="s">
        <v>2891</v>
      </c>
      <c r="K142" s="419">
        <v>143.66999999999999</v>
      </c>
      <c r="L142" s="466">
        <f t="shared" si="29"/>
        <v>1</v>
      </c>
      <c r="M142" s="464">
        <f t="shared" si="30"/>
        <v>882.82</v>
      </c>
      <c r="N142" s="464">
        <f t="shared" si="31"/>
        <v>89164.82</v>
      </c>
      <c r="O142" s="468">
        <f>+N142/$L$4337</f>
        <v>6.2550641801414362E-7</v>
      </c>
      <c r="P142" s="479"/>
    </row>
    <row r="143" spans="1:16">
      <c r="A143" s="684"/>
      <c r="B143" s="412" t="s">
        <v>242</v>
      </c>
      <c r="C143" s="413">
        <v>38596097</v>
      </c>
      <c r="D143" s="414" t="s">
        <v>243</v>
      </c>
      <c r="E143" s="476" t="s">
        <v>1706</v>
      </c>
      <c r="F143" s="435">
        <v>45531</v>
      </c>
      <c r="G143" s="419">
        <v>180167</v>
      </c>
      <c r="H143" s="419"/>
      <c r="I143" s="419">
        <f t="shared" si="28"/>
        <v>180167</v>
      </c>
      <c r="J143" s="472" t="s">
        <v>2891</v>
      </c>
      <c r="K143" s="419">
        <v>143.66999999999999</v>
      </c>
      <c r="L143" s="466">
        <f t="shared" si="29"/>
        <v>1</v>
      </c>
      <c r="M143" s="464">
        <f t="shared" si="30"/>
        <v>1801.67</v>
      </c>
      <c r="N143" s="464">
        <f t="shared" si="31"/>
        <v>181968.67</v>
      </c>
      <c r="O143" s="468">
        <f>+N143/$L$4337</f>
        <v>1.2765412520599241E-6</v>
      </c>
      <c r="P143" s="479"/>
    </row>
    <row r="144" spans="1:16">
      <c r="A144" s="684"/>
      <c r="B144" s="440" t="s">
        <v>242</v>
      </c>
      <c r="C144" s="441">
        <v>38596097</v>
      </c>
      <c r="D144" s="414" t="s">
        <v>243</v>
      </c>
      <c r="E144" s="476" t="s">
        <v>1706</v>
      </c>
      <c r="F144" s="435">
        <v>45531</v>
      </c>
      <c r="G144" s="419">
        <v>2052778</v>
      </c>
      <c r="H144" s="419"/>
      <c r="I144" s="419">
        <f t="shared" si="28"/>
        <v>2052778</v>
      </c>
      <c r="J144" s="472" t="s">
        <v>2891</v>
      </c>
      <c r="K144" s="419">
        <v>143.66999999999999</v>
      </c>
      <c r="L144" s="466">
        <f t="shared" si="29"/>
        <v>1</v>
      </c>
      <c r="M144" s="464">
        <f t="shared" si="30"/>
        <v>20527.78</v>
      </c>
      <c r="N144" s="464">
        <f t="shared" si="31"/>
        <v>2073305.78</v>
      </c>
      <c r="O144" s="468">
        <f>+N144/$L$4337</f>
        <v>1.4544593617705055E-5</v>
      </c>
      <c r="P144" s="479"/>
    </row>
    <row r="145" spans="1:16" s="411" customFormat="1">
      <c r="A145" s="684"/>
      <c r="B145" s="447" t="s">
        <v>26</v>
      </c>
      <c r="C145" s="413"/>
      <c r="D145" s="414"/>
      <c r="E145" s="476"/>
      <c r="F145" s="471"/>
      <c r="G145" s="454">
        <f>SUM(G140:G144)</f>
        <v>4386394</v>
      </c>
      <c r="H145" s="454">
        <f t="shared" ref="H145:O145" si="35">SUM(H140:H144)</f>
        <v>0</v>
      </c>
      <c r="I145" s="454">
        <f t="shared" si="35"/>
        <v>4386394</v>
      </c>
      <c r="J145" s="454"/>
      <c r="K145" s="454"/>
      <c r="L145" s="454"/>
      <c r="M145" s="454">
        <f t="shared" si="35"/>
        <v>43863.939999999995</v>
      </c>
      <c r="N145" s="454">
        <f t="shared" si="35"/>
        <v>4430257.9399999995</v>
      </c>
      <c r="O145" s="515">
        <f t="shared" si="35"/>
        <v>3.1079014962718691E-5</v>
      </c>
    </row>
    <row r="146" spans="1:16">
      <c r="A146" s="684"/>
      <c r="B146" s="440" t="s">
        <v>244</v>
      </c>
      <c r="C146" s="441">
        <v>1111666721</v>
      </c>
      <c r="D146" s="414" t="s">
        <v>1164</v>
      </c>
      <c r="E146" s="476" t="s">
        <v>1706</v>
      </c>
      <c r="F146" s="435">
        <v>45531</v>
      </c>
      <c r="G146" s="419">
        <v>628400</v>
      </c>
      <c r="H146" s="419"/>
      <c r="I146" s="419">
        <f t="shared" si="28"/>
        <v>628400</v>
      </c>
      <c r="J146" s="472" t="s">
        <v>2891</v>
      </c>
      <c r="K146" s="419">
        <v>143.66999999999999</v>
      </c>
      <c r="L146" s="466">
        <f t="shared" si="29"/>
        <v>1</v>
      </c>
      <c r="M146" s="464">
        <f t="shared" si="30"/>
        <v>6284</v>
      </c>
      <c r="N146" s="464">
        <f t="shared" si="31"/>
        <v>634684</v>
      </c>
      <c r="O146" s="468">
        <f>+N146/$L$4337</f>
        <v>4.4524164957758984E-6</v>
      </c>
      <c r="P146" s="479"/>
    </row>
    <row r="147" spans="1:16">
      <c r="A147" s="684"/>
      <c r="B147" s="412" t="s">
        <v>244</v>
      </c>
      <c r="C147" s="413">
        <v>1111666721</v>
      </c>
      <c r="D147" s="414" t="s">
        <v>1164</v>
      </c>
      <c r="E147" s="476" t="s">
        <v>1706</v>
      </c>
      <c r="F147" s="435">
        <v>45531</v>
      </c>
      <c r="G147" s="419">
        <v>393928</v>
      </c>
      <c r="H147" s="419"/>
      <c r="I147" s="419">
        <f t="shared" si="28"/>
        <v>393928</v>
      </c>
      <c r="J147" s="472" t="s">
        <v>2891</v>
      </c>
      <c r="K147" s="419">
        <v>143.66999999999999</v>
      </c>
      <c r="L147" s="466">
        <f t="shared" si="29"/>
        <v>1</v>
      </c>
      <c r="M147" s="464">
        <f t="shared" si="30"/>
        <v>3939.28</v>
      </c>
      <c r="N147" s="464">
        <f t="shared" si="31"/>
        <v>397867.28</v>
      </c>
      <c r="O147" s="468">
        <f>+N147/$L$4337</f>
        <v>2.7911068194589564E-6</v>
      </c>
      <c r="P147" s="479"/>
    </row>
    <row r="148" spans="1:16">
      <c r="A148" s="684"/>
      <c r="B148" s="412" t="s">
        <v>244</v>
      </c>
      <c r="C148" s="413">
        <v>1111666721</v>
      </c>
      <c r="D148" s="414" t="s">
        <v>1164</v>
      </c>
      <c r="E148" s="476" t="s">
        <v>1706</v>
      </c>
      <c r="F148" s="435">
        <v>45531</v>
      </c>
      <c r="G148" s="419">
        <v>12737</v>
      </c>
      <c r="H148" s="419"/>
      <c r="I148" s="419">
        <f t="shared" si="28"/>
        <v>12737</v>
      </c>
      <c r="J148" s="472" t="s">
        <v>2891</v>
      </c>
      <c r="K148" s="419">
        <v>143.66999999999999</v>
      </c>
      <c r="L148" s="466">
        <f t="shared" si="29"/>
        <v>1</v>
      </c>
      <c r="M148" s="464">
        <f t="shared" si="30"/>
        <v>127.37</v>
      </c>
      <c r="N148" s="464">
        <f t="shared" si="31"/>
        <v>12864.37</v>
      </c>
      <c r="O148" s="468">
        <f>+N148/$L$4337</f>
        <v>9.0245749374120969E-8</v>
      </c>
      <c r="P148" s="479"/>
    </row>
    <row r="149" spans="1:16">
      <c r="A149" s="684"/>
      <c r="B149" s="440" t="s">
        <v>244</v>
      </c>
      <c r="C149" s="441">
        <v>1111666721</v>
      </c>
      <c r="D149" s="414" t="s">
        <v>1164</v>
      </c>
      <c r="E149" s="476" t="s">
        <v>1706</v>
      </c>
      <c r="F149" s="435">
        <v>45531</v>
      </c>
      <c r="G149" s="419">
        <v>121833</v>
      </c>
      <c r="H149" s="419"/>
      <c r="I149" s="419">
        <f t="shared" si="28"/>
        <v>121833</v>
      </c>
      <c r="J149" s="472" t="s">
        <v>2891</v>
      </c>
      <c r="K149" s="419">
        <v>143.66999999999999</v>
      </c>
      <c r="L149" s="466">
        <f t="shared" si="29"/>
        <v>1</v>
      </c>
      <c r="M149" s="464">
        <f t="shared" si="30"/>
        <v>1218.33</v>
      </c>
      <c r="N149" s="464">
        <f t="shared" si="31"/>
        <v>123051.33</v>
      </c>
      <c r="O149" s="468">
        <f>+N149/$L$4337</f>
        <v>8.6322606449692072E-7</v>
      </c>
      <c r="P149" s="479"/>
    </row>
    <row r="150" spans="1:16">
      <c r="A150" s="684"/>
      <c r="B150" s="412" t="s">
        <v>244</v>
      </c>
      <c r="C150" s="413">
        <v>1111666721</v>
      </c>
      <c r="D150" s="414" t="s">
        <v>1164</v>
      </c>
      <c r="E150" s="476" t="s">
        <v>1706</v>
      </c>
      <c r="F150" s="435">
        <v>45531</v>
      </c>
      <c r="G150" s="419">
        <v>175139</v>
      </c>
      <c r="H150" s="419"/>
      <c r="I150" s="419">
        <f t="shared" si="28"/>
        <v>175139</v>
      </c>
      <c r="J150" s="472" t="s">
        <v>2891</v>
      </c>
      <c r="K150" s="419">
        <v>143.66999999999999</v>
      </c>
      <c r="L150" s="466">
        <f t="shared" si="29"/>
        <v>1</v>
      </c>
      <c r="M150" s="464">
        <f t="shared" si="30"/>
        <v>1751.39</v>
      </c>
      <c r="N150" s="464">
        <f t="shared" si="31"/>
        <v>176890.39</v>
      </c>
      <c r="O150" s="468">
        <f>+N150/$L$4337</f>
        <v>1.2409162518359248E-6</v>
      </c>
      <c r="P150" s="479"/>
    </row>
    <row r="151" spans="1:16" s="411" customFormat="1">
      <c r="A151" s="684"/>
      <c r="B151" s="456" t="s">
        <v>26</v>
      </c>
      <c r="C151" s="441"/>
      <c r="D151" s="414"/>
      <c r="E151" s="476"/>
      <c r="F151" s="471"/>
      <c r="G151" s="454">
        <f>SUM(G146:G150)</f>
        <v>1332037</v>
      </c>
      <c r="H151" s="454">
        <f t="shared" ref="H151:O151" si="36">SUM(H146:H150)</f>
        <v>0</v>
      </c>
      <c r="I151" s="454">
        <f t="shared" si="36"/>
        <v>1332037</v>
      </c>
      <c r="J151" s="454"/>
      <c r="K151" s="454"/>
      <c r="L151" s="454"/>
      <c r="M151" s="454">
        <f t="shared" si="36"/>
        <v>13320.37</v>
      </c>
      <c r="N151" s="454">
        <f t="shared" si="36"/>
        <v>1345357.37</v>
      </c>
      <c r="O151" s="515">
        <f t="shared" si="36"/>
        <v>9.4379113809418228E-6</v>
      </c>
    </row>
    <row r="152" spans="1:16">
      <c r="A152" s="684"/>
      <c r="B152" s="412" t="s">
        <v>245</v>
      </c>
      <c r="C152" s="413">
        <v>1042253833</v>
      </c>
      <c r="D152" s="414" t="s">
        <v>235</v>
      </c>
      <c r="E152" s="476" t="s">
        <v>1706</v>
      </c>
      <c r="F152" s="435">
        <v>45531</v>
      </c>
      <c r="G152" s="419">
        <v>414200</v>
      </c>
      <c r="H152" s="419"/>
      <c r="I152" s="419">
        <f t="shared" si="28"/>
        <v>414200</v>
      </c>
      <c r="J152" s="472" t="s">
        <v>2891</v>
      </c>
      <c r="K152" s="419">
        <v>143.66999999999999</v>
      </c>
      <c r="L152" s="466">
        <f t="shared" si="29"/>
        <v>1</v>
      </c>
      <c r="M152" s="464">
        <f t="shared" si="30"/>
        <v>4142</v>
      </c>
      <c r="N152" s="464">
        <f t="shared" si="31"/>
        <v>418342</v>
      </c>
      <c r="O152" s="468">
        <f>+N152/$L$4337</f>
        <v>2.9347404719133942E-6</v>
      </c>
      <c r="P152" s="479"/>
    </row>
    <row r="153" spans="1:16">
      <c r="A153" s="684"/>
      <c r="B153" s="412" t="s">
        <v>245</v>
      </c>
      <c r="C153" s="413">
        <v>1042253833</v>
      </c>
      <c r="D153" s="414" t="s">
        <v>235</v>
      </c>
      <c r="E153" s="476" t="s">
        <v>1706</v>
      </c>
      <c r="F153" s="435">
        <v>45531</v>
      </c>
      <c r="G153" s="419">
        <v>590333</v>
      </c>
      <c r="H153" s="419"/>
      <c r="I153" s="419">
        <f t="shared" si="28"/>
        <v>590333</v>
      </c>
      <c r="J153" s="472" t="s">
        <v>2891</v>
      </c>
      <c r="K153" s="419">
        <v>143.66999999999999</v>
      </c>
      <c r="L153" s="466">
        <f t="shared" si="29"/>
        <v>1</v>
      </c>
      <c r="M153" s="464">
        <f t="shared" si="30"/>
        <v>5903.33</v>
      </c>
      <c r="N153" s="464">
        <f t="shared" si="31"/>
        <v>596236.32999999996</v>
      </c>
      <c r="O153" s="468">
        <f>+N153/$L$4337</f>
        <v>4.182699534056132E-6</v>
      </c>
      <c r="P153" s="479"/>
    </row>
    <row r="154" spans="1:16">
      <c r="A154" s="684"/>
      <c r="B154" s="440" t="s">
        <v>245</v>
      </c>
      <c r="C154" s="441">
        <v>1042253833</v>
      </c>
      <c r="D154" s="414" t="s">
        <v>235</v>
      </c>
      <c r="E154" s="476" t="s">
        <v>1706</v>
      </c>
      <c r="F154" s="435">
        <v>45531</v>
      </c>
      <c r="G154" s="419">
        <v>41323</v>
      </c>
      <c r="H154" s="419"/>
      <c r="I154" s="419">
        <f t="shared" si="28"/>
        <v>41323</v>
      </c>
      <c r="J154" s="472" t="s">
        <v>2891</v>
      </c>
      <c r="K154" s="419">
        <v>143.66999999999999</v>
      </c>
      <c r="L154" s="466">
        <f t="shared" si="29"/>
        <v>1</v>
      </c>
      <c r="M154" s="464">
        <f t="shared" si="30"/>
        <v>413.23</v>
      </c>
      <c r="N154" s="464">
        <f t="shared" si="31"/>
        <v>41736.230000000003</v>
      </c>
      <c r="O154" s="468">
        <f>+N154/$L$4337</f>
        <v>2.9278677093403477E-7</v>
      </c>
      <c r="P154" s="479"/>
    </row>
    <row r="155" spans="1:16">
      <c r="A155" s="684"/>
      <c r="B155" s="412" t="s">
        <v>245</v>
      </c>
      <c r="C155" s="413">
        <v>1042253833</v>
      </c>
      <c r="D155" s="414" t="s">
        <v>235</v>
      </c>
      <c r="E155" s="476" t="s">
        <v>1706</v>
      </c>
      <c r="F155" s="435">
        <v>45531</v>
      </c>
      <c r="G155" s="419">
        <v>84333</v>
      </c>
      <c r="H155" s="419"/>
      <c r="I155" s="419">
        <f t="shared" si="28"/>
        <v>84333</v>
      </c>
      <c r="J155" s="472" t="s">
        <v>2891</v>
      </c>
      <c r="K155" s="419">
        <v>143.66999999999999</v>
      </c>
      <c r="L155" s="466">
        <f t="shared" si="29"/>
        <v>1</v>
      </c>
      <c r="M155" s="464">
        <f t="shared" si="30"/>
        <v>843.33</v>
      </c>
      <c r="N155" s="464">
        <f t="shared" si="31"/>
        <v>85176.33</v>
      </c>
      <c r="O155" s="468">
        <f>+N155/$L$4337</f>
        <v>5.9752648048737875E-7</v>
      </c>
      <c r="P155" s="479"/>
    </row>
    <row r="156" spans="1:16">
      <c r="A156" s="684"/>
      <c r="B156" s="440" t="s">
        <v>245</v>
      </c>
      <c r="C156" s="441">
        <v>1042253833</v>
      </c>
      <c r="D156" s="414" t="s">
        <v>235</v>
      </c>
      <c r="E156" s="476" t="s">
        <v>1706</v>
      </c>
      <c r="F156" s="435">
        <v>45531</v>
      </c>
      <c r="G156" s="419">
        <v>269167</v>
      </c>
      <c r="H156" s="419"/>
      <c r="I156" s="419">
        <f t="shared" si="28"/>
        <v>269167</v>
      </c>
      <c r="J156" s="472" t="s">
        <v>2891</v>
      </c>
      <c r="K156" s="419">
        <v>143.66999999999999</v>
      </c>
      <c r="L156" s="466">
        <f t="shared" si="29"/>
        <v>1</v>
      </c>
      <c r="M156" s="464">
        <f t="shared" si="30"/>
        <v>2691.67</v>
      </c>
      <c r="N156" s="464">
        <f t="shared" si="31"/>
        <v>271858.67</v>
      </c>
      <c r="O156" s="468">
        <f>+N156/$L$4337</f>
        <v>1.9071349314425702E-6</v>
      </c>
      <c r="P156" s="479"/>
    </row>
    <row r="157" spans="1:16" s="411" customFormat="1">
      <c r="A157" s="684"/>
      <c r="B157" s="447" t="s">
        <v>26</v>
      </c>
      <c r="C157" s="413"/>
      <c r="D157" s="414"/>
      <c r="E157" s="476"/>
      <c r="F157" s="471"/>
      <c r="G157" s="454">
        <f>SUM(G152:G156)</f>
        <v>1399356</v>
      </c>
      <c r="H157" s="454">
        <f t="shared" ref="H157:O157" si="37">SUM(H152:H156)</f>
        <v>0</v>
      </c>
      <c r="I157" s="454">
        <f t="shared" si="37"/>
        <v>1399356</v>
      </c>
      <c r="J157" s="454"/>
      <c r="K157" s="454"/>
      <c r="L157" s="454"/>
      <c r="M157" s="454">
        <f t="shared" si="37"/>
        <v>13993.56</v>
      </c>
      <c r="N157" s="454">
        <f t="shared" si="37"/>
        <v>1413349.56</v>
      </c>
      <c r="O157" s="515">
        <f t="shared" si="37"/>
        <v>9.9148881888335097E-6</v>
      </c>
    </row>
    <row r="158" spans="1:16">
      <c r="A158" s="684"/>
      <c r="B158" s="440" t="s">
        <v>695</v>
      </c>
      <c r="C158" s="441">
        <v>1007659510</v>
      </c>
      <c r="D158" s="414" t="s">
        <v>696</v>
      </c>
      <c r="E158" s="476" t="s">
        <v>1706</v>
      </c>
      <c r="F158" s="435">
        <v>45531</v>
      </c>
      <c r="G158" s="419">
        <v>1459500</v>
      </c>
      <c r="H158" s="419"/>
      <c r="I158" s="419">
        <f t="shared" si="28"/>
        <v>1459500</v>
      </c>
      <c r="J158" s="472" t="s">
        <v>2891</v>
      </c>
      <c r="K158" s="419">
        <v>143.66999999999999</v>
      </c>
      <c r="L158" s="466">
        <f t="shared" si="29"/>
        <v>1</v>
      </c>
      <c r="M158" s="464">
        <f t="shared" si="30"/>
        <v>14595</v>
      </c>
      <c r="N158" s="464">
        <f t="shared" si="31"/>
        <v>1474095</v>
      </c>
      <c r="O158" s="468">
        <f t="shared" ref="O158:O166" si="38">+N158/$L$4337</f>
        <v>1.0341027809651374E-5</v>
      </c>
      <c r="P158" s="479"/>
    </row>
    <row r="159" spans="1:16">
      <c r="A159" s="684"/>
      <c r="B159" s="412" t="s">
        <v>695</v>
      </c>
      <c r="C159" s="413">
        <v>1007659510</v>
      </c>
      <c r="D159" s="414" t="s">
        <v>696</v>
      </c>
      <c r="E159" s="476" t="s">
        <v>1706</v>
      </c>
      <c r="F159" s="435">
        <v>45531</v>
      </c>
      <c r="G159" s="419">
        <v>102165</v>
      </c>
      <c r="H159" s="419"/>
      <c r="I159" s="419">
        <f t="shared" si="28"/>
        <v>102165</v>
      </c>
      <c r="J159" s="472" t="s">
        <v>2891</v>
      </c>
      <c r="K159" s="419">
        <v>143.66999999999999</v>
      </c>
      <c r="L159" s="466">
        <f t="shared" si="29"/>
        <v>1</v>
      </c>
      <c r="M159" s="464">
        <f t="shared" si="30"/>
        <v>1021.65</v>
      </c>
      <c r="N159" s="464">
        <f t="shared" si="31"/>
        <v>103186.65</v>
      </c>
      <c r="O159" s="468">
        <f t="shared" si="38"/>
        <v>7.2387194667559618E-7</v>
      </c>
      <c r="P159" s="479"/>
    </row>
    <row r="160" spans="1:16">
      <c r="A160" s="684"/>
      <c r="B160" s="440" t="s">
        <v>695</v>
      </c>
      <c r="C160" s="441">
        <v>1007659510</v>
      </c>
      <c r="D160" s="414" t="s">
        <v>696</v>
      </c>
      <c r="E160" s="476" t="s">
        <v>1706</v>
      </c>
      <c r="F160" s="435">
        <v>45531</v>
      </c>
      <c r="G160" s="419">
        <v>208500</v>
      </c>
      <c r="H160" s="419"/>
      <c r="I160" s="419">
        <f t="shared" si="28"/>
        <v>208500</v>
      </c>
      <c r="J160" s="472" t="s">
        <v>2891</v>
      </c>
      <c r="K160" s="419">
        <v>143.66999999999999</v>
      </c>
      <c r="L160" s="466">
        <f t="shared" si="29"/>
        <v>1</v>
      </c>
      <c r="M160" s="464">
        <f t="shared" si="30"/>
        <v>2085</v>
      </c>
      <c r="N160" s="464">
        <f t="shared" si="31"/>
        <v>210585</v>
      </c>
      <c r="O160" s="468">
        <f t="shared" si="38"/>
        <v>1.4772896870930533E-6</v>
      </c>
      <c r="P160" s="479"/>
    </row>
    <row r="161" spans="1:16">
      <c r="A161" s="684"/>
      <c r="B161" s="412" t="s">
        <v>695</v>
      </c>
      <c r="C161" s="413">
        <v>1007659510</v>
      </c>
      <c r="D161" s="414" t="s">
        <v>696</v>
      </c>
      <c r="E161" s="476" t="s">
        <v>1706</v>
      </c>
      <c r="F161" s="435">
        <v>45531</v>
      </c>
      <c r="G161" s="419">
        <v>780000</v>
      </c>
      <c r="H161" s="419"/>
      <c r="I161" s="419">
        <f t="shared" si="28"/>
        <v>780000</v>
      </c>
      <c r="J161" s="472" t="s">
        <v>2891</v>
      </c>
      <c r="K161" s="419">
        <v>143.66999999999999</v>
      </c>
      <c r="L161" s="466">
        <f t="shared" si="29"/>
        <v>1</v>
      </c>
      <c r="M161" s="464">
        <f t="shared" si="30"/>
        <v>7800</v>
      </c>
      <c r="N161" s="464">
        <f t="shared" si="31"/>
        <v>787800</v>
      </c>
      <c r="O161" s="468">
        <f t="shared" si="38"/>
        <v>5.5265513473984735E-6</v>
      </c>
      <c r="P161" s="479"/>
    </row>
    <row r="162" spans="1:16">
      <c r="A162" s="684"/>
      <c r="B162" s="440" t="s">
        <v>246</v>
      </c>
      <c r="C162" s="441">
        <v>94372002</v>
      </c>
      <c r="D162" s="414" t="s">
        <v>247</v>
      </c>
      <c r="E162" s="476" t="s">
        <v>1706</v>
      </c>
      <c r="F162" s="435">
        <v>45531</v>
      </c>
      <c r="G162" s="419">
        <v>617800</v>
      </c>
      <c r="H162" s="419"/>
      <c r="I162" s="419">
        <f t="shared" si="28"/>
        <v>617800</v>
      </c>
      <c r="J162" s="472" t="s">
        <v>2891</v>
      </c>
      <c r="K162" s="419">
        <v>143.66999999999999</v>
      </c>
      <c r="L162" s="466">
        <f t="shared" si="29"/>
        <v>1</v>
      </c>
      <c r="M162" s="464">
        <f t="shared" si="30"/>
        <v>6178</v>
      </c>
      <c r="N162" s="464">
        <f t="shared" si="31"/>
        <v>623978</v>
      </c>
      <c r="O162" s="468">
        <f t="shared" si="38"/>
        <v>4.3773120800292008E-6</v>
      </c>
      <c r="P162" s="479"/>
    </row>
    <row r="163" spans="1:16">
      <c r="A163" s="684"/>
      <c r="B163" s="412" t="s">
        <v>246</v>
      </c>
      <c r="C163" s="413">
        <v>94372002</v>
      </c>
      <c r="D163" s="414" t="s">
        <v>247</v>
      </c>
      <c r="E163" s="476" t="s">
        <v>1706</v>
      </c>
      <c r="F163" s="435">
        <v>45531</v>
      </c>
      <c r="G163" s="419">
        <v>852833</v>
      </c>
      <c r="H163" s="419"/>
      <c r="I163" s="419">
        <f t="shared" si="28"/>
        <v>852833</v>
      </c>
      <c r="J163" s="472" t="s">
        <v>2891</v>
      </c>
      <c r="K163" s="419">
        <v>143.66999999999999</v>
      </c>
      <c r="L163" s="466">
        <f t="shared" si="29"/>
        <v>1</v>
      </c>
      <c r="M163" s="464">
        <f t="shared" si="30"/>
        <v>8528.33</v>
      </c>
      <c r="N163" s="464">
        <f t="shared" si="31"/>
        <v>861361.33</v>
      </c>
      <c r="O163" s="468">
        <f t="shared" si="38"/>
        <v>6.0425966221229259E-6</v>
      </c>
      <c r="P163" s="479"/>
    </row>
    <row r="164" spans="1:16">
      <c r="A164" s="684"/>
      <c r="B164" s="440" t="s">
        <v>246</v>
      </c>
      <c r="C164" s="441">
        <v>94372002</v>
      </c>
      <c r="D164" s="414" t="s">
        <v>247</v>
      </c>
      <c r="E164" s="476" t="s">
        <v>1706</v>
      </c>
      <c r="F164" s="435">
        <v>45531</v>
      </c>
      <c r="G164" s="419">
        <v>59698</v>
      </c>
      <c r="H164" s="419"/>
      <c r="I164" s="419">
        <f t="shared" si="28"/>
        <v>59698</v>
      </c>
      <c r="J164" s="472" t="s">
        <v>2891</v>
      </c>
      <c r="K164" s="419">
        <v>143.66999999999999</v>
      </c>
      <c r="L164" s="466">
        <f t="shared" si="29"/>
        <v>1</v>
      </c>
      <c r="M164" s="464">
        <f t="shared" si="30"/>
        <v>596.98</v>
      </c>
      <c r="N164" s="464">
        <f t="shared" si="31"/>
        <v>60294.98</v>
      </c>
      <c r="O164" s="468">
        <f t="shared" si="38"/>
        <v>4.2297956709871037E-7</v>
      </c>
      <c r="P164" s="479"/>
    </row>
    <row r="165" spans="1:16">
      <c r="A165" s="684"/>
      <c r="B165" s="412" t="s">
        <v>246</v>
      </c>
      <c r="C165" s="413">
        <v>94372002</v>
      </c>
      <c r="D165" s="414" t="s">
        <v>247</v>
      </c>
      <c r="E165" s="476" t="s">
        <v>1706</v>
      </c>
      <c r="F165" s="435">
        <v>45531</v>
      </c>
      <c r="G165" s="419">
        <v>121833</v>
      </c>
      <c r="H165" s="419"/>
      <c r="I165" s="419">
        <f t="shared" si="28"/>
        <v>121833</v>
      </c>
      <c r="J165" s="472" t="s">
        <v>2891</v>
      </c>
      <c r="K165" s="419">
        <v>143.66999999999999</v>
      </c>
      <c r="L165" s="466">
        <f t="shared" si="29"/>
        <v>1</v>
      </c>
      <c r="M165" s="464">
        <f t="shared" si="30"/>
        <v>1218.33</v>
      </c>
      <c r="N165" s="464">
        <f t="shared" si="31"/>
        <v>123051.33</v>
      </c>
      <c r="O165" s="468">
        <f t="shared" si="38"/>
        <v>8.6322606449692072E-7</v>
      </c>
      <c r="P165" s="479"/>
    </row>
    <row r="166" spans="1:16">
      <c r="A166" s="684"/>
      <c r="B166" s="412" t="s">
        <v>246</v>
      </c>
      <c r="C166" s="413">
        <v>94372002</v>
      </c>
      <c r="D166" s="414" t="s">
        <v>247</v>
      </c>
      <c r="E166" s="476" t="s">
        <v>1706</v>
      </c>
      <c r="F166" s="435">
        <v>45531</v>
      </c>
      <c r="G166" s="419">
        <v>119167</v>
      </c>
      <c r="H166" s="419"/>
      <c r="I166" s="419">
        <f t="shared" si="28"/>
        <v>119167</v>
      </c>
      <c r="J166" s="472" t="s">
        <v>2891</v>
      </c>
      <c r="K166" s="419">
        <v>143.66999999999999</v>
      </c>
      <c r="L166" s="466">
        <f t="shared" si="29"/>
        <v>1</v>
      </c>
      <c r="M166" s="464">
        <f t="shared" si="30"/>
        <v>1191.67</v>
      </c>
      <c r="N166" s="464">
        <f t="shared" si="31"/>
        <v>120358.67</v>
      </c>
      <c r="O166" s="468">
        <f t="shared" si="38"/>
        <v>8.4433659540440242E-7</v>
      </c>
      <c r="P166" s="479"/>
    </row>
    <row r="167" spans="1:16" s="411" customFormat="1">
      <c r="A167" s="684"/>
      <c r="B167" s="456" t="s">
        <v>26</v>
      </c>
      <c r="C167" s="441"/>
      <c r="D167" s="414"/>
      <c r="E167" s="476"/>
      <c r="F167" s="471"/>
      <c r="G167" s="454">
        <f>SUM(G162:G166)</f>
        <v>1771331</v>
      </c>
      <c r="H167" s="454">
        <f t="shared" ref="H167:O167" si="39">SUM(H162:H166)</f>
        <v>0</v>
      </c>
      <c r="I167" s="454">
        <f t="shared" si="39"/>
        <v>1771331</v>
      </c>
      <c r="J167" s="454"/>
      <c r="K167" s="454"/>
      <c r="L167" s="454"/>
      <c r="M167" s="454">
        <f t="shared" si="39"/>
        <v>17713.309999999998</v>
      </c>
      <c r="N167" s="454">
        <f t="shared" si="39"/>
        <v>1789044.31</v>
      </c>
      <c r="O167" s="515">
        <f t="shared" si="39"/>
        <v>1.2550450929152159E-5</v>
      </c>
    </row>
    <row r="168" spans="1:16">
      <c r="A168" s="684"/>
      <c r="B168" s="412" t="s">
        <v>248</v>
      </c>
      <c r="C168" s="413">
        <v>1107084411</v>
      </c>
      <c r="D168" s="414" t="s">
        <v>1133</v>
      </c>
      <c r="E168" s="476" t="s">
        <v>1706</v>
      </c>
      <c r="F168" s="435">
        <v>45531</v>
      </c>
      <c r="G168" s="419">
        <v>1368000</v>
      </c>
      <c r="H168" s="419"/>
      <c r="I168" s="419">
        <f t="shared" si="28"/>
        <v>1368000</v>
      </c>
      <c r="J168" s="472" t="s">
        <v>2891</v>
      </c>
      <c r="K168" s="419">
        <v>143.66999999999999</v>
      </c>
      <c r="L168" s="466">
        <f t="shared" si="29"/>
        <v>1</v>
      </c>
      <c r="M168" s="464">
        <f t="shared" si="30"/>
        <v>13680</v>
      </c>
      <c r="N168" s="464">
        <f t="shared" si="31"/>
        <v>1381680</v>
      </c>
      <c r="O168" s="468">
        <f>+N168/$L$4337</f>
        <v>9.6927208246680918E-6</v>
      </c>
      <c r="P168" s="479"/>
    </row>
    <row r="169" spans="1:16">
      <c r="A169" s="684"/>
      <c r="B169" s="440" t="s">
        <v>248</v>
      </c>
      <c r="C169" s="441">
        <v>1107084411</v>
      </c>
      <c r="D169" s="414" t="s">
        <v>1133</v>
      </c>
      <c r="E169" s="476" t="s">
        <v>1706</v>
      </c>
      <c r="F169" s="435">
        <v>45531</v>
      </c>
      <c r="G169" s="419">
        <v>1558333</v>
      </c>
      <c r="H169" s="419"/>
      <c r="I169" s="419">
        <f t="shared" si="28"/>
        <v>1558333</v>
      </c>
      <c r="J169" s="472" t="s">
        <v>2891</v>
      </c>
      <c r="K169" s="419">
        <v>143.66999999999999</v>
      </c>
      <c r="L169" s="466">
        <f t="shared" si="29"/>
        <v>1</v>
      </c>
      <c r="M169" s="464">
        <f t="shared" si="30"/>
        <v>15583.33</v>
      </c>
      <c r="N169" s="464">
        <f t="shared" si="31"/>
        <v>1573916.33</v>
      </c>
      <c r="O169" s="468">
        <f>+N169/$L$4337</f>
        <v>1.1041291462622442E-5</v>
      </c>
      <c r="P169" s="479"/>
    </row>
    <row r="170" spans="1:16">
      <c r="A170" s="684"/>
      <c r="B170" s="412" t="s">
        <v>248</v>
      </c>
      <c r="C170" s="413">
        <v>1107084411</v>
      </c>
      <c r="D170" s="414" t="s">
        <v>1133</v>
      </c>
      <c r="E170" s="476" t="s">
        <v>1706</v>
      </c>
      <c r="F170" s="435">
        <v>45531</v>
      </c>
      <c r="G170" s="419">
        <v>97136</v>
      </c>
      <c r="H170" s="419"/>
      <c r="I170" s="419">
        <f t="shared" si="28"/>
        <v>97136</v>
      </c>
      <c r="J170" s="472" t="s">
        <v>2891</v>
      </c>
      <c r="K170" s="419">
        <v>143.66999999999999</v>
      </c>
      <c r="L170" s="466">
        <f t="shared" si="29"/>
        <v>1</v>
      </c>
      <c r="M170" s="464">
        <f t="shared" si="30"/>
        <v>971.36</v>
      </c>
      <c r="N170" s="464">
        <f t="shared" si="31"/>
        <v>98107.36</v>
      </c>
      <c r="O170" s="468">
        <f>+N170/$L$4337</f>
        <v>6.8823986112935654E-7</v>
      </c>
      <c r="P170" s="479"/>
    </row>
    <row r="171" spans="1:16">
      <c r="A171" s="684"/>
      <c r="B171" s="412" t="s">
        <v>248</v>
      </c>
      <c r="C171" s="413">
        <v>1107084411</v>
      </c>
      <c r="D171" s="414" t="s">
        <v>1133</v>
      </c>
      <c r="E171" s="476" t="s">
        <v>1706</v>
      </c>
      <c r="F171" s="435">
        <v>45531</v>
      </c>
      <c r="G171" s="419">
        <v>250000</v>
      </c>
      <c r="H171" s="419"/>
      <c r="I171" s="419">
        <f t="shared" si="28"/>
        <v>250000</v>
      </c>
      <c r="J171" s="472" t="s">
        <v>2891</v>
      </c>
      <c r="K171" s="419">
        <v>143.66999999999999</v>
      </c>
      <c r="L171" s="466">
        <f t="shared" si="29"/>
        <v>1</v>
      </c>
      <c r="M171" s="464">
        <f t="shared" si="30"/>
        <v>2500</v>
      </c>
      <c r="N171" s="464">
        <f t="shared" si="31"/>
        <v>252500</v>
      </c>
      <c r="O171" s="468">
        <f>+N171/$L$4337</f>
        <v>1.7713305600636132E-6</v>
      </c>
      <c r="P171" s="479"/>
    </row>
    <row r="172" spans="1:16">
      <c r="A172" s="684"/>
      <c r="B172" s="440" t="s">
        <v>248</v>
      </c>
      <c r="C172" s="441">
        <v>1107084411</v>
      </c>
      <c r="D172" s="414" t="s">
        <v>1133</v>
      </c>
      <c r="E172" s="476" t="s">
        <v>1706</v>
      </c>
      <c r="F172" s="435">
        <v>45531</v>
      </c>
      <c r="G172" s="419">
        <v>779167</v>
      </c>
      <c r="H172" s="419"/>
      <c r="I172" s="419">
        <f t="shared" si="28"/>
        <v>779167</v>
      </c>
      <c r="J172" s="472" t="s">
        <v>2891</v>
      </c>
      <c r="K172" s="419">
        <v>143.66999999999999</v>
      </c>
      <c r="L172" s="466">
        <f t="shared" si="29"/>
        <v>1</v>
      </c>
      <c r="M172" s="464">
        <f t="shared" si="30"/>
        <v>7791.67</v>
      </c>
      <c r="N172" s="464">
        <f t="shared" si="31"/>
        <v>786958.67</v>
      </c>
      <c r="O172" s="468">
        <f>+N172/$L$4337</f>
        <v>5.5206492739723418E-6</v>
      </c>
      <c r="P172" s="479"/>
    </row>
    <row r="173" spans="1:16" s="411" customFormat="1">
      <c r="A173" s="684"/>
      <c r="B173" s="447" t="s">
        <v>26</v>
      </c>
      <c r="C173" s="413"/>
      <c r="D173" s="414"/>
      <c r="E173" s="476"/>
      <c r="F173" s="471"/>
      <c r="G173" s="454">
        <f>SUM(G168:G172)</f>
        <v>4052636</v>
      </c>
      <c r="H173" s="454">
        <f t="shared" ref="H173:O173" si="40">SUM(H168:H172)</f>
        <v>0</v>
      </c>
      <c r="I173" s="454">
        <f t="shared" si="40"/>
        <v>4052636</v>
      </c>
      <c r="J173" s="454"/>
      <c r="K173" s="454"/>
      <c r="L173" s="454"/>
      <c r="M173" s="454">
        <f t="shared" si="40"/>
        <v>40526.36</v>
      </c>
      <c r="N173" s="454">
        <f t="shared" si="40"/>
        <v>4093162.36</v>
      </c>
      <c r="O173" s="515">
        <f t="shared" si="40"/>
        <v>2.8714231982455845E-5</v>
      </c>
    </row>
    <row r="174" spans="1:16">
      <c r="A174" s="684"/>
      <c r="B174" s="440" t="s">
        <v>249</v>
      </c>
      <c r="C174" s="441">
        <v>1113537515</v>
      </c>
      <c r="D174" s="414" t="s">
        <v>1184</v>
      </c>
      <c r="E174" s="476" t="s">
        <v>1706</v>
      </c>
      <c r="F174" s="435">
        <v>45531</v>
      </c>
      <c r="G174" s="419">
        <v>473766</v>
      </c>
      <c r="H174" s="419"/>
      <c r="I174" s="419">
        <f t="shared" si="28"/>
        <v>473766</v>
      </c>
      <c r="J174" s="472" t="s">
        <v>2891</v>
      </c>
      <c r="K174" s="419">
        <v>143.66999999999999</v>
      </c>
      <c r="L174" s="466">
        <f t="shared" si="29"/>
        <v>1</v>
      </c>
      <c r="M174" s="464">
        <f t="shared" si="30"/>
        <v>4737.66</v>
      </c>
      <c r="N174" s="464">
        <f t="shared" si="31"/>
        <v>478503.66</v>
      </c>
      <c r="O174" s="468">
        <f>+N174/$L$4337</f>
        <v>3.3567847764763908E-6</v>
      </c>
      <c r="P174" s="479"/>
    </row>
    <row r="175" spans="1:16">
      <c r="A175" s="684"/>
      <c r="B175" s="412" t="s">
        <v>249</v>
      </c>
      <c r="C175" s="413">
        <v>1113537515</v>
      </c>
      <c r="D175" s="414" t="s">
        <v>1184</v>
      </c>
      <c r="E175" s="476" t="s">
        <v>1706</v>
      </c>
      <c r="F175" s="435">
        <v>45531</v>
      </c>
      <c r="G175" s="419">
        <v>939509</v>
      </c>
      <c r="H175" s="419"/>
      <c r="I175" s="419">
        <f t="shared" si="28"/>
        <v>939509</v>
      </c>
      <c r="J175" s="472" t="s">
        <v>2891</v>
      </c>
      <c r="K175" s="419">
        <v>143.66999999999999</v>
      </c>
      <c r="L175" s="466">
        <f t="shared" si="29"/>
        <v>1</v>
      </c>
      <c r="M175" s="464">
        <f t="shared" si="30"/>
        <v>9395.09</v>
      </c>
      <c r="N175" s="464">
        <f t="shared" si="31"/>
        <v>948904.09</v>
      </c>
      <c r="O175" s="468">
        <f>+N175/$L$4337</f>
        <v>6.6567240126192205E-6</v>
      </c>
      <c r="P175" s="479"/>
    </row>
    <row r="176" spans="1:16">
      <c r="A176" s="684"/>
      <c r="B176" s="412" t="s">
        <v>249</v>
      </c>
      <c r="C176" s="413">
        <v>1113537515</v>
      </c>
      <c r="D176" s="414" t="s">
        <v>1184</v>
      </c>
      <c r="E176" s="476" t="s">
        <v>1706</v>
      </c>
      <c r="F176" s="435">
        <v>45531</v>
      </c>
      <c r="G176" s="419">
        <v>65766</v>
      </c>
      <c r="H176" s="419"/>
      <c r="I176" s="419">
        <f t="shared" si="28"/>
        <v>65766</v>
      </c>
      <c r="J176" s="472" t="s">
        <v>2891</v>
      </c>
      <c r="K176" s="419">
        <v>143.66999999999999</v>
      </c>
      <c r="L176" s="466">
        <f t="shared" si="29"/>
        <v>1</v>
      </c>
      <c r="M176" s="464">
        <f t="shared" si="30"/>
        <v>657.66</v>
      </c>
      <c r="N176" s="464">
        <f t="shared" si="31"/>
        <v>66423.66</v>
      </c>
      <c r="O176" s="468">
        <f>+N176/$L$4337</f>
        <v>4.6597330245257436E-7</v>
      </c>
      <c r="P176" s="479"/>
    </row>
    <row r="177" spans="1:16">
      <c r="A177" s="684"/>
      <c r="B177" s="440" t="s">
        <v>249</v>
      </c>
      <c r="C177" s="441">
        <v>1113537515</v>
      </c>
      <c r="D177" s="414" t="s">
        <v>1184</v>
      </c>
      <c r="E177" s="476" t="s">
        <v>1706</v>
      </c>
      <c r="F177" s="435">
        <v>45531</v>
      </c>
      <c r="G177" s="419">
        <v>133646</v>
      </c>
      <c r="H177" s="419"/>
      <c r="I177" s="419">
        <f t="shared" si="28"/>
        <v>133646</v>
      </c>
      <c r="J177" s="472" t="s">
        <v>2891</v>
      </c>
      <c r="K177" s="419">
        <v>143.66999999999999</v>
      </c>
      <c r="L177" s="466">
        <f t="shared" si="29"/>
        <v>1</v>
      </c>
      <c r="M177" s="464">
        <f t="shared" si="30"/>
        <v>1336.46</v>
      </c>
      <c r="N177" s="464">
        <f t="shared" si="31"/>
        <v>134982.46</v>
      </c>
      <c r="O177" s="468">
        <f>+N177/$L$4337</f>
        <v>9.4692497612104658E-7</v>
      </c>
      <c r="P177" s="479"/>
    </row>
    <row r="178" spans="1:16">
      <c r="A178" s="684"/>
      <c r="B178" s="412" t="s">
        <v>249</v>
      </c>
      <c r="C178" s="413">
        <v>1113537515</v>
      </c>
      <c r="D178" s="414" t="s">
        <v>1184</v>
      </c>
      <c r="E178" s="476" t="s">
        <v>1706</v>
      </c>
      <c r="F178" s="435">
        <v>45531</v>
      </c>
      <c r="G178" s="419">
        <v>608472</v>
      </c>
      <c r="H178" s="419"/>
      <c r="I178" s="419">
        <f t="shared" si="28"/>
        <v>608472</v>
      </c>
      <c r="J178" s="472" t="s">
        <v>2891</v>
      </c>
      <c r="K178" s="419">
        <v>143.66999999999999</v>
      </c>
      <c r="L178" s="466">
        <f t="shared" si="29"/>
        <v>1</v>
      </c>
      <c r="M178" s="464">
        <f t="shared" si="30"/>
        <v>6084.72</v>
      </c>
      <c r="N178" s="464">
        <f t="shared" si="31"/>
        <v>614556.72</v>
      </c>
      <c r="O178" s="468">
        <f>+N178/$L$4337</f>
        <v>4.3112201941721075E-6</v>
      </c>
      <c r="P178" s="479"/>
    </row>
    <row r="179" spans="1:16" s="411" customFormat="1">
      <c r="A179" s="684"/>
      <c r="B179" s="456" t="s">
        <v>26</v>
      </c>
      <c r="C179" s="441"/>
      <c r="D179" s="414"/>
      <c r="E179" s="476"/>
      <c r="F179" s="471"/>
      <c r="G179" s="454">
        <f>SUM(G174:G178)</f>
        <v>2221159</v>
      </c>
      <c r="H179" s="454">
        <f t="shared" ref="H179:O179" si="41">SUM(H174:H178)</f>
        <v>0</v>
      </c>
      <c r="I179" s="454">
        <f t="shared" si="41"/>
        <v>2221159</v>
      </c>
      <c r="J179" s="454"/>
      <c r="K179" s="454"/>
      <c r="L179" s="454"/>
      <c r="M179" s="454">
        <f t="shared" si="41"/>
        <v>22211.59</v>
      </c>
      <c r="N179" s="454">
        <f t="shared" si="41"/>
        <v>2243370.59</v>
      </c>
      <c r="O179" s="515">
        <f t="shared" si="41"/>
        <v>1.573762726184134E-5</v>
      </c>
    </row>
    <row r="180" spans="1:16">
      <c r="A180" s="684"/>
      <c r="B180" s="412" t="s">
        <v>815</v>
      </c>
      <c r="C180" s="413">
        <v>66720439</v>
      </c>
      <c r="D180" s="414" t="s">
        <v>1143</v>
      </c>
      <c r="E180" s="476" t="s">
        <v>1706</v>
      </c>
      <c r="F180" s="435">
        <v>45531</v>
      </c>
      <c r="G180" s="419">
        <v>1179170</v>
      </c>
      <c r="H180" s="419"/>
      <c r="I180" s="419">
        <f t="shared" si="28"/>
        <v>1179170</v>
      </c>
      <c r="J180" s="472" t="s">
        <v>2891</v>
      </c>
      <c r="K180" s="419">
        <v>143.66999999999999</v>
      </c>
      <c r="L180" s="466">
        <f t="shared" si="29"/>
        <v>1</v>
      </c>
      <c r="M180" s="464">
        <f t="shared" si="30"/>
        <v>11791.7</v>
      </c>
      <c r="N180" s="464">
        <f t="shared" si="31"/>
        <v>1190961.7</v>
      </c>
      <c r="O180" s="468">
        <f>+N180/$L$4337</f>
        <v>8.3547994260408425E-6</v>
      </c>
      <c r="P180" s="479"/>
    </row>
    <row r="181" spans="1:16">
      <c r="A181" s="684"/>
      <c r="B181" s="412" t="s">
        <v>815</v>
      </c>
      <c r="C181" s="413">
        <v>66720439</v>
      </c>
      <c r="D181" s="414" t="s">
        <v>1143</v>
      </c>
      <c r="E181" s="476" t="s">
        <v>1706</v>
      </c>
      <c r="F181" s="435">
        <v>45531</v>
      </c>
      <c r="G181" s="419">
        <v>1718537</v>
      </c>
      <c r="H181" s="419"/>
      <c r="I181" s="419">
        <f t="shared" si="28"/>
        <v>1718537</v>
      </c>
      <c r="J181" s="472" t="s">
        <v>2891</v>
      </c>
      <c r="K181" s="419">
        <v>143.66999999999999</v>
      </c>
      <c r="L181" s="466">
        <f t="shared" si="29"/>
        <v>1</v>
      </c>
      <c r="M181" s="464">
        <f t="shared" si="30"/>
        <v>17185.37</v>
      </c>
      <c r="N181" s="464">
        <f t="shared" si="31"/>
        <v>1735722.37</v>
      </c>
      <c r="O181" s="468">
        <f>+N181/$L$4337</f>
        <v>1.2176388426800168E-5</v>
      </c>
      <c r="P181" s="479"/>
    </row>
    <row r="182" spans="1:16">
      <c r="A182" s="684"/>
      <c r="B182" s="440" t="s">
        <v>815</v>
      </c>
      <c r="C182" s="441">
        <v>66720439</v>
      </c>
      <c r="D182" s="414" t="s">
        <v>1143</v>
      </c>
      <c r="E182" s="476" t="s">
        <v>1706</v>
      </c>
      <c r="F182" s="435">
        <v>45531</v>
      </c>
      <c r="G182" s="419">
        <v>120298</v>
      </c>
      <c r="H182" s="419"/>
      <c r="I182" s="419">
        <f t="shared" si="28"/>
        <v>120298</v>
      </c>
      <c r="J182" s="472" t="s">
        <v>2891</v>
      </c>
      <c r="K182" s="419">
        <v>143.66999999999999</v>
      </c>
      <c r="L182" s="466">
        <f t="shared" si="29"/>
        <v>1</v>
      </c>
      <c r="M182" s="464">
        <f t="shared" si="30"/>
        <v>1202.98</v>
      </c>
      <c r="N182" s="464">
        <f t="shared" si="31"/>
        <v>121500.98</v>
      </c>
      <c r="O182" s="468">
        <f>+N182/$L$4337</f>
        <v>8.5235009485813014E-7</v>
      </c>
      <c r="P182" s="479"/>
    </row>
    <row r="183" spans="1:16">
      <c r="A183" s="684"/>
      <c r="B183" s="412" t="s">
        <v>815</v>
      </c>
      <c r="C183" s="413">
        <v>66720439</v>
      </c>
      <c r="D183" s="414" t="s">
        <v>1143</v>
      </c>
      <c r="E183" s="476" t="s">
        <v>1706</v>
      </c>
      <c r="F183" s="435">
        <v>45531</v>
      </c>
      <c r="G183" s="419">
        <v>265059</v>
      </c>
      <c r="H183" s="419"/>
      <c r="I183" s="419">
        <f t="shared" si="28"/>
        <v>265059</v>
      </c>
      <c r="J183" s="472" t="s">
        <v>2891</v>
      </c>
      <c r="K183" s="419">
        <v>143.66999999999999</v>
      </c>
      <c r="L183" s="466">
        <f t="shared" si="29"/>
        <v>1</v>
      </c>
      <c r="M183" s="464">
        <f t="shared" si="30"/>
        <v>2650.59</v>
      </c>
      <c r="N183" s="464">
        <f t="shared" si="31"/>
        <v>267709.59000000003</v>
      </c>
      <c r="O183" s="468">
        <f>+N183/$L$4337</f>
        <v>1.8780284276796052E-6</v>
      </c>
      <c r="P183" s="479"/>
    </row>
    <row r="184" spans="1:16">
      <c r="A184" s="684"/>
      <c r="B184" s="440" t="s">
        <v>815</v>
      </c>
      <c r="C184" s="441">
        <v>66720439</v>
      </c>
      <c r="D184" s="414" t="s">
        <v>1143</v>
      </c>
      <c r="E184" s="476" t="s">
        <v>1706</v>
      </c>
      <c r="F184" s="435">
        <v>45531</v>
      </c>
      <c r="G184" s="419">
        <v>1726250</v>
      </c>
      <c r="H184" s="419"/>
      <c r="I184" s="419">
        <f t="shared" si="28"/>
        <v>1726250</v>
      </c>
      <c r="J184" s="472" t="s">
        <v>2891</v>
      </c>
      <c r="K184" s="419">
        <v>143.66999999999999</v>
      </c>
      <c r="L184" s="466">
        <f t="shared" si="29"/>
        <v>1</v>
      </c>
      <c r="M184" s="464">
        <f t="shared" si="30"/>
        <v>17262.5</v>
      </c>
      <c r="N184" s="464">
        <f t="shared" si="31"/>
        <v>1743512.5</v>
      </c>
      <c r="O184" s="468">
        <f>+N184/$L$4337</f>
        <v>1.2231037517239249E-5</v>
      </c>
      <c r="P184" s="479"/>
    </row>
    <row r="185" spans="1:16" s="411" customFormat="1">
      <c r="A185" s="684"/>
      <c r="B185" s="447" t="s">
        <v>26</v>
      </c>
      <c r="C185" s="413"/>
      <c r="D185" s="414"/>
      <c r="E185" s="476"/>
      <c r="F185" s="471"/>
      <c r="G185" s="454">
        <f>SUM(G180:G184)</f>
        <v>5009314</v>
      </c>
      <c r="H185" s="454">
        <f t="shared" ref="H185:O185" si="42">SUM(H180:H184)</f>
        <v>0</v>
      </c>
      <c r="I185" s="454">
        <f t="shared" si="42"/>
        <v>5009314</v>
      </c>
      <c r="J185" s="454"/>
      <c r="K185" s="454"/>
      <c r="L185" s="454"/>
      <c r="M185" s="454">
        <f t="shared" si="42"/>
        <v>50093.14</v>
      </c>
      <c r="N185" s="454">
        <f t="shared" si="42"/>
        <v>5059407.1400000006</v>
      </c>
      <c r="O185" s="515">
        <f t="shared" si="42"/>
        <v>3.5492603892617992E-5</v>
      </c>
    </row>
    <row r="186" spans="1:16">
      <c r="A186" s="684"/>
      <c r="B186" s="412" t="s">
        <v>187</v>
      </c>
      <c r="C186" s="413">
        <v>29182344</v>
      </c>
      <c r="D186" s="414" t="s">
        <v>1137</v>
      </c>
      <c r="E186" s="476" t="s">
        <v>1706</v>
      </c>
      <c r="F186" s="435">
        <v>45531</v>
      </c>
      <c r="G186" s="419">
        <v>1206800</v>
      </c>
      <c r="H186" s="419"/>
      <c r="I186" s="419">
        <f t="shared" ref="I186:I243" si="43">+G186+H186</f>
        <v>1206800</v>
      </c>
      <c r="J186" s="472" t="s">
        <v>2891</v>
      </c>
      <c r="K186" s="419">
        <v>143.66999999999999</v>
      </c>
      <c r="L186" s="466">
        <f t="shared" ref="L186:L243" si="44">+K186/J186</f>
        <v>1</v>
      </c>
      <c r="M186" s="464">
        <f t="shared" ref="M186:M243" si="45">+I186*L186%</f>
        <v>12068</v>
      </c>
      <c r="N186" s="464">
        <f t="shared" ref="N186:N243" si="46">+I186+M186</f>
        <v>1218868</v>
      </c>
      <c r="O186" s="468">
        <f>+N186/$L$4337</f>
        <v>8.5505668795390744E-6</v>
      </c>
      <c r="P186" s="479"/>
    </row>
    <row r="187" spans="1:16">
      <c r="A187" s="684"/>
      <c r="B187" s="440" t="s">
        <v>187</v>
      </c>
      <c r="C187" s="441">
        <v>29182344</v>
      </c>
      <c r="D187" s="414" t="s">
        <v>1137</v>
      </c>
      <c r="E187" s="476" t="s">
        <v>1706</v>
      </c>
      <c r="F187" s="435">
        <v>45531</v>
      </c>
      <c r="G187" s="419">
        <v>207044</v>
      </c>
      <c r="H187" s="419"/>
      <c r="I187" s="419">
        <f t="shared" si="43"/>
        <v>207044</v>
      </c>
      <c r="J187" s="472" t="s">
        <v>2891</v>
      </c>
      <c r="K187" s="419">
        <v>143.66999999999999</v>
      </c>
      <c r="L187" s="466">
        <f t="shared" si="44"/>
        <v>1</v>
      </c>
      <c r="M187" s="464">
        <f t="shared" si="45"/>
        <v>2070.44</v>
      </c>
      <c r="N187" s="464">
        <f t="shared" si="46"/>
        <v>209114.44</v>
      </c>
      <c r="O187" s="468">
        <f>+N187/$L$4337</f>
        <v>1.466973457911243E-6</v>
      </c>
      <c r="P187" s="479"/>
    </row>
    <row r="188" spans="1:16">
      <c r="A188" s="684"/>
      <c r="B188" s="412" t="s">
        <v>187</v>
      </c>
      <c r="C188" s="413">
        <v>29182344</v>
      </c>
      <c r="D188" s="414" t="s">
        <v>1137</v>
      </c>
      <c r="E188" s="476" t="s">
        <v>1706</v>
      </c>
      <c r="F188" s="435">
        <v>45531</v>
      </c>
      <c r="G188" s="419">
        <v>1932</v>
      </c>
      <c r="H188" s="419"/>
      <c r="I188" s="419">
        <f t="shared" si="43"/>
        <v>1932</v>
      </c>
      <c r="J188" s="472" t="s">
        <v>2891</v>
      </c>
      <c r="K188" s="419">
        <v>143.66999999999999</v>
      </c>
      <c r="L188" s="466">
        <f t="shared" si="44"/>
        <v>1</v>
      </c>
      <c r="M188" s="464">
        <f t="shared" si="45"/>
        <v>19.32</v>
      </c>
      <c r="N188" s="464">
        <f t="shared" si="46"/>
        <v>1951.32</v>
      </c>
      <c r="O188" s="468">
        <f>+N188/$L$4337</f>
        <v>1.3688842568171603E-8</v>
      </c>
      <c r="P188" s="479"/>
    </row>
    <row r="189" spans="1:16">
      <c r="A189" s="684"/>
      <c r="B189" s="440" t="s">
        <v>187</v>
      </c>
      <c r="C189" s="441">
        <v>29182344</v>
      </c>
      <c r="D189" s="414" t="s">
        <v>1137</v>
      </c>
      <c r="E189" s="476" t="s">
        <v>1706</v>
      </c>
      <c r="F189" s="435">
        <v>45531</v>
      </c>
      <c r="G189" s="419">
        <v>207044</v>
      </c>
      <c r="H189" s="419"/>
      <c r="I189" s="419">
        <f t="shared" si="43"/>
        <v>207044</v>
      </c>
      <c r="J189" s="472" t="s">
        <v>2891</v>
      </c>
      <c r="K189" s="419">
        <v>143.66999999999999</v>
      </c>
      <c r="L189" s="466">
        <f t="shared" si="44"/>
        <v>1</v>
      </c>
      <c r="M189" s="464">
        <f t="shared" si="45"/>
        <v>2070.44</v>
      </c>
      <c r="N189" s="464">
        <f t="shared" si="46"/>
        <v>209114.44</v>
      </c>
      <c r="O189" s="468">
        <f>+N189/$L$4337</f>
        <v>1.466973457911243E-6</v>
      </c>
      <c r="P189" s="479"/>
    </row>
    <row r="190" spans="1:16">
      <c r="A190" s="684"/>
      <c r="B190" s="412" t="s">
        <v>187</v>
      </c>
      <c r="C190" s="413">
        <v>29182344</v>
      </c>
      <c r="D190" s="414" t="s">
        <v>1137</v>
      </c>
      <c r="E190" s="476" t="s">
        <v>1706</v>
      </c>
      <c r="F190" s="435">
        <v>45531</v>
      </c>
      <c r="G190" s="419">
        <v>97222</v>
      </c>
      <c r="H190" s="419"/>
      <c r="I190" s="419">
        <f t="shared" si="43"/>
        <v>97222</v>
      </c>
      <c r="J190" s="472" t="s">
        <v>2891</v>
      </c>
      <c r="K190" s="419">
        <v>143.66999999999999</v>
      </c>
      <c r="L190" s="466">
        <f t="shared" si="44"/>
        <v>1</v>
      </c>
      <c r="M190" s="464">
        <f t="shared" si="45"/>
        <v>972.22</v>
      </c>
      <c r="N190" s="464">
        <f t="shared" si="46"/>
        <v>98194.22</v>
      </c>
      <c r="O190" s="468">
        <f>+N190/$L$4337</f>
        <v>6.8884919884201844E-7</v>
      </c>
      <c r="P190" s="479"/>
    </row>
    <row r="191" spans="1:16" s="411" customFormat="1">
      <c r="A191" s="684"/>
      <c r="B191" s="447" t="s">
        <v>26</v>
      </c>
      <c r="C191" s="413"/>
      <c r="D191" s="414"/>
      <c r="E191" s="476"/>
      <c r="F191" s="471"/>
      <c r="G191" s="454">
        <f>SUM(G186:G190)</f>
        <v>1720042</v>
      </c>
      <c r="H191" s="454">
        <f t="shared" ref="H191:O191" si="47">SUM(H186:H190)</f>
        <v>0</v>
      </c>
      <c r="I191" s="454">
        <f t="shared" si="47"/>
        <v>1720042</v>
      </c>
      <c r="J191" s="454"/>
      <c r="K191" s="454"/>
      <c r="L191" s="454"/>
      <c r="M191" s="454">
        <f t="shared" si="47"/>
        <v>17200.420000000002</v>
      </c>
      <c r="N191" s="454">
        <f t="shared" si="47"/>
        <v>1737242.42</v>
      </c>
      <c r="O191" s="515">
        <f t="shared" si="47"/>
        <v>1.2187051836771751E-5</v>
      </c>
    </row>
    <row r="192" spans="1:16">
      <c r="A192" s="684"/>
      <c r="B192" s="440" t="s">
        <v>250</v>
      </c>
      <c r="C192" s="441">
        <v>1118284905</v>
      </c>
      <c r="D192" s="414" t="s">
        <v>1139</v>
      </c>
      <c r="E192" s="476" t="s">
        <v>1706</v>
      </c>
      <c r="F192" s="435">
        <v>45531</v>
      </c>
      <c r="G192" s="419">
        <v>630500</v>
      </c>
      <c r="H192" s="419"/>
      <c r="I192" s="419">
        <f t="shared" si="43"/>
        <v>630500</v>
      </c>
      <c r="J192" s="472" t="s">
        <v>2891</v>
      </c>
      <c r="K192" s="419">
        <v>143.66999999999999</v>
      </c>
      <c r="L192" s="466">
        <f t="shared" si="44"/>
        <v>1</v>
      </c>
      <c r="M192" s="464">
        <f t="shared" si="45"/>
        <v>6305</v>
      </c>
      <c r="N192" s="464">
        <f t="shared" si="46"/>
        <v>636805</v>
      </c>
      <c r="O192" s="468">
        <f>+N192/$L$4337</f>
        <v>4.4672956724804328E-6</v>
      </c>
      <c r="P192" s="479"/>
    </row>
    <row r="193" spans="1:16">
      <c r="A193" s="684"/>
      <c r="B193" s="412" t="s">
        <v>250</v>
      </c>
      <c r="C193" s="413">
        <v>1118284905</v>
      </c>
      <c r="D193" s="414" t="s">
        <v>1139</v>
      </c>
      <c r="E193" s="476" t="s">
        <v>1706</v>
      </c>
      <c r="F193" s="435">
        <v>45531</v>
      </c>
      <c r="G193" s="419">
        <v>852833</v>
      </c>
      <c r="H193" s="419"/>
      <c r="I193" s="419">
        <f t="shared" si="43"/>
        <v>852833</v>
      </c>
      <c r="J193" s="472" t="s">
        <v>2891</v>
      </c>
      <c r="K193" s="419">
        <v>143.66999999999999</v>
      </c>
      <c r="L193" s="466">
        <f t="shared" si="44"/>
        <v>1</v>
      </c>
      <c r="M193" s="464">
        <f t="shared" si="45"/>
        <v>8528.33</v>
      </c>
      <c r="N193" s="464">
        <f t="shared" si="46"/>
        <v>861361.33</v>
      </c>
      <c r="O193" s="468">
        <f>+N193/$L$4337</f>
        <v>6.0425966221229259E-6</v>
      </c>
      <c r="P193" s="479"/>
    </row>
    <row r="194" spans="1:16">
      <c r="A194" s="684"/>
      <c r="B194" s="440" t="s">
        <v>250</v>
      </c>
      <c r="C194" s="441">
        <v>1118284905</v>
      </c>
      <c r="D194" s="414" t="s">
        <v>1139</v>
      </c>
      <c r="E194" s="476" t="s">
        <v>1706</v>
      </c>
      <c r="F194" s="435">
        <v>45531</v>
      </c>
      <c r="G194" s="419">
        <v>59698</v>
      </c>
      <c r="H194" s="419"/>
      <c r="I194" s="419">
        <f t="shared" si="43"/>
        <v>59698</v>
      </c>
      <c r="J194" s="472" t="s">
        <v>2891</v>
      </c>
      <c r="K194" s="419">
        <v>143.66999999999999</v>
      </c>
      <c r="L194" s="466">
        <f t="shared" si="44"/>
        <v>1</v>
      </c>
      <c r="M194" s="464">
        <f t="shared" si="45"/>
        <v>596.98</v>
      </c>
      <c r="N194" s="464">
        <f t="shared" si="46"/>
        <v>60294.98</v>
      </c>
      <c r="O194" s="468">
        <f>+N194/$L$4337</f>
        <v>4.2297956709871037E-7</v>
      </c>
      <c r="P194" s="479"/>
    </row>
    <row r="195" spans="1:16">
      <c r="A195" s="684"/>
      <c r="B195" s="412" t="s">
        <v>250</v>
      </c>
      <c r="C195" s="413">
        <v>1118284905</v>
      </c>
      <c r="D195" s="414" t="s">
        <v>1139</v>
      </c>
      <c r="E195" s="476" t="s">
        <v>1706</v>
      </c>
      <c r="F195" s="435">
        <v>45531</v>
      </c>
      <c r="G195" s="419">
        <v>121833</v>
      </c>
      <c r="H195" s="419"/>
      <c r="I195" s="419">
        <f t="shared" si="43"/>
        <v>121833</v>
      </c>
      <c r="J195" s="472" t="s">
        <v>2891</v>
      </c>
      <c r="K195" s="419">
        <v>143.66999999999999</v>
      </c>
      <c r="L195" s="466">
        <f t="shared" si="44"/>
        <v>1</v>
      </c>
      <c r="M195" s="464">
        <f t="shared" si="45"/>
        <v>1218.33</v>
      </c>
      <c r="N195" s="464">
        <f t="shared" si="46"/>
        <v>123051.33</v>
      </c>
      <c r="O195" s="468">
        <f>+N195/$L$4337</f>
        <v>8.6322606449692072E-7</v>
      </c>
      <c r="P195" s="479"/>
    </row>
    <row r="196" spans="1:16">
      <c r="A196" s="684"/>
      <c r="B196" s="412" t="s">
        <v>250</v>
      </c>
      <c r="C196" s="413">
        <v>1118284905</v>
      </c>
      <c r="D196" s="414" t="s">
        <v>1139</v>
      </c>
      <c r="E196" s="476" t="s">
        <v>1706</v>
      </c>
      <c r="F196" s="435">
        <v>45531</v>
      </c>
      <c r="G196" s="419">
        <v>317778</v>
      </c>
      <c r="H196" s="419"/>
      <c r="I196" s="419">
        <f t="shared" si="43"/>
        <v>317778</v>
      </c>
      <c r="J196" s="472" t="s">
        <v>2891</v>
      </c>
      <c r="K196" s="419">
        <v>143.66999999999999</v>
      </c>
      <c r="L196" s="466">
        <f t="shared" si="44"/>
        <v>1</v>
      </c>
      <c r="M196" s="464">
        <f t="shared" si="45"/>
        <v>3177.78</v>
      </c>
      <c r="N196" s="464">
        <f t="shared" si="46"/>
        <v>320955.78000000003</v>
      </c>
      <c r="O196" s="468">
        <f>+N196/$L$4337</f>
        <v>2.2515595308635799E-6</v>
      </c>
      <c r="P196" s="479"/>
    </row>
    <row r="197" spans="1:16" s="411" customFormat="1">
      <c r="A197" s="684"/>
      <c r="B197" s="456" t="s">
        <v>26</v>
      </c>
      <c r="C197" s="441"/>
      <c r="D197" s="414"/>
      <c r="E197" s="476"/>
      <c r="F197" s="471"/>
      <c r="G197" s="454">
        <f>SUM(G192:G196)</f>
        <v>1982642</v>
      </c>
      <c r="H197" s="454">
        <f t="shared" ref="H197:O197" si="48">SUM(H192:H196)</f>
        <v>0</v>
      </c>
      <c r="I197" s="454">
        <f t="shared" si="48"/>
        <v>1982642</v>
      </c>
      <c r="J197" s="454"/>
      <c r="K197" s="454"/>
      <c r="L197" s="454"/>
      <c r="M197" s="454">
        <f t="shared" si="48"/>
        <v>19826.419999999998</v>
      </c>
      <c r="N197" s="454">
        <f t="shared" si="48"/>
        <v>2002468.4200000002</v>
      </c>
      <c r="O197" s="515">
        <f t="shared" si="48"/>
        <v>1.404765745706257E-5</v>
      </c>
    </row>
    <row r="198" spans="1:16">
      <c r="A198" s="684"/>
      <c r="B198" s="412" t="s">
        <v>251</v>
      </c>
      <c r="C198" s="413">
        <v>31538382</v>
      </c>
      <c r="D198" s="414" t="s">
        <v>252</v>
      </c>
      <c r="E198" s="476" t="s">
        <v>1706</v>
      </c>
      <c r="F198" s="435">
        <v>45531</v>
      </c>
      <c r="G198" s="419">
        <v>399383</v>
      </c>
      <c r="H198" s="419"/>
      <c r="I198" s="419">
        <f t="shared" si="43"/>
        <v>399383</v>
      </c>
      <c r="J198" s="472" t="s">
        <v>2891</v>
      </c>
      <c r="K198" s="419">
        <v>143.66999999999999</v>
      </c>
      <c r="L198" s="466">
        <f t="shared" si="44"/>
        <v>1</v>
      </c>
      <c r="M198" s="464">
        <f t="shared" si="45"/>
        <v>3993.83</v>
      </c>
      <c r="N198" s="464">
        <f t="shared" si="46"/>
        <v>403376.83</v>
      </c>
      <c r="O198" s="468">
        <f>+N198/$L$4337</f>
        <v>2.8297572522795441E-6</v>
      </c>
      <c r="P198" s="479"/>
    </row>
    <row r="199" spans="1:16">
      <c r="A199" s="684"/>
      <c r="B199" s="440" t="s">
        <v>251</v>
      </c>
      <c r="C199" s="441">
        <v>31538382</v>
      </c>
      <c r="D199" s="414" t="s">
        <v>252</v>
      </c>
      <c r="E199" s="476" t="s">
        <v>1706</v>
      </c>
      <c r="F199" s="435">
        <v>45531</v>
      </c>
      <c r="G199" s="419">
        <v>852833</v>
      </c>
      <c r="H199" s="419"/>
      <c r="I199" s="419">
        <f t="shared" si="43"/>
        <v>852833</v>
      </c>
      <c r="J199" s="472" t="s">
        <v>2891</v>
      </c>
      <c r="K199" s="419">
        <v>143.66999999999999</v>
      </c>
      <c r="L199" s="466">
        <f t="shared" si="44"/>
        <v>1</v>
      </c>
      <c r="M199" s="464">
        <f t="shared" si="45"/>
        <v>8528.33</v>
      </c>
      <c r="N199" s="464">
        <f t="shared" si="46"/>
        <v>861361.33</v>
      </c>
      <c r="O199" s="468">
        <f>+N199/$L$4337</f>
        <v>6.0425966221229259E-6</v>
      </c>
      <c r="P199" s="479"/>
    </row>
    <row r="200" spans="1:16">
      <c r="A200" s="684"/>
      <c r="B200" s="412" t="s">
        <v>251</v>
      </c>
      <c r="C200" s="413">
        <v>31538382</v>
      </c>
      <c r="D200" s="414" t="s">
        <v>252</v>
      </c>
      <c r="E200" s="476" t="s">
        <v>1706</v>
      </c>
      <c r="F200" s="435">
        <v>45531</v>
      </c>
      <c r="G200" s="419">
        <v>59698</v>
      </c>
      <c r="H200" s="419"/>
      <c r="I200" s="419">
        <f t="shared" si="43"/>
        <v>59698</v>
      </c>
      <c r="J200" s="472" t="s">
        <v>2891</v>
      </c>
      <c r="K200" s="419">
        <v>143.66999999999999</v>
      </c>
      <c r="L200" s="466">
        <f t="shared" si="44"/>
        <v>1</v>
      </c>
      <c r="M200" s="464">
        <f t="shared" si="45"/>
        <v>596.98</v>
      </c>
      <c r="N200" s="464">
        <f t="shared" si="46"/>
        <v>60294.98</v>
      </c>
      <c r="O200" s="468">
        <f>+N200/$L$4337</f>
        <v>4.2297956709871037E-7</v>
      </c>
      <c r="P200" s="479"/>
    </row>
    <row r="201" spans="1:16">
      <c r="A201" s="684"/>
      <c r="B201" s="412" t="s">
        <v>251</v>
      </c>
      <c r="C201" s="413">
        <v>31538382</v>
      </c>
      <c r="D201" s="414" t="s">
        <v>252</v>
      </c>
      <c r="E201" s="476" t="s">
        <v>1706</v>
      </c>
      <c r="F201" s="435">
        <v>45531</v>
      </c>
      <c r="G201" s="419">
        <v>121833</v>
      </c>
      <c r="H201" s="419"/>
      <c r="I201" s="419">
        <f t="shared" si="43"/>
        <v>121833</v>
      </c>
      <c r="J201" s="472" t="s">
        <v>2891</v>
      </c>
      <c r="K201" s="419">
        <v>143.66999999999999</v>
      </c>
      <c r="L201" s="466">
        <f t="shared" si="44"/>
        <v>1</v>
      </c>
      <c r="M201" s="464">
        <f t="shared" si="45"/>
        <v>1218.33</v>
      </c>
      <c r="N201" s="464">
        <f t="shared" si="46"/>
        <v>123051.33</v>
      </c>
      <c r="O201" s="468">
        <f>+N201/$L$4337</f>
        <v>8.6322606449692072E-7</v>
      </c>
      <c r="P201" s="479"/>
    </row>
    <row r="202" spans="1:16">
      <c r="A202" s="684"/>
      <c r="B202" s="440" t="s">
        <v>251</v>
      </c>
      <c r="C202" s="441">
        <v>31538382</v>
      </c>
      <c r="D202" s="414" t="s">
        <v>252</v>
      </c>
      <c r="E202" s="476" t="s">
        <v>1706</v>
      </c>
      <c r="F202" s="435">
        <v>45531</v>
      </c>
      <c r="G202" s="419">
        <v>433333</v>
      </c>
      <c r="H202" s="419"/>
      <c r="I202" s="419">
        <f t="shared" si="43"/>
        <v>433333</v>
      </c>
      <c r="J202" s="472" t="s">
        <v>2891</v>
      </c>
      <c r="K202" s="419">
        <v>143.66999999999999</v>
      </c>
      <c r="L202" s="466">
        <f t="shared" si="44"/>
        <v>1</v>
      </c>
      <c r="M202" s="464">
        <f t="shared" si="45"/>
        <v>4333.33</v>
      </c>
      <c r="N202" s="464">
        <f t="shared" si="46"/>
        <v>437666.33</v>
      </c>
      <c r="O202" s="468">
        <f>+N202/$L$4337</f>
        <v>3.0703039423361829E-6</v>
      </c>
      <c r="P202" s="479"/>
    </row>
    <row r="203" spans="1:16" s="411" customFormat="1">
      <c r="A203" s="684"/>
      <c r="B203" s="447" t="s">
        <v>26</v>
      </c>
      <c r="C203" s="413"/>
      <c r="D203" s="414"/>
      <c r="E203" s="476"/>
      <c r="F203" s="471"/>
      <c r="G203" s="454">
        <f>SUM(G198:G202)</f>
        <v>1867080</v>
      </c>
      <c r="H203" s="454">
        <f t="shared" ref="H203:O203" si="49">SUM(H198:H202)</f>
        <v>0</v>
      </c>
      <c r="I203" s="454">
        <f t="shared" si="49"/>
        <v>1867080</v>
      </c>
      <c r="J203" s="454"/>
      <c r="K203" s="454"/>
      <c r="L203" s="454"/>
      <c r="M203" s="454">
        <f t="shared" si="49"/>
        <v>18670.8</v>
      </c>
      <c r="N203" s="454">
        <f t="shared" si="49"/>
        <v>1885750.8</v>
      </c>
      <c r="O203" s="515">
        <f t="shared" si="49"/>
        <v>1.3228863448334285E-5</v>
      </c>
    </row>
    <row r="204" spans="1:16">
      <c r="A204" s="684"/>
      <c r="B204" s="440" t="s">
        <v>253</v>
      </c>
      <c r="C204" s="441">
        <v>1004376936</v>
      </c>
      <c r="D204" s="414" t="s">
        <v>254</v>
      </c>
      <c r="E204" s="476" t="s">
        <v>1706</v>
      </c>
      <c r="F204" s="435">
        <v>45531</v>
      </c>
      <c r="G204" s="419">
        <v>3139650</v>
      </c>
      <c r="H204" s="419"/>
      <c r="I204" s="419">
        <f t="shared" si="43"/>
        <v>3139650</v>
      </c>
      <c r="J204" s="472" t="s">
        <v>2891</v>
      </c>
      <c r="K204" s="419">
        <v>143.66999999999999</v>
      </c>
      <c r="L204" s="466">
        <f t="shared" si="44"/>
        <v>1</v>
      </c>
      <c r="M204" s="464">
        <f t="shared" si="45"/>
        <v>31396.5</v>
      </c>
      <c r="N204" s="464">
        <f t="shared" si="46"/>
        <v>3171046.5</v>
      </c>
      <c r="O204" s="468">
        <f>+N204/$L$4337</f>
        <v>2.2245431971614892E-5</v>
      </c>
      <c r="P204" s="479"/>
    </row>
    <row r="205" spans="1:16">
      <c r="A205" s="684"/>
      <c r="B205" s="412" t="s">
        <v>253</v>
      </c>
      <c r="C205" s="413">
        <v>1004376936</v>
      </c>
      <c r="D205" s="414" t="s">
        <v>254</v>
      </c>
      <c r="E205" s="476" t="s">
        <v>1706</v>
      </c>
      <c r="F205" s="435">
        <v>45531</v>
      </c>
      <c r="G205" s="419">
        <v>2088000</v>
      </c>
      <c r="H205" s="419"/>
      <c r="I205" s="419">
        <f t="shared" si="43"/>
        <v>2088000</v>
      </c>
      <c r="J205" s="472" t="s">
        <v>2891</v>
      </c>
      <c r="K205" s="419">
        <v>143.66999999999999</v>
      </c>
      <c r="L205" s="466">
        <f t="shared" si="44"/>
        <v>1</v>
      </c>
      <c r="M205" s="464">
        <f t="shared" si="45"/>
        <v>20880</v>
      </c>
      <c r="N205" s="464">
        <f t="shared" si="46"/>
        <v>2108880</v>
      </c>
      <c r="O205" s="468">
        <f>+N205/$L$4337</f>
        <v>1.4794152837651297E-5</v>
      </c>
      <c r="P205" s="479"/>
    </row>
    <row r="206" spans="1:16">
      <c r="A206" s="684"/>
      <c r="B206" s="412" t="s">
        <v>253</v>
      </c>
      <c r="C206" s="413">
        <v>1004376936</v>
      </c>
      <c r="D206" s="414" t="s">
        <v>254</v>
      </c>
      <c r="E206" s="476" t="s">
        <v>1706</v>
      </c>
      <c r="F206" s="435">
        <v>45531</v>
      </c>
      <c r="G206" s="419">
        <v>75168</v>
      </c>
      <c r="H206" s="419"/>
      <c r="I206" s="419">
        <f t="shared" si="43"/>
        <v>75168</v>
      </c>
      <c r="J206" s="472" t="s">
        <v>2891</v>
      </c>
      <c r="K206" s="419">
        <v>143.66999999999999</v>
      </c>
      <c r="L206" s="466">
        <f t="shared" si="44"/>
        <v>1</v>
      </c>
      <c r="M206" s="464">
        <f t="shared" si="45"/>
        <v>751.68000000000006</v>
      </c>
      <c r="N206" s="464">
        <f t="shared" si="46"/>
        <v>75919.679999999993</v>
      </c>
      <c r="O206" s="468">
        <f>+N206/$L$4337</f>
        <v>5.3258950215544667E-7</v>
      </c>
      <c r="P206" s="479"/>
    </row>
    <row r="207" spans="1:16">
      <c r="A207" s="684"/>
      <c r="B207" s="440" t="s">
        <v>253</v>
      </c>
      <c r="C207" s="441">
        <v>1004376936</v>
      </c>
      <c r="D207" s="414" t="s">
        <v>254</v>
      </c>
      <c r="E207" s="476" t="s">
        <v>1706</v>
      </c>
      <c r="F207" s="435">
        <v>45531</v>
      </c>
      <c r="G207" s="419">
        <v>580000</v>
      </c>
      <c r="H207" s="419"/>
      <c r="I207" s="419">
        <f t="shared" si="43"/>
        <v>580000</v>
      </c>
      <c r="J207" s="472" t="s">
        <v>2891</v>
      </c>
      <c r="K207" s="419">
        <v>143.66999999999999</v>
      </c>
      <c r="L207" s="466">
        <f t="shared" si="44"/>
        <v>1</v>
      </c>
      <c r="M207" s="464">
        <f t="shared" si="45"/>
        <v>5800</v>
      </c>
      <c r="N207" s="464">
        <f t="shared" si="46"/>
        <v>585800</v>
      </c>
      <c r="O207" s="468">
        <f>+N207/$L$4337</f>
        <v>4.1094868993475827E-6</v>
      </c>
      <c r="P207" s="479"/>
    </row>
    <row r="208" spans="1:16">
      <c r="A208" s="684"/>
      <c r="B208" s="412" t="s">
        <v>253</v>
      </c>
      <c r="C208" s="413">
        <v>1004376936</v>
      </c>
      <c r="D208" s="414" t="s">
        <v>254</v>
      </c>
      <c r="E208" s="476" t="s">
        <v>1706</v>
      </c>
      <c r="F208" s="435">
        <v>45531</v>
      </c>
      <c r="G208" s="419">
        <v>1044000</v>
      </c>
      <c r="H208" s="419"/>
      <c r="I208" s="419">
        <f t="shared" si="43"/>
        <v>1044000</v>
      </c>
      <c r="J208" s="472" t="s">
        <v>2891</v>
      </c>
      <c r="K208" s="419">
        <v>143.66999999999999</v>
      </c>
      <c r="L208" s="466">
        <f t="shared" si="44"/>
        <v>1</v>
      </c>
      <c r="M208" s="464">
        <f t="shared" si="45"/>
        <v>10440</v>
      </c>
      <c r="N208" s="464">
        <f t="shared" si="46"/>
        <v>1054440</v>
      </c>
      <c r="O208" s="468">
        <f>+N208/$L$4337</f>
        <v>7.3970764188256484E-6</v>
      </c>
      <c r="P208" s="479"/>
    </row>
    <row r="209" spans="1:16" s="411" customFormat="1">
      <c r="A209" s="684"/>
      <c r="B209" s="456" t="s">
        <v>26</v>
      </c>
      <c r="C209" s="441"/>
      <c r="D209" s="414"/>
      <c r="E209" s="476"/>
      <c r="F209" s="471"/>
      <c r="G209" s="454">
        <f>SUM(G204:G208)</f>
        <v>6926818</v>
      </c>
      <c r="H209" s="454">
        <f t="shared" ref="H209:O209" si="50">SUM(H204:H208)</f>
        <v>0</v>
      </c>
      <c r="I209" s="454">
        <f t="shared" si="50"/>
        <v>6926818</v>
      </c>
      <c r="J209" s="454"/>
      <c r="K209" s="454"/>
      <c r="L209" s="454"/>
      <c r="M209" s="454">
        <f t="shared" si="50"/>
        <v>69268.179999999993</v>
      </c>
      <c r="N209" s="454">
        <f t="shared" si="50"/>
        <v>6996086.1799999997</v>
      </c>
      <c r="O209" s="515">
        <f t="shared" si="50"/>
        <v>4.9078737629594863E-5</v>
      </c>
    </row>
    <row r="210" spans="1:16">
      <c r="A210" s="684"/>
      <c r="B210" s="412" t="s">
        <v>255</v>
      </c>
      <c r="C210" s="413">
        <v>1111661484</v>
      </c>
      <c r="D210" s="414" t="s">
        <v>256</v>
      </c>
      <c r="E210" s="476" t="s">
        <v>1706</v>
      </c>
      <c r="F210" s="435">
        <v>45531</v>
      </c>
      <c r="G210" s="419">
        <v>750000</v>
      </c>
      <c r="H210" s="419"/>
      <c r="I210" s="419">
        <f t="shared" si="43"/>
        <v>750000</v>
      </c>
      <c r="J210" s="472" t="s">
        <v>2891</v>
      </c>
      <c r="K210" s="419">
        <v>143.66999999999999</v>
      </c>
      <c r="L210" s="466">
        <f t="shared" si="44"/>
        <v>1</v>
      </c>
      <c r="M210" s="464">
        <f t="shared" si="45"/>
        <v>7500</v>
      </c>
      <c r="N210" s="464">
        <f t="shared" si="46"/>
        <v>757500</v>
      </c>
      <c r="O210" s="468">
        <f>+N210/$L$4337</f>
        <v>5.3139916801908397E-6</v>
      </c>
      <c r="P210" s="479"/>
    </row>
    <row r="211" spans="1:16">
      <c r="A211" s="684"/>
      <c r="B211" s="412" t="s">
        <v>255</v>
      </c>
      <c r="C211" s="413">
        <v>1111661484</v>
      </c>
      <c r="D211" s="414" t="s">
        <v>256</v>
      </c>
      <c r="E211" s="476" t="s">
        <v>1706</v>
      </c>
      <c r="F211" s="435">
        <v>45531</v>
      </c>
      <c r="G211" s="419">
        <v>875000</v>
      </c>
      <c r="H211" s="419"/>
      <c r="I211" s="419">
        <f t="shared" si="43"/>
        <v>875000</v>
      </c>
      <c r="J211" s="472" t="s">
        <v>2891</v>
      </c>
      <c r="K211" s="419">
        <v>143.66999999999999</v>
      </c>
      <c r="L211" s="466">
        <f t="shared" si="44"/>
        <v>1</v>
      </c>
      <c r="M211" s="464">
        <f t="shared" si="45"/>
        <v>8750</v>
      </c>
      <c r="N211" s="464">
        <f t="shared" si="46"/>
        <v>883750</v>
      </c>
      <c r="O211" s="468">
        <f>+N211/$L$4337</f>
        <v>6.1996569602226458E-6</v>
      </c>
      <c r="P211" s="479"/>
    </row>
    <row r="212" spans="1:16">
      <c r="A212" s="684"/>
      <c r="B212" s="440" t="s">
        <v>255</v>
      </c>
      <c r="C212" s="441">
        <v>1111661484</v>
      </c>
      <c r="D212" s="414" t="s">
        <v>256</v>
      </c>
      <c r="E212" s="476" t="s">
        <v>1706</v>
      </c>
      <c r="F212" s="435">
        <v>45531</v>
      </c>
      <c r="G212" s="419">
        <v>61250</v>
      </c>
      <c r="H212" s="419"/>
      <c r="I212" s="419">
        <f t="shared" si="43"/>
        <v>61250</v>
      </c>
      <c r="J212" s="472" t="s">
        <v>2891</v>
      </c>
      <c r="K212" s="419">
        <v>143.66999999999999</v>
      </c>
      <c r="L212" s="466">
        <f t="shared" si="44"/>
        <v>1</v>
      </c>
      <c r="M212" s="464">
        <f t="shared" si="45"/>
        <v>612.5</v>
      </c>
      <c r="N212" s="464">
        <f t="shared" si="46"/>
        <v>61862.5</v>
      </c>
      <c r="O212" s="468">
        <f>+N212/$L$4337</f>
        <v>4.3397598721558521E-7</v>
      </c>
      <c r="P212" s="479"/>
    </row>
    <row r="213" spans="1:16">
      <c r="A213" s="684"/>
      <c r="B213" s="412" t="s">
        <v>255</v>
      </c>
      <c r="C213" s="413">
        <v>1111661484</v>
      </c>
      <c r="D213" s="414" t="s">
        <v>256</v>
      </c>
      <c r="E213" s="476" t="s">
        <v>1706</v>
      </c>
      <c r="F213" s="435">
        <v>45531</v>
      </c>
      <c r="G213" s="419">
        <v>125000</v>
      </c>
      <c r="H213" s="419"/>
      <c r="I213" s="419">
        <f t="shared" si="43"/>
        <v>125000</v>
      </c>
      <c r="J213" s="472" t="s">
        <v>2891</v>
      </c>
      <c r="K213" s="419">
        <v>143.66999999999999</v>
      </c>
      <c r="L213" s="466">
        <f t="shared" si="44"/>
        <v>1</v>
      </c>
      <c r="M213" s="464">
        <f t="shared" si="45"/>
        <v>1250</v>
      </c>
      <c r="N213" s="464">
        <f t="shared" si="46"/>
        <v>126250</v>
      </c>
      <c r="O213" s="468">
        <f>+N213/$L$4337</f>
        <v>8.8566528003180661E-7</v>
      </c>
      <c r="P213" s="479"/>
    </row>
    <row r="214" spans="1:16">
      <c r="A214" s="684"/>
      <c r="B214" s="440" t="s">
        <v>255</v>
      </c>
      <c r="C214" s="441">
        <v>1111661484</v>
      </c>
      <c r="D214" s="414" t="s">
        <v>256</v>
      </c>
      <c r="E214" s="476" t="s">
        <v>1706</v>
      </c>
      <c r="F214" s="435">
        <v>45531</v>
      </c>
      <c r="G214" s="419">
        <v>62500</v>
      </c>
      <c r="H214" s="419"/>
      <c r="I214" s="419">
        <f t="shared" si="43"/>
        <v>62500</v>
      </c>
      <c r="J214" s="472" t="s">
        <v>2891</v>
      </c>
      <c r="K214" s="419">
        <v>143.66999999999999</v>
      </c>
      <c r="L214" s="466">
        <f t="shared" si="44"/>
        <v>1</v>
      </c>
      <c r="M214" s="464">
        <f t="shared" si="45"/>
        <v>625</v>
      </c>
      <c r="N214" s="464">
        <f t="shared" si="46"/>
        <v>63125</v>
      </c>
      <c r="O214" s="468">
        <f>+N214/$L$4337</f>
        <v>4.428326400159033E-7</v>
      </c>
      <c r="P214" s="479"/>
    </row>
    <row r="215" spans="1:16" s="411" customFormat="1">
      <c r="A215" s="684"/>
      <c r="B215" s="447" t="s">
        <v>26</v>
      </c>
      <c r="C215" s="413"/>
      <c r="D215" s="414"/>
      <c r="E215" s="476"/>
      <c r="F215" s="471"/>
      <c r="G215" s="454">
        <f>SUM(G210:G214)</f>
        <v>1873750</v>
      </c>
      <c r="H215" s="454">
        <f t="shared" ref="H215:O215" si="51">SUM(H210:H214)</f>
        <v>0</v>
      </c>
      <c r="I215" s="454">
        <f t="shared" si="51"/>
        <v>1873750</v>
      </c>
      <c r="J215" s="454"/>
      <c r="K215" s="454"/>
      <c r="L215" s="454"/>
      <c r="M215" s="454">
        <f t="shared" si="51"/>
        <v>18737.5</v>
      </c>
      <c r="N215" s="454">
        <f t="shared" si="51"/>
        <v>1892487.5</v>
      </c>
      <c r="O215" s="515">
        <f t="shared" si="51"/>
        <v>1.3276122547676781E-5</v>
      </c>
    </row>
    <row r="216" spans="1:16">
      <c r="A216" s="684"/>
      <c r="B216" s="412" t="s">
        <v>257</v>
      </c>
      <c r="C216" s="413">
        <v>1006016617</v>
      </c>
      <c r="D216" s="414" t="s">
        <v>258</v>
      </c>
      <c r="E216" s="476" t="s">
        <v>1706</v>
      </c>
      <c r="F216" s="435">
        <v>45531</v>
      </c>
      <c r="G216" s="419">
        <v>10319650</v>
      </c>
      <c r="H216" s="419"/>
      <c r="I216" s="419">
        <f t="shared" si="43"/>
        <v>10319650</v>
      </c>
      <c r="J216" s="472" t="s">
        <v>2891</v>
      </c>
      <c r="K216" s="419">
        <v>143.66999999999999</v>
      </c>
      <c r="L216" s="466">
        <f t="shared" si="44"/>
        <v>1</v>
      </c>
      <c r="M216" s="464">
        <f t="shared" si="45"/>
        <v>103196.5</v>
      </c>
      <c r="N216" s="464">
        <f t="shared" si="46"/>
        <v>10422846.5</v>
      </c>
      <c r="O216" s="468">
        <f>+N216/$L$4337</f>
        <v>7.3118045656641865E-5</v>
      </c>
      <c r="P216" s="479"/>
    </row>
    <row r="217" spans="1:16">
      <c r="A217" s="684"/>
      <c r="B217" s="440" t="s">
        <v>257</v>
      </c>
      <c r="C217" s="441">
        <v>1006016617</v>
      </c>
      <c r="D217" s="414" t="s">
        <v>258</v>
      </c>
      <c r="E217" s="476" t="s">
        <v>1706</v>
      </c>
      <c r="F217" s="435">
        <v>45531</v>
      </c>
      <c r="G217" s="419">
        <v>783333</v>
      </c>
      <c r="H217" s="419"/>
      <c r="I217" s="419">
        <f t="shared" si="43"/>
        <v>783333</v>
      </c>
      <c r="J217" s="472" t="s">
        <v>2891</v>
      </c>
      <c r="K217" s="419">
        <v>143.66999999999999</v>
      </c>
      <c r="L217" s="466">
        <f t="shared" si="44"/>
        <v>1</v>
      </c>
      <c r="M217" s="464">
        <f t="shared" si="45"/>
        <v>7833.33</v>
      </c>
      <c r="N217" s="464">
        <f t="shared" si="46"/>
        <v>791166.33</v>
      </c>
      <c r="O217" s="468">
        <f>+N217/$L$4337</f>
        <v>5.5501667264252406E-6</v>
      </c>
      <c r="P217" s="479"/>
    </row>
    <row r="218" spans="1:16" s="411" customFormat="1">
      <c r="A218" s="684"/>
      <c r="B218" s="447" t="s">
        <v>26</v>
      </c>
      <c r="C218" s="413"/>
      <c r="D218" s="414"/>
      <c r="E218" s="476"/>
      <c r="F218" s="471"/>
      <c r="G218" s="454">
        <f>SUM(G216:G217)</f>
        <v>11102983</v>
      </c>
      <c r="H218" s="454">
        <f t="shared" ref="H218:O218" si="52">SUM(H216:H217)</f>
        <v>0</v>
      </c>
      <c r="I218" s="454">
        <f t="shared" si="52"/>
        <v>11102983</v>
      </c>
      <c r="J218" s="454"/>
      <c r="K218" s="454"/>
      <c r="L218" s="454"/>
      <c r="M218" s="454">
        <f t="shared" si="52"/>
        <v>111029.83</v>
      </c>
      <c r="N218" s="454">
        <f t="shared" si="52"/>
        <v>11214012.83</v>
      </c>
      <c r="O218" s="515">
        <f t="shared" si="52"/>
        <v>7.8668212383067106E-5</v>
      </c>
    </row>
    <row r="219" spans="1:16">
      <c r="A219" s="684"/>
      <c r="B219" s="440" t="s">
        <v>259</v>
      </c>
      <c r="C219" s="441">
        <v>94502886</v>
      </c>
      <c r="D219" s="414" t="s">
        <v>1180</v>
      </c>
      <c r="E219" s="476" t="s">
        <v>1706</v>
      </c>
      <c r="F219" s="435">
        <v>45531</v>
      </c>
      <c r="G219" s="419">
        <v>528559</v>
      </c>
      <c r="H219" s="419"/>
      <c r="I219" s="419">
        <f t="shared" si="43"/>
        <v>528559</v>
      </c>
      <c r="J219" s="472" t="s">
        <v>2891</v>
      </c>
      <c r="K219" s="419">
        <v>143.66999999999999</v>
      </c>
      <c r="L219" s="466">
        <f t="shared" si="44"/>
        <v>1</v>
      </c>
      <c r="M219" s="464">
        <f t="shared" si="45"/>
        <v>5285.59</v>
      </c>
      <c r="N219" s="464">
        <f t="shared" si="46"/>
        <v>533844.59</v>
      </c>
      <c r="O219" s="468">
        <f>+N219/$L$4337</f>
        <v>3.7450108379866532E-6</v>
      </c>
      <c r="P219" s="479"/>
    </row>
    <row r="220" spans="1:16">
      <c r="A220" s="684"/>
      <c r="B220" s="412" t="s">
        <v>259</v>
      </c>
      <c r="C220" s="413">
        <v>94502886</v>
      </c>
      <c r="D220" s="414" t="s">
        <v>1180</v>
      </c>
      <c r="E220" s="476" t="s">
        <v>1706</v>
      </c>
      <c r="F220" s="435">
        <v>45531</v>
      </c>
      <c r="G220" s="419">
        <v>852833</v>
      </c>
      <c r="H220" s="419"/>
      <c r="I220" s="419">
        <f t="shared" si="43"/>
        <v>852833</v>
      </c>
      <c r="J220" s="472" t="s">
        <v>2891</v>
      </c>
      <c r="K220" s="419">
        <v>143.66999999999999</v>
      </c>
      <c r="L220" s="466">
        <f t="shared" si="44"/>
        <v>1</v>
      </c>
      <c r="M220" s="464">
        <f t="shared" si="45"/>
        <v>8528.33</v>
      </c>
      <c r="N220" s="464">
        <f t="shared" si="46"/>
        <v>861361.33</v>
      </c>
      <c r="O220" s="468">
        <f>+N220/$L$4337</f>
        <v>6.0425966221229259E-6</v>
      </c>
      <c r="P220" s="479"/>
    </row>
    <row r="221" spans="1:16">
      <c r="A221" s="684"/>
      <c r="B221" s="412" t="s">
        <v>259</v>
      </c>
      <c r="C221" s="413">
        <v>94502886</v>
      </c>
      <c r="D221" s="414" t="s">
        <v>1180</v>
      </c>
      <c r="E221" s="476" t="s">
        <v>1706</v>
      </c>
      <c r="F221" s="435">
        <v>45531</v>
      </c>
      <c r="G221" s="419">
        <v>59698</v>
      </c>
      <c r="H221" s="419"/>
      <c r="I221" s="419">
        <f t="shared" si="43"/>
        <v>59698</v>
      </c>
      <c r="J221" s="472" t="s">
        <v>2891</v>
      </c>
      <c r="K221" s="419">
        <v>143.66999999999999</v>
      </c>
      <c r="L221" s="466">
        <f t="shared" si="44"/>
        <v>1</v>
      </c>
      <c r="M221" s="464">
        <f t="shared" si="45"/>
        <v>596.98</v>
      </c>
      <c r="N221" s="464">
        <f t="shared" si="46"/>
        <v>60294.98</v>
      </c>
      <c r="O221" s="468">
        <f>+N221/$L$4337</f>
        <v>4.2297956709871037E-7</v>
      </c>
      <c r="P221" s="479"/>
    </row>
    <row r="222" spans="1:16">
      <c r="A222" s="684"/>
      <c r="B222" s="440" t="s">
        <v>259</v>
      </c>
      <c r="C222" s="441">
        <v>94502886</v>
      </c>
      <c r="D222" s="414" t="s">
        <v>1180</v>
      </c>
      <c r="E222" s="476" t="s">
        <v>1706</v>
      </c>
      <c r="F222" s="435">
        <v>45531</v>
      </c>
      <c r="G222" s="419">
        <v>121833</v>
      </c>
      <c r="H222" s="419"/>
      <c r="I222" s="419">
        <f t="shared" si="43"/>
        <v>121833</v>
      </c>
      <c r="J222" s="472" t="s">
        <v>2891</v>
      </c>
      <c r="K222" s="419">
        <v>143.66999999999999</v>
      </c>
      <c r="L222" s="466">
        <f t="shared" si="44"/>
        <v>1</v>
      </c>
      <c r="M222" s="464">
        <f t="shared" si="45"/>
        <v>1218.33</v>
      </c>
      <c r="N222" s="464">
        <f t="shared" si="46"/>
        <v>123051.33</v>
      </c>
      <c r="O222" s="468">
        <f>+N222/$L$4337</f>
        <v>8.6322606449692072E-7</v>
      </c>
      <c r="P222" s="479"/>
    </row>
    <row r="223" spans="1:16">
      <c r="A223" s="684"/>
      <c r="B223" s="412" t="s">
        <v>259</v>
      </c>
      <c r="C223" s="413">
        <v>94502886</v>
      </c>
      <c r="D223" s="414" t="s">
        <v>1180</v>
      </c>
      <c r="E223" s="476" t="s">
        <v>1706</v>
      </c>
      <c r="F223" s="435">
        <v>45531</v>
      </c>
      <c r="G223" s="419">
        <v>75833</v>
      </c>
      <c r="H223" s="419"/>
      <c r="I223" s="419">
        <f t="shared" si="43"/>
        <v>75833</v>
      </c>
      <c r="J223" s="472" t="s">
        <v>2891</v>
      </c>
      <c r="K223" s="419">
        <v>143.66999999999999</v>
      </c>
      <c r="L223" s="466">
        <f t="shared" si="44"/>
        <v>1</v>
      </c>
      <c r="M223" s="464">
        <f t="shared" si="45"/>
        <v>758.33</v>
      </c>
      <c r="N223" s="464">
        <f t="shared" si="46"/>
        <v>76591.33</v>
      </c>
      <c r="O223" s="468">
        <f>+N223/$L$4337</f>
        <v>5.3730124144521595E-7</v>
      </c>
      <c r="P223" s="479"/>
    </row>
    <row r="224" spans="1:16" s="411" customFormat="1">
      <c r="A224" s="684"/>
      <c r="B224" s="456" t="s">
        <v>26</v>
      </c>
      <c r="C224" s="441"/>
      <c r="D224" s="414"/>
      <c r="E224" s="476"/>
      <c r="F224" s="471"/>
      <c r="G224" s="454">
        <f>SUM(G219:G223)</f>
        <v>1638756</v>
      </c>
      <c r="H224" s="454">
        <f t="shared" ref="H224:O224" si="53">SUM(H219:H223)</f>
        <v>0</v>
      </c>
      <c r="I224" s="454">
        <f t="shared" si="53"/>
        <v>1638756</v>
      </c>
      <c r="J224" s="454"/>
      <c r="K224" s="454"/>
      <c r="L224" s="454"/>
      <c r="M224" s="454">
        <f t="shared" si="53"/>
        <v>16387.560000000001</v>
      </c>
      <c r="N224" s="454">
        <f t="shared" si="53"/>
        <v>1655143.56</v>
      </c>
      <c r="O224" s="515">
        <f t="shared" si="53"/>
        <v>1.1611114333150426E-5</v>
      </c>
    </row>
    <row r="225" spans="1:16">
      <c r="A225" s="684"/>
      <c r="B225" s="412" t="s">
        <v>691</v>
      </c>
      <c r="C225" s="413">
        <v>1006052770</v>
      </c>
      <c r="D225" s="414" t="s">
        <v>1126</v>
      </c>
      <c r="E225" s="476" t="s">
        <v>1706</v>
      </c>
      <c r="F225" s="435">
        <v>45531</v>
      </c>
      <c r="G225" s="419">
        <v>1683333</v>
      </c>
      <c r="H225" s="419"/>
      <c r="I225" s="419">
        <f t="shared" si="43"/>
        <v>1683333</v>
      </c>
      <c r="J225" s="472" t="s">
        <v>2891</v>
      </c>
      <c r="K225" s="419">
        <v>143.66999999999999</v>
      </c>
      <c r="L225" s="466">
        <f t="shared" si="44"/>
        <v>1</v>
      </c>
      <c r="M225" s="464">
        <f t="shared" si="45"/>
        <v>16833.330000000002</v>
      </c>
      <c r="N225" s="464">
        <f t="shared" si="46"/>
        <v>1700166.33</v>
      </c>
      <c r="O225" s="468">
        <f>+N225/$L$4337</f>
        <v>1.1926956742654249E-5</v>
      </c>
      <c r="P225" s="479"/>
    </row>
    <row r="226" spans="1:16">
      <c r="A226" s="684"/>
      <c r="B226" s="440" t="s">
        <v>691</v>
      </c>
      <c r="C226" s="441">
        <v>1006052770</v>
      </c>
      <c r="D226" s="414" t="s">
        <v>1126</v>
      </c>
      <c r="E226" s="476" t="s">
        <v>1706</v>
      </c>
      <c r="F226" s="435">
        <v>45531</v>
      </c>
      <c r="G226" s="419">
        <v>113344</v>
      </c>
      <c r="H226" s="419"/>
      <c r="I226" s="419">
        <f t="shared" si="43"/>
        <v>113344</v>
      </c>
      <c r="J226" s="472" t="s">
        <v>2891</v>
      </c>
      <c r="K226" s="419">
        <v>143.66999999999999</v>
      </c>
      <c r="L226" s="466">
        <f t="shared" si="44"/>
        <v>1</v>
      </c>
      <c r="M226" s="464">
        <f t="shared" si="45"/>
        <v>1133.44</v>
      </c>
      <c r="N226" s="464">
        <f t="shared" si="46"/>
        <v>114477.44</v>
      </c>
      <c r="O226" s="468">
        <f>+N226/$L$4337</f>
        <v>8.0307876399940076E-7</v>
      </c>
      <c r="P226" s="479"/>
    </row>
    <row r="227" spans="1:16">
      <c r="A227" s="684"/>
      <c r="B227" s="412" t="s">
        <v>691</v>
      </c>
      <c r="C227" s="413">
        <v>1006052770</v>
      </c>
      <c r="D227" s="414" t="s">
        <v>1126</v>
      </c>
      <c r="E227" s="476" t="s">
        <v>1706</v>
      </c>
      <c r="F227" s="435">
        <v>45531</v>
      </c>
      <c r="G227" s="419">
        <v>250000</v>
      </c>
      <c r="H227" s="419"/>
      <c r="I227" s="419">
        <f t="shared" si="43"/>
        <v>250000</v>
      </c>
      <c r="J227" s="472" t="s">
        <v>2891</v>
      </c>
      <c r="K227" s="419">
        <v>143.66999999999999</v>
      </c>
      <c r="L227" s="466">
        <f t="shared" si="44"/>
        <v>1</v>
      </c>
      <c r="M227" s="464">
        <f t="shared" si="45"/>
        <v>2500</v>
      </c>
      <c r="N227" s="464">
        <f t="shared" si="46"/>
        <v>252500</v>
      </c>
      <c r="O227" s="468">
        <f>+N227/$L$4337</f>
        <v>1.7713305600636132E-6</v>
      </c>
      <c r="P227" s="479"/>
    </row>
    <row r="228" spans="1:16">
      <c r="A228" s="684"/>
      <c r="B228" s="440" t="s">
        <v>691</v>
      </c>
      <c r="C228" s="441">
        <v>1006052770</v>
      </c>
      <c r="D228" s="414" t="s">
        <v>1126</v>
      </c>
      <c r="E228" s="476" t="s">
        <v>1706</v>
      </c>
      <c r="F228" s="435">
        <v>45531</v>
      </c>
      <c r="G228" s="419">
        <v>841667</v>
      </c>
      <c r="H228" s="419"/>
      <c r="I228" s="419">
        <f t="shared" si="43"/>
        <v>841667</v>
      </c>
      <c r="J228" s="472" t="s">
        <v>2891</v>
      </c>
      <c r="K228" s="419">
        <v>143.66999999999999</v>
      </c>
      <c r="L228" s="466">
        <f t="shared" si="44"/>
        <v>1</v>
      </c>
      <c r="M228" s="464">
        <f t="shared" si="45"/>
        <v>8416.67</v>
      </c>
      <c r="N228" s="464">
        <f t="shared" si="46"/>
        <v>850083.67</v>
      </c>
      <c r="O228" s="468">
        <f>+N228/$L$4337</f>
        <v>5.9634819139882449E-6</v>
      </c>
      <c r="P228" s="479"/>
    </row>
    <row r="229" spans="1:16">
      <c r="A229" s="684"/>
      <c r="B229" s="412" t="s">
        <v>731</v>
      </c>
      <c r="C229" s="413">
        <v>1107840949</v>
      </c>
      <c r="D229" s="414" t="s">
        <v>732</v>
      </c>
      <c r="E229" s="476" t="s">
        <v>1706</v>
      </c>
      <c r="F229" s="435">
        <v>45531</v>
      </c>
      <c r="G229" s="419">
        <v>1245716</v>
      </c>
      <c r="H229" s="419"/>
      <c r="I229" s="419">
        <f t="shared" si="43"/>
        <v>1245716</v>
      </c>
      <c r="J229" s="472" t="s">
        <v>2891</v>
      </c>
      <c r="K229" s="419">
        <v>143.66999999999999</v>
      </c>
      <c r="L229" s="466">
        <f t="shared" si="44"/>
        <v>1</v>
      </c>
      <c r="M229" s="464">
        <f t="shared" si="45"/>
        <v>12457.16</v>
      </c>
      <c r="N229" s="464">
        <f t="shared" si="46"/>
        <v>1258173.1599999999</v>
      </c>
      <c r="O229" s="468">
        <f>+N229/$L$4337</f>
        <v>8.826299279840815E-6</v>
      </c>
      <c r="P229" s="479"/>
    </row>
    <row r="230" spans="1:16" s="411" customFormat="1">
      <c r="A230" s="684"/>
      <c r="B230" s="447" t="s">
        <v>26</v>
      </c>
      <c r="C230" s="413"/>
      <c r="D230" s="414"/>
      <c r="E230" s="476"/>
      <c r="F230" s="471"/>
      <c r="G230" s="454">
        <f>SUM(G229:G229)</f>
        <v>1245716</v>
      </c>
      <c r="H230" s="454">
        <f>SUM(H229:H229)</f>
        <v>0</v>
      </c>
      <c r="I230" s="454">
        <f>SUM(I229:I229)</f>
        <v>1245716</v>
      </c>
      <c r="J230" s="454"/>
      <c r="K230" s="454"/>
      <c r="L230" s="454"/>
      <c r="M230" s="454">
        <f>SUM(M229:M229)</f>
        <v>12457.16</v>
      </c>
      <c r="N230" s="454">
        <f>SUM(N229:N229)</f>
        <v>1258173.1599999999</v>
      </c>
      <c r="O230" s="515">
        <f>SUM(O229:O229)</f>
        <v>8.826299279840815E-6</v>
      </c>
    </row>
    <row r="231" spans="1:16">
      <c r="A231" s="684"/>
      <c r="B231" s="440" t="s">
        <v>260</v>
      </c>
      <c r="C231" s="441">
        <v>1111660622</v>
      </c>
      <c r="D231" s="414" t="s">
        <v>1140</v>
      </c>
      <c r="E231" s="476" t="s">
        <v>1706</v>
      </c>
      <c r="F231" s="435">
        <v>45531</v>
      </c>
      <c r="G231" s="419">
        <v>650000</v>
      </c>
      <c r="H231" s="419"/>
      <c r="I231" s="419">
        <f t="shared" si="43"/>
        <v>650000</v>
      </c>
      <c r="J231" s="472" t="s">
        <v>2891</v>
      </c>
      <c r="K231" s="419">
        <v>143.66999999999999</v>
      </c>
      <c r="L231" s="466">
        <f t="shared" si="44"/>
        <v>1</v>
      </c>
      <c r="M231" s="464">
        <f t="shared" si="45"/>
        <v>6500</v>
      </c>
      <c r="N231" s="464">
        <f t="shared" si="46"/>
        <v>656500</v>
      </c>
      <c r="O231" s="468">
        <f>+N231/$L$4337</f>
        <v>4.6054594561653947E-6</v>
      </c>
      <c r="P231" s="479"/>
    </row>
    <row r="232" spans="1:16">
      <c r="A232" s="684"/>
      <c r="B232" s="412" t="s">
        <v>260</v>
      </c>
      <c r="C232" s="413">
        <v>1111660622</v>
      </c>
      <c r="D232" s="414" t="s">
        <v>1140</v>
      </c>
      <c r="E232" s="476" t="s">
        <v>1706</v>
      </c>
      <c r="F232" s="435">
        <v>45531</v>
      </c>
      <c r="G232" s="419">
        <v>852833</v>
      </c>
      <c r="H232" s="419"/>
      <c r="I232" s="419">
        <f t="shared" si="43"/>
        <v>852833</v>
      </c>
      <c r="J232" s="472" t="s">
        <v>2891</v>
      </c>
      <c r="K232" s="419">
        <v>143.66999999999999</v>
      </c>
      <c r="L232" s="466">
        <f t="shared" si="44"/>
        <v>1</v>
      </c>
      <c r="M232" s="464">
        <f t="shared" si="45"/>
        <v>8528.33</v>
      </c>
      <c r="N232" s="464">
        <f t="shared" si="46"/>
        <v>861361.33</v>
      </c>
      <c r="O232" s="468">
        <f>+N232/$L$4337</f>
        <v>6.0425966221229259E-6</v>
      </c>
      <c r="P232" s="479"/>
    </row>
    <row r="233" spans="1:16">
      <c r="A233" s="684"/>
      <c r="B233" s="440" t="s">
        <v>260</v>
      </c>
      <c r="C233" s="441">
        <v>1111660622</v>
      </c>
      <c r="D233" s="414" t="s">
        <v>1140</v>
      </c>
      <c r="E233" s="476" t="s">
        <v>1706</v>
      </c>
      <c r="F233" s="435">
        <v>45531</v>
      </c>
      <c r="G233" s="419">
        <v>59698</v>
      </c>
      <c r="H233" s="419"/>
      <c r="I233" s="419">
        <f t="shared" si="43"/>
        <v>59698</v>
      </c>
      <c r="J233" s="472" t="s">
        <v>2891</v>
      </c>
      <c r="K233" s="419">
        <v>143.66999999999999</v>
      </c>
      <c r="L233" s="466">
        <f t="shared" si="44"/>
        <v>1</v>
      </c>
      <c r="M233" s="464">
        <f t="shared" si="45"/>
        <v>596.98</v>
      </c>
      <c r="N233" s="464">
        <f t="shared" si="46"/>
        <v>60294.98</v>
      </c>
      <c r="O233" s="468">
        <f>+N233/$L$4337</f>
        <v>4.2297956709871037E-7</v>
      </c>
      <c r="P233" s="479"/>
    </row>
    <row r="234" spans="1:16">
      <c r="A234" s="684"/>
      <c r="B234" s="412" t="s">
        <v>260</v>
      </c>
      <c r="C234" s="413">
        <v>1111660622</v>
      </c>
      <c r="D234" s="414" t="s">
        <v>1140</v>
      </c>
      <c r="E234" s="476" t="s">
        <v>1706</v>
      </c>
      <c r="F234" s="435">
        <v>45531</v>
      </c>
      <c r="G234" s="419">
        <v>121833</v>
      </c>
      <c r="H234" s="419"/>
      <c r="I234" s="419">
        <f t="shared" si="43"/>
        <v>121833</v>
      </c>
      <c r="J234" s="472" t="s">
        <v>2891</v>
      </c>
      <c r="K234" s="419">
        <v>143.66999999999999</v>
      </c>
      <c r="L234" s="466">
        <f t="shared" si="44"/>
        <v>1</v>
      </c>
      <c r="M234" s="464">
        <f t="shared" si="45"/>
        <v>1218.33</v>
      </c>
      <c r="N234" s="464">
        <f t="shared" si="46"/>
        <v>123051.33</v>
      </c>
      <c r="O234" s="468">
        <f>+N234/$L$4337</f>
        <v>8.6322606449692072E-7</v>
      </c>
      <c r="P234" s="479"/>
    </row>
    <row r="235" spans="1:16">
      <c r="A235" s="684"/>
      <c r="B235" s="412" t="s">
        <v>260</v>
      </c>
      <c r="C235" s="413">
        <v>1111660622</v>
      </c>
      <c r="D235" s="414" t="s">
        <v>1140</v>
      </c>
      <c r="E235" s="476" t="s">
        <v>1706</v>
      </c>
      <c r="F235" s="435">
        <v>45531</v>
      </c>
      <c r="G235" s="419">
        <v>54166</v>
      </c>
      <c r="H235" s="419"/>
      <c r="I235" s="419">
        <f t="shared" si="43"/>
        <v>54166</v>
      </c>
      <c r="J235" s="472" t="s">
        <v>2891</v>
      </c>
      <c r="K235" s="419">
        <v>143.66999999999999</v>
      </c>
      <c r="L235" s="466">
        <f t="shared" si="44"/>
        <v>1</v>
      </c>
      <c r="M235" s="464">
        <f t="shared" si="45"/>
        <v>541.66</v>
      </c>
      <c r="N235" s="464">
        <f t="shared" si="46"/>
        <v>54707.66</v>
      </c>
      <c r="O235" s="468">
        <f>+N235/$L$4337</f>
        <v>3.8378356446562272E-7</v>
      </c>
      <c r="P235" s="479"/>
    </row>
    <row r="236" spans="1:16" s="411" customFormat="1">
      <c r="A236" s="684"/>
      <c r="B236" s="456" t="s">
        <v>26</v>
      </c>
      <c r="C236" s="441"/>
      <c r="D236" s="414"/>
      <c r="E236" s="476"/>
      <c r="F236" s="471"/>
      <c r="G236" s="454">
        <f>SUM(G231:G235)</f>
        <v>1738530</v>
      </c>
      <c r="H236" s="454">
        <f t="shared" ref="H236:O236" si="54">SUM(H231:H235)</f>
        <v>0</v>
      </c>
      <c r="I236" s="454">
        <f t="shared" si="54"/>
        <v>1738530</v>
      </c>
      <c r="J236" s="454"/>
      <c r="K236" s="454"/>
      <c r="L236" s="454"/>
      <c r="M236" s="454">
        <f t="shared" si="54"/>
        <v>17385.3</v>
      </c>
      <c r="N236" s="454">
        <f t="shared" si="54"/>
        <v>1755915.3</v>
      </c>
      <c r="O236" s="515">
        <f t="shared" si="54"/>
        <v>1.2318045274349575E-5</v>
      </c>
    </row>
    <row r="237" spans="1:16">
      <c r="A237" s="684"/>
      <c r="B237" s="412" t="s">
        <v>261</v>
      </c>
      <c r="C237" s="413">
        <v>1003500555</v>
      </c>
      <c r="D237" s="414" t="s">
        <v>262</v>
      </c>
      <c r="E237" s="476" t="s">
        <v>1706</v>
      </c>
      <c r="F237" s="435">
        <v>45531</v>
      </c>
      <c r="G237" s="419">
        <v>3040450</v>
      </c>
      <c r="H237" s="419"/>
      <c r="I237" s="419">
        <f t="shared" si="43"/>
        <v>3040450</v>
      </c>
      <c r="J237" s="472" t="s">
        <v>2891</v>
      </c>
      <c r="K237" s="419">
        <v>143.66999999999999</v>
      </c>
      <c r="L237" s="466">
        <f t="shared" si="44"/>
        <v>1</v>
      </c>
      <c r="M237" s="464">
        <f t="shared" si="45"/>
        <v>30404.5</v>
      </c>
      <c r="N237" s="464">
        <f t="shared" si="46"/>
        <v>3070854.5</v>
      </c>
      <c r="O237" s="468">
        <f>+N237/$L$4337</f>
        <v>2.1542568005381653E-5</v>
      </c>
      <c r="P237" s="479"/>
    </row>
    <row r="238" spans="1:16">
      <c r="A238" s="684"/>
      <c r="B238" s="440" t="s">
        <v>261</v>
      </c>
      <c r="C238" s="441">
        <v>1003500555</v>
      </c>
      <c r="D238" s="414" t="s">
        <v>262</v>
      </c>
      <c r="E238" s="476" t="s">
        <v>1706</v>
      </c>
      <c r="F238" s="435">
        <v>45531</v>
      </c>
      <c r="G238" s="419">
        <v>4200000</v>
      </c>
      <c r="H238" s="419"/>
      <c r="I238" s="419">
        <f t="shared" si="43"/>
        <v>4200000</v>
      </c>
      <c r="J238" s="472" t="s">
        <v>2891</v>
      </c>
      <c r="K238" s="419">
        <v>143.66999999999999</v>
      </c>
      <c r="L238" s="466">
        <f t="shared" si="44"/>
        <v>1</v>
      </c>
      <c r="M238" s="464">
        <f t="shared" si="45"/>
        <v>42000</v>
      </c>
      <c r="N238" s="464">
        <f t="shared" si="46"/>
        <v>4242000</v>
      </c>
      <c r="O238" s="468">
        <f>+N238/$L$4337</f>
        <v>2.9758353409068701E-5</v>
      </c>
      <c r="P238" s="479"/>
    </row>
    <row r="239" spans="1:16">
      <c r="A239" s="684"/>
      <c r="B239" s="412" t="s">
        <v>261</v>
      </c>
      <c r="C239" s="413">
        <v>1003500555</v>
      </c>
      <c r="D239" s="414" t="s">
        <v>262</v>
      </c>
      <c r="E239" s="476" t="s">
        <v>1706</v>
      </c>
      <c r="F239" s="435">
        <v>45531</v>
      </c>
      <c r="G239" s="419">
        <v>294000</v>
      </c>
      <c r="H239" s="419"/>
      <c r="I239" s="419">
        <f t="shared" si="43"/>
        <v>294000</v>
      </c>
      <c r="J239" s="472" t="s">
        <v>2891</v>
      </c>
      <c r="K239" s="419">
        <v>143.66999999999999</v>
      </c>
      <c r="L239" s="466">
        <f t="shared" si="44"/>
        <v>1</v>
      </c>
      <c r="M239" s="464">
        <f t="shared" si="45"/>
        <v>2940</v>
      </c>
      <c r="N239" s="464">
        <f t="shared" si="46"/>
        <v>296940</v>
      </c>
      <c r="O239" s="468">
        <f>+N239/$L$4337</f>
        <v>2.0830847386348092E-6</v>
      </c>
      <c r="P239" s="479"/>
    </row>
    <row r="240" spans="1:16">
      <c r="A240" s="684"/>
      <c r="B240" s="412" t="s">
        <v>261</v>
      </c>
      <c r="C240" s="413">
        <v>1003500555</v>
      </c>
      <c r="D240" s="414" t="s">
        <v>262</v>
      </c>
      <c r="E240" s="476" t="s">
        <v>1706</v>
      </c>
      <c r="F240" s="435">
        <v>45531</v>
      </c>
      <c r="G240" s="419">
        <v>600000</v>
      </c>
      <c r="H240" s="419"/>
      <c r="I240" s="419">
        <f t="shared" si="43"/>
        <v>600000</v>
      </c>
      <c r="J240" s="472" t="s">
        <v>2891</v>
      </c>
      <c r="K240" s="419">
        <v>143.66999999999999</v>
      </c>
      <c r="L240" s="466">
        <f t="shared" si="44"/>
        <v>1</v>
      </c>
      <c r="M240" s="464">
        <f t="shared" si="45"/>
        <v>6000</v>
      </c>
      <c r="N240" s="464">
        <f t="shared" si="46"/>
        <v>606000</v>
      </c>
      <c r="O240" s="468">
        <f>+N240/$L$4337</f>
        <v>4.2511933441526714E-6</v>
      </c>
      <c r="P240" s="479"/>
    </row>
    <row r="241" spans="1:16">
      <c r="A241" s="684"/>
      <c r="B241" s="440" t="s">
        <v>261</v>
      </c>
      <c r="C241" s="441">
        <v>1003500555</v>
      </c>
      <c r="D241" s="414" t="s">
        <v>262</v>
      </c>
      <c r="E241" s="476" t="s">
        <v>1706</v>
      </c>
      <c r="F241" s="435">
        <v>45531</v>
      </c>
      <c r="G241" s="419">
        <v>300000</v>
      </c>
      <c r="H241" s="419"/>
      <c r="I241" s="419">
        <f t="shared" si="43"/>
        <v>300000</v>
      </c>
      <c r="J241" s="472" t="s">
        <v>2891</v>
      </c>
      <c r="K241" s="419">
        <v>143.66999999999999</v>
      </c>
      <c r="L241" s="466">
        <f t="shared" si="44"/>
        <v>1</v>
      </c>
      <c r="M241" s="464">
        <f t="shared" si="45"/>
        <v>3000</v>
      </c>
      <c r="N241" s="464">
        <f t="shared" si="46"/>
        <v>303000</v>
      </c>
      <c r="O241" s="468">
        <f>+N241/$L$4337</f>
        <v>2.1255966720763357E-6</v>
      </c>
      <c r="P241" s="479"/>
    </row>
    <row r="242" spans="1:16" s="411" customFormat="1">
      <c r="A242" s="684"/>
      <c r="B242" s="447" t="s">
        <v>26</v>
      </c>
      <c r="C242" s="413"/>
      <c r="D242" s="414"/>
      <c r="E242" s="476"/>
      <c r="F242" s="471"/>
      <c r="G242" s="454">
        <f>SUM(G237:G241)</f>
        <v>8434450</v>
      </c>
      <c r="H242" s="454">
        <f t="shared" ref="H242:O242" si="55">SUM(H237:H241)</f>
        <v>0</v>
      </c>
      <c r="I242" s="454">
        <f t="shared" si="55"/>
        <v>8434450</v>
      </c>
      <c r="J242" s="454"/>
      <c r="K242" s="454"/>
      <c r="L242" s="454"/>
      <c r="M242" s="454">
        <f t="shared" si="55"/>
        <v>84344.5</v>
      </c>
      <c r="N242" s="454">
        <f t="shared" si="55"/>
        <v>8518794.5</v>
      </c>
      <c r="O242" s="515">
        <f t="shared" si="55"/>
        <v>5.9760796169314169E-5</v>
      </c>
    </row>
    <row r="243" spans="1:16">
      <c r="A243" s="684"/>
      <c r="B243" s="440" t="s">
        <v>263</v>
      </c>
      <c r="C243" s="441">
        <v>1144100669</v>
      </c>
      <c r="D243" s="414" t="s">
        <v>1142</v>
      </c>
      <c r="E243" s="476" t="s">
        <v>1706</v>
      </c>
      <c r="F243" s="435">
        <v>45531</v>
      </c>
      <c r="G243" s="419">
        <v>629700</v>
      </c>
      <c r="H243" s="419"/>
      <c r="I243" s="419">
        <f t="shared" si="43"/>
        <v>629700</v>
      </c>
      <c r="J243" s="472" t="s">
        <v>2891</v>
      </c>
      <c r="K243" s="419">
        <v>143.66999999999999</v>
      </c>
      <c r="L243" s="466">
        <f t="shared" si="44"/>
        <v>1</v>
      </c>
      <c r="M243" s="464">
        <f t="shared" si="45"/>
        <v>6297</v>
      </c>
      <c r="N243" s="464">
        <f t="shared" si="46"/>
        <v>635997</v>
      </c>
      <c r="O243" s="468">
        <f>+N243/$L$4337</f>
        <v>4.461627414688229E-6</v>
      </c>
      <c r="P243" s="479"/>
    </row>
    <row r="244" spans="1:16">
      <c r="A244" s="684"/>
      <c r="B244" s="412" t="s">
        <v>263</v>
      </c>
      <c r="C244" s="413">
        <v>1144100669</v>
      </c>
      <c r="D244" s="414" t="s">
        <v>1142</v>
      </c>
      <c r="E244" s="476" t="s">
        <v>1706</v>
      </c>
      <c r="F244" s="435">
        <v>45531</v>
      </c>
      <c r="G244" s="419">
        <v>864500</v>
      </c>
      <c r="H244" s="419"/>
      <c r="I244" s="419">
        <f t="shared" ref="I244:I302" si="56">+G244+H244</f>
        <v>864500</v>
      </c>
      <c r="J244" s="472" t="s">
        <v>2891</v>
      </c>
      <c r="K244" s="419">
        <v>143.66999999999999</v>
      </c>
      <c r="L244" s="466">
        <f t="shared" ref="L244:L302" si="57">+K244/J244</f>
        <v>1</v>
      </c>
      <c r="M244" s="464">
        <f t="shared" ref="M244:M302" si="58">+I244*L244%</f>
        <v>8645</v>
      </c>
      <c r="N244" s="464">
        <f t="shared" ref="N244:N302" si="59">+I244+M244</f>
        <v>873145</v>
      </c>
      <c r="O244" s="468">
        <f>+N244/$L$4337</f>
        <v>6.1252610766999748E-6</v>
      </c>
      <c r="P244" s="479"/>
    </row>
    <row r="245" spans="1:16">
      <c r="A245" s="684"/>
      <c r="B245" s="412" t="s">
        <v>263</v>
      </c>
      <c r="C245" s="413">
        <v>1144100669</v>
      </c>
      <c r="D245" s="414" t="s">
        <v>1142</v>
      </c>
      <c r="E245" s="476" t="s">
        <v>1706</v>
      </c>
      <c r="F245" s="435">
        <v>45531</v>
      </c>
      <c r="G245" s="419">
        <v>60515</v>
      </c>
      <c r="H245" s="419"/>
      <c r="I245" s="419">
        <f t="shared" si="56"/>
        <v>60515</v>
      </c>
      <c r="J245" s="472" t="s">
        <v>2891</v>
      </c>
      <c r="K245" s="419">
        <v>143.66999999999999</v>
      </c>
      <c r="L245" s="466">
        <f t="shared" si="57"/>
        <v>1</v>
      </c>
      <c r="M245" s="464">
        <f t="shared" si="58"/>
        <v>605.15</v>
      </c>
      <c r="N245" s="464">
        <f t="shared" si="59"/>
        <v>61120.15</v>
      </c>
      <c r="O245" s="468">
        <f>+N245/$L$4337</f>
        <v>4.2876827536899824E-7</v>
      </c>
      <c r="P245" s="479"/>
    </row>
    <row r="246" spans="1:16">
      <c r="A246" s="684"/>
      <c r="B246" s="440" t="s">
        <v>263</v>
      </c>
      <c r="C246" s="441">
        <v>1144100669</v>
      </c>
      <c r="D246" s="414" t="s">
        <v>1142</v>
      </c>
      <c r="E246" s="476" t="s">
        <v>1706</v>
      </c>
      <c r="F246" s="435">
        <v>45531</v>
      </c>
      <c r="G246" s="419">
        <v>123500</v>
      </c>
      <c r="H246" s="419"/>
      <c r="I246" s="419">
        <f t="shared" si="56"/>
        <v>123500</v>
      </c>
      <c r="J246" s="472" t="s">
        <v>2891</v>
      </c>
      <c r="K246" s="419">
        <v>143.66999999999999</v>
      </c>
      <c r="L246" s="466">
        <f t="shared" si="57"/>
        <v>1</v>
      </c>
      <c r="M246" s="464">
        <f t="shared" si="58"/>
        <v>1235</v>
      </c>
      <c r="N246" s="464">
        <f t="shared" si="59"/>
        <v>124735</v>
      </c>
      <c r="O246" s="468">
        <f>+N246/$L$4337</f>
        <v>8.7503729667142488E-7</v>
      </c>
      <c r="P246" s="479"/>
    </row>
    <row r="247" spans="1:16">
      <c r="A247" s="684"/>
      <c r="B247" s="412" t="s">
        <v>263</v>
      </c>
      <c r="C247" s="413">
        <v>1144100669</v>
      </c>
      <c r="D247" s="414" t="s">
        <v>1142</v>
      </c>
      <c r="E247" s="476" t="s">
        <v>1706</v>
      </c>
      <c r="F247" s="435">
        <v>45531</v>
      </c>
      <c r="G247" s="419">
        <v>506000</v>
      </c>
      <c r="H247" s="419"/>
      <c r="I247" s="419">
        <f t="shared" si="56"/>
        <v>506000</v>
      </c>
      <c r="J247" s="472" t="s">
        <v>2891</v>
      </c>
      <c r="K247" s="419">
        <v>143.66999999999999</v>
      </c>
      <c r="L247" s="466">
        <f t="shared" si="57"/>
        <v>1</v>
      </c>
      <c r="M247" s="464">
        <f t="shared" si="58"/>
        <v>5060</v>
      </c>
      <c r="N247" s="464">
        <f t="shared" si="59"/>
        <v>511060</v>
      </c>
      <c r="O247" s="468">
        <f>+N247/$L$4337</f>
        <v>3.585173053568753E-6</v>
      </c>
      <c r="P247" s="479"/>
    </row>
    <row r="248" spans="1:16" s="411" customFormat="1">
      <c r="A248" s="684"/>
      <c r="B248" s="456" t="s">
        <v>26</v>
      </c>
      <c r="C248" s="441"/>
      <c r="D248" s="414"/>
      <c r="E248" s="476"/>
      <c r="F248" s="471"/>
      <c r="G248" s="454">
        <f>SUM(G243:G247)</f>
        <v>2184215</v>
      </c>
      <c r="H248" s="454">
        <f t="shared" ref="H248:O248" si="60">SUM(H243:H247)</f>
        <v>0</v>
      </c>
      <c r="I248" s="454">
        <f t="shared" si="60"/>
        <v>2184215</v>
      </c>
      <c r="J248" s="454"/>
      <c r="K248" s="454"/>
      <c r="L248" s="454"/>
      <c r="M248" s="454">
        <f t="shared" si="60"/>
        <v>21842.15</v>
      </c>
      <c r="N248" s="454">
        <f t="shared" si="60"/>
        <v>2206057.15</v>
      </c>
      <c r="O248" s="515">
        <f t="shared" si="60"/>
        <v>1.547586711699738E-5</v>
      </c>
    </row>
    <row r="249" spans="1:16">
      <c r="A249" s="684"/>
      <c r="B249" s="412" t="s">
        <v>264</v>
      </c>
      <c r="C249" s="413">
        <v>1005966946</v>
      </c>
      <c r="D249" s="414" t="s">
        <v>265</v>
      </c>
      <c r="E249" s="476" t="s">
        <v>1706</v>
      </c>
      <c r="F249" s="435">
        <v>45531</v>
      </c>
      <c r="G249" s="419">
        <v>1519650</v>
      </c>
      <c r="H249" s="419"/>
      <c r="I249" s="419">
        <f t="shared" si="56"/>
        <v>1519650</v>
      </c>
      <c r="J249" s="472" t="s">
        <v>2891</v>
      </c>
      <c r="K249" s="419">
        <v>143.66999999999999</v>
      </c>
      <c r="L249" s="466">
        <f t="shared" si="57"/>
        <v>1</v>
      </c>
      <c r="M249" s="464">
        <f t="shared" si="58"/>
        <v>15196.5</v>
      </c>
      <c r="N249" s="464">
        <f t="shared" si="59"/>
        <v>1534846.5</v>
      </c>
      <c r="O249" s="468">
        <f>+N249/$L$4337</f>
        <v>1.0767209942402679E-5</v>
      </c>
      <c r="P249" s="479"/>
    </row>
    <row r="250" spans="1:16">
      <c r="A250" s="684"/>
      <c r="B250" s="412" t="s">
        <v>264</v>
      </c>
      <c r="C250" s="413">
        <v>1005966946</v>
      </c>
      <c r="D250" s="414" t="s">
        <v>265</v>
      </c>
      <c r="E250" s="476" t="s">
        <v>1706</v>
      </c>
      <c r="F250" s="435">
        <v>45531</v>
      </c>
      <c r="G250" s="419">
        <v>2100000</v>
      </c>
      <c r="H250" s="419"/>
      <c r="I250" s="419">
        <f t="shared" si="56"/>
        <v>2100000</v>
      </c>
      <c r="J250" s="472" t="s">
        <v>2891</v>
      </c>
      <c r="K250" s="419">
        <v>143.66999999999999</v>
      </c>
      <c r="L250" s="466">
        <f t="shared" si="57"/>
        <v>1</v>
      </c>
      <c r="M250" s="464">
        <f t="shared" si="58"/>
        <v>21000</v>
      </c>
      <c r="N250" s="464">
        <f t="shared" si="59"/>
        <v>2121000</v>
      </c>
      <c r="O250" s="468">
        <f>+N250/$L$4337</f>
        <v>1.4879176704534351E-5</v>
      </c>
      <c r="P250" s="479"/>
    </row>
    <row r="251" spans="1:16">
      <c r="A251" s="684"/>
      <c r="B251" s="440" t="s">
        <v>264</v>
      </c>
      <c r="C251" s="441">
        <v>1005966946</v>
      </c>
      <c r="D251" s="414" t="s">
        <v>265</v>
      </c>
      <c r="E251" s="476" t="s">
        <v>1706</v>
      </c>
      <c r="F251" s="435">
        <v>45531</v>
      </c>
      <c r="G251" s="419">
        <v>147000</v>
      </c>
      <c r="H251" s="419"/>
      <c r="I251" s="419">
        <f t="shared" si="56"/>
        <v>147000</v>
      </c>
      <c r="J251" s="472" t="s">
        <v>2891</v>
      </c>
      <c r="K251" s="419">
        <v>143.66999999999999</v>
      </c>
      <c r="L251" s="466">
        <f t="shared" si="57"/>
        <v>1</v>
      </c>
      <c r="M251" s="464">
        <f t="shared" si="58"/>
        <v>1470</v>
      </c>
      <c r="N251" s="464">
        <f t="shared" si="59"/>
        <v>148470</v>
      </c>
      <c r="O251" s="468">
        <f>+N251/$L$4337</f>
        <v>1.0415423693174046E-6</v>
      </c>
      <c r="P251" s="479"/>
    </row>
    <row r="252" spans="1:16">
      <c r="A252" s="684"/>
      <c r="B252" s="412" t="s">
        <v>264</v>
      </c>
      <c r="C252" s="413">
        <v>1005966946</v>
      </c>
      <c r="D252" s="414" t="s">
        <v>265</v>
      </c>
      <c r="E252" s="476" t="s">
        <v>1706</v>
      </c>
      <c r="F252" s="435">
        <v>45531</v>
      </c>
      <c r="G252" s="419">
        <v>300000</v>
      </c>
      <c r="H252" s="419"/>
      <c r="I252" s="419">
        <f t="shared" si="56"/>
        <v>300000</v>
      </c>
      <c r="J252" s="472" t="s">
        <v>2891</v>
      </c>
      <c r="K252" s="419">
        <v>143.66999999999999</v>
      </c>
      <c r="L252" s="466">
        <f t="shared" si="57"/>
        <v>1</v>
      </c>
      <c r="M252" s="464">
        <f t="shared" si="58"/>
        <v>3000</v>
      </c>
      <c r="N252" s="464">
        <f t="shared" si="59"/>
        <v>303000</v>
      </c>
      <c r="O252" s="468">
        <f>+N252/$L$4337</f>
        <v>2.1255966720763357E-6</v>
      </c>
      <c r="P252" s="479"/>
    </row>
    <row r="253" spans="1:16">
      <c r="A253" s="684"/>
      <c r="B253" s="440" t="s">
        <v>264</v>
      </c>
      <c r="C253" s="441">
        <v>1005966946</v>
      </c>
      <c r="D253" s="414" t="s">
        <v>265</v>
      </c>
      <c r="E253" s="476" t="s">
        <v>1706</v>
      </c>
      <c r="F253" s="435">
        <v>45531</v>
      </c>
      <c r="G253" s="419">
        <v>1720000</v>
      </c>
      <c r="H253" s="419"/>
      <c r="I253" s="419">
        <f t="shared" si="56"/>
        <v>1720000</v>
      </c>
      <c r="J253" s="472" t="s">
        <v>2891</v>
      </c>
      <c r="K253" s="419">
        <v>143.66999999999999</v>
      </c>
      <c r="L253" s="466">
        <f t="shared" si="57"/>
        <v>1</v>
      </c>
      <c r="M253" s="464">
        <f t="shared" si="58"/>
        <v>17200</v>
      </c>
      <c r="N253" s="464">
        <f t="shared" si="59"/>
        <v>1737200</v>
      </c>
      <c r="O253" s="468">
        <f>+N253/$L$4337</f>
        <v>1.218675425323766E-5</v>
      </c>
      <c r="P253" s="479"/>
    </row>
    <row r="254" spans="1:16" s="411" customFormat="1">
      <c r="A254" s="684"/>
      <c r="B254" s="447" t="s">
        <v>26</v>
      </c>
      <c r="C254" s="413"/>
      <c r="D254" s="414"/>
      <c r="E254" s="476"/>
      <c r="F254" s="471"/>
      <c r="G254" s="454">
        <f>SUM(G249:G253)</f>
        <v>5786650</v>
      </c>
      <c r="H254" s="454">
        <f t="shared" ref="H254:O254" si="61">SUM(H249:H253)</f>
        <v>0</v>
      </c>
      <c r="I254" s="454">
        <f t="shared" si="61"/>
        <v>5786650</v>
      </c>
      <c r="J254" s="454"/>
      <c r="K254" s="454"/>
      <c r="L254" s="454"/>
      <c r="M254" s="454">
        <f t="shared" si="61"/>
        <v>57866.5</v>
      </c>
      <c r="N254" s="454">
        <f t="shared" si="61"/>
        <v>5844516.5</v>
      </c>
      <c r="O254" s="515">
        <f t="shared" si="61"/>
        <v>4.1000279941568428E-5</v>
      </c>
    </row>
    <row r="255" spans="1:16">
      <c r="A255" s="684"/>
      <c r="B255" s="412" t="s">
        <v>266</v>
      </c>
      <c r="C255" s="413">
        <v>1115453231</v>
      </c>
      <c r="D255" s="414" t="s">
        <v>267</v>
      </c>
      <c r="E255" s="476" t="s">
        <v>1706</v>
      </c>
      <c r="F255" s="435">
        <v>45531</v>
      </c>
      <c r="G255" s="419">
        <v>321400</v>
      </c>
      <c r="H255" s="419"/>
      <c r="I255" s="419">
        <f t="shared" si="56"/>
        <v>321400</v>
      </c>
      <c r="J255" s="472" t="s">
        <v>2891</v>
      </c>
      <c r="K255" s="419">
        <v>143.66999999999999</v>
      </c>
      <c r="L255" s="466">
        <f t="shared" si="57"/>
        <v>1</v>
      </c>
      <c r="M255" s="464">
        <f t="shared" si="58"/>
        <v>3214</v>
      </c>
      <c r="N255" s="464">
        <f t="shared" si="59"/>
        <v>324614</v>
      </c>
      <c r="O255" s="468">
        <f>+N255/$L$4337</f>
        <v>2.277222568017781E-6</v>
      </c>
      <c r="P255" s="479"/>
    </row>
    <row r="256" spans="1:16">
      <c r="A256" s="684"/>
      <c r="B256" s="440" t="s">
        <v>266</v>
      </c>
      <c r="C256" s="441">
        <v>1115453231</v>
      </c>
      <c r="D256" s="414" t="s">
        <v>267</v>
      </c>
      <c r="E256" s="476" t="s">
        <v>1706</v>
      </c>
      <c r="F256" s="435">
        <v>45531</v>
      </c>
      <c r="G256" s="419">
        <v>473667</v>
      </c>
      <c r="H256" s="419"/>
      <c r="I256" s="419">
        <f t="shared" si="56"/>
        <v>473667</v>
      </c>
      <c r="J256" s="472" t="s">
        <v>2891</v>
      </c>
      <c r="K256" s="419">
        <v>143.66999999999999</v>
      </c>
      <c r="L256" s="466">
        <f t="shared" si="57"/>
        <v>1</v>
      </c>
      <c r="M256" s="464">
        <f t="shared" si="58"/>
        <v>4736.67</v>
      </c>
      <c r="N256" s="464">
        <f t="shared" si="59"/>
        <v>478403.67</v>
      </c>
      <c r="O256" s="468">
        <f>+N256/$L$4337</f>
        <v>3.3560833295746059E-6</v>
      </c>
      <c r="P256" s="479"/>
    </row>
    <row r="257" spans="1:16">
      <c r="A257" s="684"/>
      <c r="B257" s="412" t="s">
        <v>266</v>
      </c>
      <c r="C257" s="413">
        <v>1115453231</v>
      </c>
      <c r="D257" s="414" t="s">
        <v>267</v>
      </c>
      <c r="E257" s="476" t="s">
        <v>1706</v>
      </c>
      <c r="F257" s="435">
        <v>45531</v>
      </c>
      <c r="G257" s="419">
        <v>33157</v>
      </c>
      <c r="H257" s="419"/>
      <c r="I257" s="419">
        <f t="shared" si="56"/>
        <v>33157</v>
      </c>
      <c r="J257" s="472" t="s">
        <v>2891</v>
      </c>
      <c r="K257" s="419">
        <v>143.66999999999999</v>
      </c>
      <c r="L257" s="466">
        <f t="shared" si="57"/>
        <v>1</v>
      </c>
      <c r="M257" s="464">
        <f t="shared" si="58"/>
        <v>331.57</v>
      </c>
      <c r="N257" s="464">
        <f t="shared" si="59"/>
        <v>33488.57</v>
      </c>
      <c r="O257" s="468">
        <f>+N257/$L$4337</f>
        <v>2.349280295201169E-7</v>
      </c>
      <c r="P257" s="479"/>
    </row>
    <row r="258" spans="1:16">
      <c r="A258" s="684"/>
      <c r="B258" s="440" t="s">
        <v>266</v>
      </c>
      <c r="C258" s="441">
        <v>1115453231</v>
      </c>
      <c r="D258" s="414" t="s">
        <v>267</v>
      </c>
      <c r="E258" s="476" t="s">
        <v>1706</v>
      </c>
      <c r="F258" s="435">
        <v>45531</v>
      </c>
      <c r="G258" s="419">
        <v>67667</v>
      </c>
      <c r="H258" s="419"/>
      <c r="I258" s="419">
        <f t="shared" si="56"/>
        <v>67667</v>
      </c>
      <c r="J258" s="472" t="s">
        <v>2891</v>
      </c>
      <c r="K258" s="419">
        <v>143.66999999999999</v>
      </c>
      <c r="L258" s="466">
        <f t="shared" si="57"/>
        <v>1</v>
      </c>
      <c r="M258" s="464">
        <f t="shared" si="58"/>
        <v>676.67</v>
      </c>
      <c r="N258" s="464">
        <f t="shared" si="59"/>
        <v>68343.67</v>
      </c>
      <c r="O258" s="468">
        <f>+N258/$L$4337</f>
        <v>4.79442500031298E-7</v>
      </c>
      <c r="P258" s="479"/>
    </row>
    <row r="259" spans="1:16">
      <c r="A259" s="684"/>
      <c r="B259" s="412" t="s">
        <v>266</v>
      </c>
      <c r="C259" s="413">
        <v>1115453231</v>
      </c>
      <c r="D259" s="414" t="s">
        <v>267</v>
      </c>
      <c r="E259" s="476" t="s">
        <v>1706</v>
      </c>
      <c r="F259" s="435">
        <v>45531</v>
      </c>
      <c r="G259" s="419">
        <v>547083</v>
      </c>
      <c r="H259" s="419"/>
      <c r="I259" s="419">
        <f t="shared" si="56"/>
        <v>547083</v>
      </c>
      <c r="J259" s="472" t="s">
        <v>2891</v>
      </c>
      <c r="K259" s="419">
        <v>143.66999999999999</v>
      </c>
      <c r="L259" s="466">
        <f t="shared" si="57"/>
        <v>1</v>
      </c>
      <c r="M259" s="464">
        <f t="shared" si="58"/>
        <v>5470.83</v>
      </c>
      <c r="N259" s="464">
        <f t="shared" si="59"/>
        <v>552553.82999999996</v>
      </c>
      <c r="O259" s="468">
        <f>+N259/$L$4337</f>
        <v>3.8762593471651262E-6</v>
      </c>
      <c r="P259" s="479"/>
    </row>
    <row r="260" spans="1:16" s="411" customFormat="1">
      <c r="A260" s="684"/>
      <c r="B260" s="447" t="s">
        <v>26</v>
      </c>
      <c r="C260" s="413"/>
      <c r="D260" s="414"/>
      <c r="E260" s="476"/>
      <c r="F260" s="471"/>
      <c r="G260" s="454">
        <f>SUM(G255:G259)</f>
        <v>1442974</v>
      </c>
      <c r="H260" s="454">
        <f t="shared" ref="H260:O260" si="62">SUM(H255:H259)</f>
        <v>0</v>
      </c>
      <c r="I260" s="454">
        <f t="shared" si="62"/>
        <v>1442974</v>
      </c>
      <c r="J260" s="454"/>
      <c r="K260" s="454"/>
      <c r="L260" s="454"/>
      <c r="M260" s="454">
        <f t="shared" si="62"/>
        <v>14429.74</v>
      </c>
      <c r="N260" s="454">
        <f t="shared" si="62"/>
        <v>1457403.7399999998</v>
      </c>
      <c r="O260" s="515">
        <f t="shared" si="62"/>
        <v>1.0223935774308929E-5</v>
      </c>
    </row>
    <row r="261" spans="1:16">
      <c r="A261" s="684"/>
      <c r="B261" s="412" t="s">
        <v>754</v>
      </c>
      <c r="C261" s="413">
        <v>1114450809</v>
      </c>
      <c r="D261" s="414" t="s">
        <v>1182</v>
      </c>
      <c r="E261" s="476" t="s">
        <v>1706</v>
      </c>
      <c r="F261" s="435">
        <v>45531</v>
      </c>
      <c r="G261" s="419">
        <v>747244</v>
      </c>
      <c r="H261" s="419"/>
      <c r="I261" s="419">
        <f t="shared" si="56"/>
        <v>747244</v>
      </c>
      <c r="J261" s="472" t="s">
        <v>2891</v>
      </c>
      <c r="K261" s="419">
        <v>143.66999999999999</v>
      </c>
      <c r="L261" s="466">
        <f t="shared" si="57"/>
        <v>1</v>
      </c>
      <c r="M261" s="464">
        <f t="shared" si="58"/>
        <v>7472.4400000000005</v>
      </c>
      <c r="N261" s="464">
        <f t="shared" si="59"/>
        <v>754716.44</v>
      </c>
      <c r="O261" s="468">
        <f t="shared" ref="O261:O269" si="63">+N261/$L$4337</f>
        <v>5.2944645320966977E-6</v>
      </c>
      <c r="P261" s="479"/>
    </row>
    <row r="262" spans="1:16">
      <c r="A262" s="684"/>
      <c r="B262" s="440" t="s">
        <v>754</v>
      </c>
      <c r="C262" s="441">
        <v>1114450809</v>
      </c>
      <c r="D262" s="414" t="s">
        <v>1182</v>
      </c>
      <c r="E262" s="476" t="s">
        <v>1706</v>
      </c>
      <c r="F262" s="435">
        <v>45531</v>
      </c>
      <c r="G262" s="419">
        <v>45831</v>
      </c>
      <c r="H262" s="419"/>
      <c r="I262" s="419">
        <f t="shared" si="56"/>
        <v>45831</v>
      </c>
      <c r="J262" s="472" t="s">
        <v>2891</v>
      </c>
      <c r="K262" s="419">
        <v>143.66999999999999</v>
      </c>
      <c r="L262" s="466">
        <f t="shared" si="57"/>
        <v>1</v>
      </c>
      <c r="M262" s="464">
        <f t="shared" si="58"/>
        <v>458.31</v>
      </c>
      <c r="N262" s="464">
        <f t="shared" si="59"/>
        <v>46289.31</v>
      </c>
      <c r="O262" s="468">
        <f t="shared" si="63"/>
        <v>3.2472740359310181E-7</v>
      </c>
      <c r="P262" s="479"/>
    </row>
    <row r="263" spans="1:16">
      <c r="A263" s="684"/>
      <c r="B263" s="412" t="s">
        <v>754</v>
      </c>
      <c r="C263" s="413">
        <v>1114450809</v>
      </c>
      <c r="D263" s="414" t="s">
        <v>1182</v>
      </c>
      <c r="E263" s="476" t="s">
        <v>1706</v>
      </c>
      <c r="F263" s="435">
        <v>45531</v>
      </c>
      <c r="G263" s="419">
        <v>121833</v>
      </c>
      <c r="H263" s="419"/>
      <c r="I263" s="419">
        <f t="shared" si="56"/>
        <v>121833</v>
      </c>
      <c r="J263" s="472" t="s">
        <v>2891</v>
      </c>
      <c r="K263" s="419">
        <v>143.66999999999999</v>
      </c>
      <c r="L263" s="466">
        <f t="shared" si="57"/>
        <v>1</v>
      </c>
      <c r="M263" s="464">
        <f t="shared" si="58"/>
        <v>1218.33</v>
      </c>
      <c r="N263" s="464">
        <f t="shared" si="59"/>
        <v>123051.33</v>
      </c>
      <c r="O263" s="468">
        <f t="shared" si="63"/>
        <v>8.6322606449692072E-7</v>
      </c>
      <c r="P263" s="479"/>
    </row>
    <row r="264" spans="1:16">
      <c r="A264" s="684"/>
      <c r="B264" s="412" t="s">
        <v>754</v>
      </c>
      <c r="C264" s="413">
        <v>1114450809</v>
      </c>
      <c r="D264" s="414" t="s">
        <v>1182</v>
      </c>
      <c r="E264" s="476" t="s">
        <v>1706</v>
      </c>
      <c r="F264" s="435">
        <v>45531</v>
      </c>
      <c r="G264" s="419">
        <v>332222</v>
      </c>
      <c r="H264" s="419"/>
      <c r="I264" s="419">
        <f t="shared" si="56"/>
        <v>332222</v>
      </c>
      <c r="J264" s="472" t="s">
        <v>2891</v>
      </c>
      <c r="K264" s="419">
        <v>143.66999999999999</v>
      </c>
      <c r="L264" s="466">
        <f t="shared" si="57"/>
        <v>1</v>
      </c>
      <c r="M264" s="464">
        <f t="shared" si="58"/>
        <v>3322.2200000000003</v>
      </c>
      <c r="N264" s="464">
        <f t="shared" si="59"/>
        <v>335544.21999999997</v>
      </c>
      <c r="O264" s="468">
        <f t="shared" si="63"/>
        <v>2.3538999253018144E-6</v>
      </c>
      <c r="P264" s="479"/>
    </row>
    <row r="265" spans="1:16">
      <c r="A265" s="684"/>
      <c r="B265" s="412" t="s">
        <v>268</v>
      </c>
      <c r="C265" s="413">
        <v>1114480086</v>
      </c>
      <c r="D265" s="414" t="s">
        <v>1130</v>
      </c>
      <c r="E265" s="476" t="s">
        <v>1706</v>
      </c>
      <c r="F265" s="435">
        <v>45531</v>
      </c>
      <c r="G265" s="419">
        <v>797300</v>
      </c>
      <c r="H265" s="419"/>
      <c r="I265" s="419">
        <f t="shared" si="56"/>
        <v>797300</v>
      </c>
      <c r="J265" s="472" t="s">
        <v>2891</v>
      </c>
      <c r="K265" s="419">
        <v>143.66999999999999</v>
      </c>
      <c r="L265" s="466">
        <f t="shared" si="57"/>
        <v>1</v>
      </c>
      <c r="M265" s="464">
        <f t="shared" si="58"/>
        <v>7973</v>
      </c>
      <c r="N265" s="464">
        <f t="shared" si="59"/>
        <v>805273</v>
      </c>
      <c r="O265" s="468">
        <f t="shared" si="63"/>
        <v>5.6491274221548753E-6</v>
      </c>
      <c r="P265" s="479"/>
    </row>
    <row r="266" spans="1:16">
      <c r="A266" s="684"/>
      <c r="B266" s="440" t="s">
        <v>268</v>
      </c>
      <c r="C266" s="441">
        <v>1114480086</v>
      </c>
      <c r="D266" s="414" t="s">
        <v>1130</v>
      </c>
      <c r="E266" s="476" t="s">
        <v>1706</v>
      </c>
      <c r="F266" s="435">
        <v>45531</v>
      </c>
      <c r="G266" s="419">
        <v>1144500</v>
      </c>
      <c r="H266" s="419"/>
      <c r="I266" s="419">
        <f t="shared" si="56"/>
        <v>1144500</v>
      </c>
      <c r="J266" s="472" t="s">
        <v>2891</v>
      </c>
      <c r="K266" s="419">
        <v>143.66999999999999</v>
      </c>
      <c r="L266" s="466">
        <f t="shared" si="57"/>
        <v>1</v>
      </c>
      <c r="M266" s="464">
        <f t="shared" si="58"/>
        <v>11445</v>
      </c>
      <c r="N266" s="464">
        <f t="shared" si="59"/>
        <v>1155945</v>
      </c>
      <c r="O266" s="468">
        <f t="shared" si="63"/>
        <v>8.1091513039712218E-6</v>
      </c>
      <c r="P266" s="479"/>
    </row>
    <row r="267" spans="1:16">
      <c r="A267" s="684"/>
      <c r="B267" s="412" t="s">
        <v>268</v>
      </c>
      <c r="C267" s="413">
        <v>1114480086</v>
      </c>
      <c r="D267" s="414" t="s">
        <v>1130</v>
      </c>
      <c r="E267" s="476" t="s">
        <v>1706</v>
      </c>
      <c r="F267" s="435">
        <v>45531</v>
      </c>
      <c r="G267" s="419">
        <v>80115</v>
      </c>
      <c r="H267" s="419"/>
      <c r="I267" s="419">
        <f t="shared" si="56"/>
        <v>80115</v>
      </c>
      <c r="J267" s="472" t="s">
        <v>2891</v>
      </c>
      <c r="K267" s="419">
        <v>143.66999999999999</v>
      </c>
      <c r="L267" s="466">
        <f t="shared" si="57"/>
        <v>1</v>
      </c>
      <c r="M267" s="464">
        <f t="shared" si="58"/>
        <v>801.15</v>
      </c>
      <c r="N267" s="464">
        <f t="shared" si="59"/>
        <v>80916.149999999994</v>
      </c>
      <c r="O267" s="468">
        <f t="shared" si="63"/>
        <v>5.6764059127798546E-7</v>
      </c>
      <c r="P267" s="479"/>
    </row>
    <row r="268" spans="1:16">
      <c r="A268" s="684"/>
      <c r="B268" s="412" t="s">
        <v>268</v>
      </c>
      <c r="C268" s="413">
        <v>1114480086</v>
      </c>
      <c r="D268" s="414" t="s">
        <v>1130</v>
      </c>
      <c r="E268" s="476" t="s">
        <v>1706</v>
      </c>
      <c r="F268" s="435">
        <v>45531</v>
      </c>
      <c r="G268" s="419">
        <v>163500</v>
      </c>
      <c r="H268" s="419"/>
      <c r="I268" s="419">
        <f t="shared" si="56"/>
        <v>163500</v>
      </c>
      <c r="J268" s="472" t="s">
        <v>2891</v>
      </c>
      <c r="K268" s="419">
        <v>143.66999999999999</v>
      </c>
      <c r="L268" s="466">
        <f t="shared" si="57"/>
        <v>1</v>
      </c>
      <c r="M268" s="464">
        <f t="shared" si="58"/>
        <v>1635</v>
      </c>
      <c r="N268" s="464">
        <f t="shared" si="59"/>
        <v>165135</v>
      </c>
      <c r="O268" s="468">
        <f t="shared" si="63"/>
        <v>1.158450186281603E-6</v>
      </c>
      <c r="P268" s="479"/>
    </row>
    <row r="269" spans="1:16">
      <c r="A269" s="684"/>
      <c r="B269" s="440" t="s">
        <v>268</v>
      </c>
      <c r="C269" s="441">
        <v>1114480086</v>
      </c>
      <c r="D269" s="414" t="s">
        <v>1130</v>
      </c>
      <c r="E269" s="476" t="s">
        <v>1706</v>
      </c>
      <c r="F269" s="435">
        <v>45531</v>
      </c>
      <c r="G269" s="419">
        <v>1295000</v>
      </c>
      <c r="H269" s="419"/>
      <c r="I269" s="419">
        <f t="shared" si="56"/>
        <v>1295000</v>
      </c>
      <c r="J269" s="472" t="s">
        <v>2891</v>
      </c>
      <c r="K269" s="419">
        <v>143.66999999999999</v>
      </c>
      <c r="L269" s="466">
        <f t="shared" si="57"/>
        <v>1</v>
      </c>
      <c r="M269" s="464">
        <f t="shared" si="58"/>
        <v>12950</v>
      </c>
      <c r="N269" s="464">
        <f t="shared" si="59"/>
        <v>1307950</v>
      </c>
      <c r="O269" s="468">
        <f t="shared" si="63"/>
        <v>9.1754923011295168E-6</v>
      </c>
      <c r="P269" s="479"/>
    </row>
    <row r="270" spans="1:16" s="411" customFormat="1">
      <c r="A270" s="684"/>
      <c r="B270" s="447" t="s">
        <v>26</v>
      </c>
      <c r="C270" s="413"/>
      <c r="D270" s="414"/>
      <c r="E270" s="476"/>
      <c r="F270" s="471"/>
      <c r="G270" s="454">
        <f>SUM(G265:G269)</f>
        <v>3480415</v>
      </c>
      <c r="H270" s="454">
        <f t="shared" ref="H270:O270" si="64">SUM(H265:H269)</f>
        <v>0</v>
      </c>
      <c r="I270" s="454">
        <f t="shared" si="64"/>
        <v>3480415</v>
      </c>
      <c r="J270" s="454"/>
      <c r="K270" s="454"/>
      <c r="L270" s="454"/>
      <c r="M270" s="454">
        <f t="shared" si="64"/>
        <v>34804.15</v>
      </c>
      <c r="N270" s="454">
        <f t="shared" si="64"/>
        <v>3515219.15</v>
      </c>
      <c r="O270" s="515">
        <f t="shared" si="64"/>
        <v>2.4659861804815203E-5</v>
      </c>
    </row>
    <row r="271" spans="1:16">
      <c r="A271" s="684"/>
      <c r="B271" s="440" t="s">
        <v>806</v>
      </c>
      <c r="C271" s="441">
        <v>31583735</v>
      </c>
      <c r="D271" s="414" t="s">
        <v>807</v>
      </c>
      <c r="E271" s="476" t="s">
        <v>1706</v>
      </c>
      <c r="F271" s="435">
        <v>45531</v>
      </c>
      <c r="G271" s="419">
        <v>1280971</v>
      </c>
      <c r="H271" s="419"/>
      <c r="I271" s="419">
        <f t="shared" si="56"/>
        <v>1280971</v>
      </c>
      <c r="J271" s="472" t="s">
        <v>2891</v>
      </c>
      <c r="K271" s="419">
        <v>143.66999999999999</v>
      </c>
      <c r="L271" s="466">
        <f t="shared" si="57"/>
        <v>1</v>
      </c>
      <c r="M271" s="464">
        <f t="shared" si="58"/>
        <v>12809.710000000001</v>
      </c>
      <c r="N271" s="464">
        <f t="shared" si="59"/>
        <v>1293780.71</v>
      </c>
      <c r="O271" s="468">
        <f>+N271/$L$4337</f>
        <v>9.0760923154209859E-6</v>
      </c>
      <c r="P271" s="479"/>
    </row>
    <row r="272" spans="1:16">
      <c r="A272" s="684"/>
      <c r="B272" s="412" t="s">
        <v>806</v>
      </c>
      <c r="C272" s="413">
        <v>31583735</v>
      </c>
      <c r="D272" s="414" t="s">
        <v>807</v>
      </c>
      <c r="E272" s="476" t="s">
        <v>1706</v>
      </c>
      <c r="F272" s="435">
        <v>45531</v>
      </c>
      <c r="G272" s="419">
        <v>1931417</v>
      </c>
      <c r="H272" s="419"/>
      <c r="I272" s="419">
        <f t="shared" si="56"/>
        <v>1931417</v>
      </c>
      <c r="J272" s="472" t="s">
        <v>2891</v>
      </c>
      <c r="K272" s="419">
        <v>143.66999999999999</v>
      </c>
      <c r="L272" s="466">
        <f t="shared" si="57"/>
        <v>1</v>
      </c>
      <c r="M272" s="464">
        <f t="shared" si="58"/>
        <v>19314.170000000002</v>
      </c>
      <c r="N272" s="464">
        <f t="shared" si="59"/>
        <v>1950731.17</v>
      </c>
      <c r="O272" s="468">
        <f>+N272/$L$4337</f>
        <v>1.3684711825305534E-5</v>
      </c>
      <c r="P272" s="479"/>
    </row>
    <row r="273" spans="1:16">
      <c r="A273" s="684"/>
      <c r="B273" s="412" t="s">
        <v>806</v>
      </c>
      <c r="C273" s="413">
        <v>31583735</v>
      </c>
      <c r="D273" s="414" t="s">
        <v>807</v>
      </c>
      <c r="E273" s="476" t="s">
        <v>1706</v>
      </c>
      <c r="F273" s="435">
        <v>45531</v>
      </c>
      <c r="G273" s="419">
        <v>135199</v>
      </c>
      <c r="H273" s="419"/>
      <c r="I273" s="419">
        <f t="shared" si="56"/>
        <v>135199</v>
      </c>
      <c r="J273" s="472" t="s">
        <v>2891</v>
      </c>
      <c r="K273" s="419">
        <v>143.66999999999999</v>
      </c>
      <c r="L273" s="466">
        <f t="shared" si="57"/>
        <v>1</v>
      </c>
      <c r="M273" s="464">
        <f t="shared" si="58"/>
        <v>1351.99</v>
      </c>
      <c r="N273" s="464">
        <f t="shared" si="59"/>
        <v>136550.99</v>
      </c>
      <c r="O273" s="468">
        <f>+N273/$L$4337</f>
        <v>9.5792848156016179E-7</v>
      </c>
      <c r="P273" s="479"/>
    </row>
    <row r="274" spans="1:16">
      <c r="A274" s="684"/>
      <c r="B274" s="440" t="s">
        <v>806</v>
      </c>
      <c r="C274" s="441">
        <v>31583735</v>
      </c>
      <c r="D274" s="414" t="s">
        <v>807</v>
      </c>
      <c r="E274" s="476" t="s">
        <v>1706</v>
      </c>
      <c r="F274" s="435">
        <v>45531</v>
      </c>
      <c r="G274" s="419">
        <v>275917</v>
      </c>
      <c r="H274" s="419"/>
      <c r="I274" s="419">
        <f t="shared" si="56"/>
        <v>275917</v>
      </c>
      <c r="J274" s="472" t="s">
        <v>2891</v>
      </c>
      <c r="K274" s="419">
        <v>143.66999999999999</v>
      </c>
      <c r="L274" s="466">
        <f t="shared" si="57"/>
        <v>1</v>
      </c>
      <c r="M274" s="464">
        <f t="shared" si="58"/>
        <v>2759.17</v>
      </c>
      <c r="N274" s="464">
        <f t="shared" si="59"/>
        <v>278676.17</v>
      </c>
      <c r="O274" s="468">
        <f>+N274/$L$4337</f>
        <v>1.9549608565642876E-6</v>
      </c>
      <c r="P274" s="479"/>
    </row>
    <row r="275" spans="1:16">
      <c r="A275" s="684"/>
      <c r="B275" s="412" t="s">
        <v>806</v>
      </c>
      <c r="C275" s="413">
        <v>31583735</v>
      </c>
      <c r="D275" s="414" t="s">
        <v>807</v>
      </c>
      <c r="E275" s="476" t="s">
        <v>1706</v>
      </c>
      <c r="F275" s="435">
        <v>45531</v>
      </c>
      <c r="G275" s="419">
        <v>2713181</v>
      </c>
      <c r="H275" s="419"/>
      <c r="I275" s="419">
        <f t="shared" si="56"/>
        <v>2713181</v>
      </c>
      <c r="J275" s="472" t="s">
        <v>2891</v>
      </c>
      <c r="K275" s="419">
        <v>143.66999999999999</v>
      </c>
      <c r="L275" s="466">
        <f t="shared" si="57"/>
        <v>1</v>
      </c>
      <c r="M275" s="464">
        <f t="shared" si="58"/>
        <v>27131.81</v>
      </c>
      <c r="N275" s="464">
        <f t="shared" si="59"/>
        <v>2740312.81</v>
      </c>
      <c r="O275" s="468">
        <f>+N275/$L$4337</f>
        <v>1.9223761681135816E-5</v>
      </c>
      <c r="P275" s="479"/>
    </row>
    <row r="276" spans="1:16" s="411" customFormat="1">
      <c r="A276" s="684"/>
      <c r="B276" s="456" t="s">
        <v>26</v>
      </c>
      <c r="C276" s="441"/>
      <c r="D276" s="414"/>
      <c r="E276" s="476"/>
      <c r="F276" s="471"/>
      <c r="G276" s="454">
        <f>SUM(G271:G275)</f>
        <v>6336685</v>
      </c>
      <c r="H276" s="454">
        <f t="shared" ref="H276:O276" si="65">SUM(H271:H275)</f>
        <v>0</v>
      </c>
      <c r="I276" s="454">
        <f t="shared" si="65"/>
        <v>6336685</v>
      </c>
      <c r="J276" s="454"/>
      <c r="K276" s="454"/>
      <c r="L276" s="454"/>
      <c r="M276" s="454">
        <f t="shared" si="65"/>
        <v>63366.850000000006</v>
      </c>
      <c r="N276" s="454">
        <f t="shared" si="65"/>
        <v>6400051.8499999996</v>
      </c>
      <c r="O276" s="515">
        <f t="shared" si="65"/>
        <v>4.4897455159986782E-5</v>
      </c>
    </row>
    <row r="277" spans="1:16">
      <c r="A277" s="684"/>
      <c r="B277" s="412" t="s">
        <v>269</v>
      </c>
      <c r="C277" s="413">
        <v>1130630913</v>
      </c>
      <c r="D277" s="414" t="s">
        <v>270</v>
      </c>
      <c r="E277" s="476" t="s">
        <v>1706</v>
      </c>
      <c r="F277" s="435">
        <v>45531</v>
      </c>
      <c r="G277" s="419">
        <v>526085</v>
      </c>
      <c r="H277" s="419"/>
      <c r="I277" s="419">
        <f t="shared" si="56"/>
        <v>526085</v>
      </c>
      <c r="J277" s="472" t="s">
        <v>2891</v>
      </c>
      <c r="K277" s="419">
        <v>143.66999999999999</v>
      </c>
      <c r="L277" s="466">
        <f t="shared" si="57"/>
        <v>1</v>
      </c>
      <c r="M277" s="464">
        <f t="shared" si="58"/>
        <v>5260.85</v>
      </c>
      <c r="N277" s="464">
        <f t="shared" si="59"/>
        <v>531345.85</v>
      </c>
      <c r="O277" s="468">
        <f>+N277/$L$4337</f>
        <v>3.7274817507642638E-6</v>
      </c>
      <c r="P277" s="479"/>
    </row>
    <row r="278" spans="1:16">
      <c r="A278" s="684"/>
      <c r="B278" s="440" t="s">
        <v>269</v>
      </c>
      <c r="C278" s="441">
        <v>1130630913</v>
      </c>
      <c r="D278" s="414" t="s">
        <v>270</v>
      </c>
      <c r="E278" s="476" t="s">
        <v>1706</v>
      </c>
      <c r="F278" s="435">
        <v>45531</v>
      </c>
      <c r="G278" s="419">
        <v>852833</v>
      </c>
      <c r="H278" s="419"/>
      <c r="I278" s="419">
        <f t="shared" si="56"/>
        <v>852833</v>
      </c>
      <c r="J278" s="472" t="s">
        <v>2891</v>
      </c>
      <c r="K278" s="419">
        <v>143.66999999999999</v>
      </c>
      <c r="L278" s="466">
        <f t="shared" si="57"/>
        <v>1</v>
      </c>
      <c r="M278" s="464">
        <f t="shared" si="58"/>
        <v>8528.33</v>
      </c>
      <c r="N278" s="464">
        <f t="shared" si="59"/>
        <v>861361.33</v>
      </c>
      <c r="O278" s="468">
        <f>+N278/$L$4337</f>
        <v>6.0425966221229259E-6</v>
      </c>
      <c r="P278" s="479"/>
    </row>
    <row r="279" spans="1:16">
      <c r="A279" s="684"/>
      <c r="B279" s="412" t="s">
        <v>269</v>
      </c>
      <c r="C279" s="413">
        <v>1130630913</v>
      </c>
      <c r="D279" s="414" t="s">
        <v>270</v>
      </c>
      <c r="E279" s="476" t="s">
        <v>1706</v>
      </c>
      <c r="F279" s="435">
        <v>45531</v>
      </c>
      <c r="G279" s="419">
        <v>59698</v>
      </c>
      <c r="H279" s="419"/>
      <c r="I279" s="419">
        <f t="shared" si="56"/>
        <v>59698</v>
      </c>
      <c r="J279" s="472" t="s">
        <v>2891</v>
      </c>
      <c r="K279" s="419">
        <v>143.66999999999999</v>
      </c>
      <c r="L279" s="466">
        <f t="shared" si="57"/>
        <v>1</v>
      </c>
      <c r="M279" s="464">
        <f t="shared" si="58"/>
        <v>596.98</v>
      </c>
      <c r="N279" s="464">
        <f t="shared" si="59"/>
        <v>60294.98</v>
      </c>
      <c r="O279" s="468">
        <f>+N279/$L$4337</f>
        <v>4.2297956709871037E-7</v>
      </c>
      <c r="P279" s="479"/>
    </row>
    <row r="280" spans="1:16">
      <c r="A280" s="684"/>
      <c r="B280" s="440" t="s">
        <v>269</v>
      </c>
      <c r="C280" s="441">
        <v>1130630913</v>
      </c>
      <c r="D280" s="414" t="s">
        <v>270</v>
      </c>
      <c r="E280" s="476" t="s">
        <v>1706</v>
      </c>
      <c r="F280" s="435">
        <v>45531</v>
      </c>
      <c r="G280" s="419">
        <v>121833</v>
      </c>
      <c r="H280" s="419"/>
      <c r="I280" s="419">
        <f t="shared" si="56"/>
        <v>121833</v>
      </c>
      <c r="J280" s="472" t="s">
        <v>2891</v>
      </c>
      <c r="K280" s="419">
        <v>143.66999999999999</v>
      </c>
      <c r="L280" s="466">
        <f t="shared" si="57"/>
        <v>1</v>
      </c>
      <c r="M280" s="464">
        <f t="shared" si="58"/>
        <v>1218.33</v>
      </c>
      <c r="N280" s="464">
        <f t="shared" si="59"/>
        <v>123051.33</v>
      </c>
      <c r="O280" s="468">
        <f>+N280/$L$4337</f>
        <v>8.6322606449692072E-7</v>
      </c>
      <c r="P280" s="479"/>
    </row>
    <row r="281" spans="1:16">
      <c r="A281" s="684"/>
      <c r="B281" s="412" t="s">
        <v>269</v>
      </c>
      <c r="C281" s="413">
        <v>1130630913</v>
      </c>
      <c r="D281" s="414" t="s">
        <v>270</v>
      </c>
      <c r="E281" s="476" t="s">
        <v>1706</v>
      </c>
      <c r="F281" s="435">
        <v>45531</v>
      </c>
      <c r="G281" s="419">
        <v>1314444</v>
      </c>
      <c r="H281" s="419"/>
      <c r="I281" s="419">
        <f t="shared" si="56"/>
        <v>1314444</v>
      </c>
      <c r="J281" s="472" t="s">
        <v>2891</v>
      </c>
      <c r="K281" s="419">
        <v>143.66999999999999</v>
      </c>
      <c r="L281" s="466">
        <f t="shared" si="57"/>
        <v>1</v>
      </c>
      <c r="M281" s="464">
        <f t="shared" si="58"/>
        <v>13144.44</v>
      </c>
      <c r="N281" s="464">
        <f t="shared" si="59"/>
        <v>1327588.44</v>
      </c>
      <c r="O281" s="468">
        <f>+N281/$L$4337</f>
        <v>9.3132593067690236E-6</v>
      </c>
      <c r="P281" s="479"/>
    </row>
    <row r="282" spans="1:16" s="411" customFormat="1">
      <c r="A282" s="684"/>
      <c r="B282" s="447" t="s">
        <v>26</v>
      </c>
      <c r="C282" s="413"/>
      <c r="D282" s="414"/>
      <c r="E282" s="476"/>
      <c r="F282" s="471"/>
      <c r="G282" s="454">
        <f>SUM(G277:G281)</f>
        <v>2874893</v>
      </c>
      <c r="H282" s="454">
        <f>SUM(H277:H281)</f>
        <v>0</v>
      </c>
      <c r="I282" s="454">
        <f>SUM(I277:I281)</f>
        <v>2874893</v>
      </c>
      <c r="J282" s="454"/>
      <c r="K282" s="454"/>
      <c r="L282" s="454"/>
      <c r="M282" s="454">
        <f>SUM(M277:M281)</f>
        <v>28748.93</v>
      </c>
      <c r="N282" s="454">
        <f>SUM(N277:N281)</f>
        <v>2903641.9299999997</v>
      </c>
      <c r="O282" s="515">
        <f>SUM(O277:O281)</f>
        <v>2.0369543311251845E-5</v>
      </c>
    </row>
    <row r="283" spans="1:16">
      <c r="A283" s="684"/>
      <c r="B283" s="440" t="s">
        <v>714</v>
      </c>
      <c r="C283" s="441">
        <v>1086724863</v>
      </c>
      <c r="D283" s="414" t="s">
        <v>715</v>
      </c>
      <c r="E283" s="476" t="s">
        <v>1706</v>
      </c>
      <c r="F283" s="435">
        <v>45531</v>
      </c>
      <c r="G283" s="419">
        <v>650000</v>
      </c>
      <c r="H283" s="419"/>
      <c r="I283" s="419">
        <f t="shared" si="56"/>
        <v>650000</v>
      </c>
      <c r="J283" s="472" t="s">
        <v>2891</v>
      </c>
      <c r="K283" s="419">
        <v>143.66999999999999</v>
      </c>
      <c r="L283" s="466">
        <f t="shared" si="57"/>
        <v>1</v>
      </c>
      <c r="M283" s="464">
        <f t="shared" si="58"/>
        <v>6500</v>
      </c>
      <c r="N283" s="464">
        <f t="shared" si="59"/>
        <v>656500</v>
      </c>
      <c r="O283" s="468">
        <f>+N283/$L$4337</f>
        <v>4.6054594561653947E-6</v>
      </c>
      <c r="P283" s="479"/>
    </row>
    <row r="284" spans="1:16">
      <c r="A284" s="684"/>
      <c r="B284" s="412" t="s">
        <v>714</v>
      </c>
      <c r="C284" s="413">
        <v>1086724863</v>
      </c>
      <c r="D284" s="414" t="s">
        <v>715</v>
      </c>
      <c r="E284" s="476" t="s">
        <v>1706</v>
      </c>
      <c r="F284" s="435">
        <v>45531</v>
      </c>
      <c r="G284" s="419">
        <v>852833</v>
      </c>
      <c r="H284" s="419"/>
      <c r="I284" s="419">
        <f t="shared" si="56"/>
        <v>852833</v>
      </c>
      <c r="J284" s="472" t="s">
        <v>2891</v>
      </c>
      <c r="K284" s="419">
        <v>143.66999999999999</v>
      </c>
      <c r="L284" s="466">
        <f t="shared" si="57"/>
        <v>1</v>
      </c>
      <c r="M284" s="464">
        <f t="shared" si="58"/>
        <v>8528.33</v>
      </c>
      <c r="N284" s="464">
        <f t="shared" si="59"/>
        <v>861361.33</v>
      </c>
      <c r="O284" s="468">
        <f>+N284/$L$4337</f>
        <v>6.0425966221229259E-6</v>
      </c>
      <c r="P284" s="479"/>
    </row>
    <row r="285" spans="1:16">
      <c r="A285" s="684"/>
      <c r="B285" s="440" t="s">
        <v>714</v>
      </c>
      <c r="C285" s="441">
        <v>1086724863</v>
      </c>
      <c r="D285" s="414" t="s">
        <v>715</v>
      </c>
      <c r="E285" s="476" t="s">
        <v>1706</v>
      </c>
      <c r="F285" s="435">
        <v>45531</v>
      </c>
      <c r="G285" s="419">
        <v>59698</v>
      </c>
      <c r="H285" s="419"/>
      <c r="I285" s="419">
        <f t="shared" si="56"/>
        <v>59698</v>
      </c>
      <c r="J285" s="472" t="s">
        <v>2891</v>
      </c>
      <c r="K285" s="419">
        <v>143.66999999999999</v>
      </c>
      <c r="L285" s="466">
        <f t="shared" si="57"/>
        <v>1</v>
      </c>
      <c r="M285" s="464">
        <f t="shared" si="58"/>
        <v>596.98</v>
      </c>
      <c r="N285" s="464">
        <f t="shared" si="59"/>
        <v>60294.98</v>
      </c>
      <c r="O285" s="468">
        <f>+N285/$L$4337</f>
        <v>4.2297956709871037E-7</v>
      </c>
      <c r="P285" s="479"/>
    </row>
    <row r="286" spans="1:16">
      <c r="A286" s="684"/>
      <c r="B286" s="412" t="s">
        <v>714</v>
      </c>
      <c r="C286" s="413">
        <v>1086724863</v>
      </c>
      <c r="D286" s="414" t="s">
        <v>715</v>
      </c>
      <c r="E286" s="476" t="s">
        <v>1706</v>
      </c>
      <c r="F286" s="435">
        <v>45531</v>
      </c>
      <c r="G286" s="419">
        <v>121833</v>
      </c>
      <c r="H286" s="419"/>
      <c r="I286" s="419">
        <f t="shared" si="56"/>
        <v>121833</v>
      </c>
      <c r="J286" s="472" t="s">
        <v>2891</v>
      </c>
      <c r="K286" s="419">
        <v>143.66999999999999</v>
      </c>
      <c r="L286" s="466">
        <f t="shared" si="57"/>
        <v>1</v>
      </c>
      <c r="M286" s="464">
        <f t="shared" si="58"/>
        <v>1218.33</v>
      </c>
      <c r="N286" s="464">
        <f t="shared" si="59"/>
        <v>123051.33</v>
      </c>
      <c r="O286" s="468">
        <f>+N286/$L$4337</f>
        <v>8.6322606449692072E-7</v>
      </c>
      <c r="P286" s="479"/>
    </row>
    <row r="287" spans="1:16">
      <c r="A287" s="684"/>
      <c r="B287" s="412" t="s">
        <v>714</v>
      </c>
      <c r="C287" s="413">
        <v>1086724863</v>
      </c>
      <c r="D287" s="414" t="s">
        <v>715</v>
      </c>
      <c r="E287" s="476" t="s">
        <v>1706</v>
      </c>
      <c r="F287" s="435">
        <v>45531</v>
      </c>
      <c r="G287" s="419">
        <v>1088750</v>
      </c>
      <c r="H287" s="419"/>
      <c r="I287" s="419">
        <f t="shared" si="56"/>
        <v>1088750</v>
      </c>
      <c r="J287" s="472" t="s">
        <v>2891</v>
      </c>
      <c r="K287" s="419">
        <v>143.66999999999999</v>
      </c>
      <c r="L287" s="466">
        <f t="shared" si="57"/>
        <v>1</v>
      </c>
      <c r="M287" s="464">
        <f t="shared" si="58"/>
        <v>10887.5</v>
      </c>
      <c r="N287" s="464">
        <f t="shared" si="59"/>
        <v>1099637.5</v>
      </c>
      <c r="O287" s="468">
        <f>+N287/$L$4337</f>
        <v>7.7141445890770354E-6</v>
      </c>
      <c r="P287" s="479"/>
    </row>
    <row r="288" spans="1:16" s="411" customFormat="1">
      <c r="A288" s="684"/>
      <c r="B288" s="456" t="s">
        <v>26</v>
      </c>
      <c r="C288" s="441"/>
      <c r="D288" s="414"/>
      <c r="E288" s="476"/>
      <c r="F288" s="471"/>
      <c r="G288" s="454">
        <f>SUM(G283:G287)</f>
        <v>2773114</v>
      </c>
      <c r="H288" s="454">
        <f t="shared" ref="H288:O288" si="66">SUM(H283:H287)</f>
        <v>0</v>
      </c>
      <c r="I288" s="454">
        <f t="shared" si="66"/>
        <v>2773114</v>
      </c>
      <c r="J288" s="454"/>
      <c r="K288" s="454"/>
      <c r="L288" s="454"/>
      <c r="M288" s="454">
        <f t="shared" si="66"/>
        <v>27731.14</v>
      </c>
      <c r="N288" s="454">
        <f t="shared" si="66"/>
        <v>2800845.14</v>
      </c>
      <c r="O288" s="515">
        <f t="shared" si="66"/>
        <v>1.9648406298960986E-5</v>
      </c>
    </row>
    <row r="289" spans="1:16">
      <c r="A289" s="684"/>
      <c r="B289" s="412" t="s">
        <v>834</v>
      </c>
      <c r="C289" s="413">
        <v>16731872</v>
      </c>
      <c r="D289" s="414" t="s">
        <v>835</v>
      </c>
      <c r="E289" s="476" t="s">
        <v>1706</v>
      </c>
      <c r="F289" s="435">
        <v>45531</v>
      </c>
      <c r="G289" s="419">
        <v>1286250</v>
      </c>
      <c r="H289" s="419"/>
      <c r="I289" s="419">
        <f t="shared" si="56"/>
        <v>1286250</v>
      </c>
      <c r="J289" s="472" t="s">
        <v>2891</v>
      </c>
      <c r="K289" s="419">
        <v>143.66999999999999</v>
      </c>
      <c r="L289" s="466">
        <f t="shared" si="57"/>
        <v>1</v>
      </c>
      <c r="M289" s="464">
        <f t="shared" si="58"/>
        <v>12862.5</v>
      </c>
      <c r="N289" s="464">
        <f t="shared" si="59"/>
        <v>1299112.5</v>
      </c>
      <c r="O289" s="468">
        <f>+N289/$L$4337</f>
        <v>9.1134957315272907E-6</v>
      </c>
      <c r="P289" s="479"/>
    </row>
    <row r="290" spans="1:16">
      <c r="A290" s="684"/>
      <c r="B290" s="440" t="s">
        <v>834</v>
      </c>
      <c r="C290" s="441">
        <v>16731872</v>
      </c>
      <c r="D290" s="414" t="s">
        <v>835</v>
      </c>
      <c r="E290" s="476" t="s">
        <v>1706</v>
      </c>
      <c r="F290" s="435">
        <v>45531</v>
      </c>
      <c r="G290" s="419">
        <v>2125667</v>
      </c>
      <c r="H290" s="419"/>
      <c r="I290" s="419">
        <f t="shared" si="56"/>
        <v>2125667</v>
      </c>
      <c r="J290" s="472" t="s">
        <v>2891</v>
      </c>
      <c r="K290" s="419">
        <v>143.66999999999999</v>
      </c>
      <c r="L290" s="466">
        <f t="shared" si="57"/>
        <v>1</v>
      </c>
      <c r="M290" s="464">
        <f t="shared" si="58"/>
        <v>21256.670000000002</v>
      </c>
      <c r="N290" s="464">
        <f t="shared" si="59"/>
        <v>2146923.67</v>
      </c>
      <c r="O290" s="468">
        <f>+N290/$L$4337</f>
        <v>1.5061035670474961E-5</v>
      </c>
      <c r="P290" s="479"/>
    </row>
    <row r="291" spans="1:16">
      <c r="A291" s="684"/>
      <c r="B291" s="412" t="s">
        <v>834</v>
      </c>
      <c r="C291" s="413">
        <v>16731872</v>
      </c>
      <c r="D291" s="414" t="s">
        <v>835</v>
      </c>
      <c r="E291" s="476" t="s">
        <v>1706</v>
      </c>
      <c r="F291" s="435">
        <v>45531</v>
      </c>
      <c r="G291" s="419">
        <v>148797</v>
      </c>
      <c r="H291" s="419"/>
      <c r="I291" s="419">
        <f t="shared" si="56"/>
        <v>148797</v>
      </c>
      <c r="J291" s="472" t="s">
        <v>2891</v>
      </c>
      <c r="K291" s="419">
        <v>143.66999999999999</v>
      </c>
      <c r="L291" s="466">
        <f t="shared" si="57"/>
        <v>1</v>
      </c>
      <c r="M291" s="464">
        <f t="shared" si="58"/>
        <v>1487.97</v>
      </c>
      <c r="N291" s="464">
        <f t="shared" si="59"/>
        <v>150284.97</v>
      </c>
      <c r="O291" s="468">
        <f>+N291/$L$4337</f>
        <v>1.0542746933831418E-6</v>
      </c>
      <c r="P291" s="479"/>
    </row>
    <row r="292" spans="1:16">
      <c r="A292" s="684"/>
      <c r="B292" s="412" t="s">
        <v>834</v>
      </c>
      <c r="C292" s="413">
        <v>16731872</v>
      </c>
      <c r="D292" s="414" t="s">
        <v>835</v>
      </c>
      <c r="E292" s="476" t="s">
        <v>1706</v>
      </c>
      <c r="F292" s="435">
        <v>45531</v>
      </c>
      <c r="G292" s="419">
        <v>303667</v>
      </c>
      <c r="H292" s="419"/>
      <c r="I292" s="419">
        <f t="shared" si="56"/>
        <v>303667</v>
      </c>
      <c r="J292" s="472" t="s">
        <v>2891</v>
      </c>
      <c r="K292" s="419">
        <v>143.66999999999999</v>
      </c>
      <c r="L292" s="466">
        <f t="shared" si="57"/>
        <v>1</v>
      </c>
      <c r="M292" s="464">
        <f t="shared" si="58"/>
        <v>3036.67</v>
      </c>
      <c r="N292" s="464">
        <f t="shared" si="59"/>
        <v>306703.67</v>
      </c>
      <c r="O292" s="468">
        <f>+N292/$L$4337</f>
        <v>2.151578548731349E-6</v>
      </c>
      <c r="P292" s="479"/>
    </row>
    <row r="293" spans="1:16">
      <c r="A293" s="684"/>
      <c r="B293" s="440" t="s">
        <v>834</v>
      </c>
      <c r="C293" s="441">
        <v>16731872</v>
      </c>
      <c r="D293" s="414" t="s">
        <v>835</v>
      </c>
      <c r="E293" s="476" t="s">
        <v>1706</v>
      </c>
      <c r="F293" s="435">
        <v>45531</v>
      </c>
      <c r="G293" s="419">
        <v>1305767</v>
      </c>
      <c r="H293" s="419"/>
      <c r="I293" s="419">
        <f t="shared" si="56"/>
        <v>1305767</v>
      </c>
      <c r="J293" s="472" t="s">
        <v>2891</v>
      </c>
      <c r="K293" s="419">
        <v>143.66999999999999</v>
      </c>
      <c r="L293" s="466">
        <f t="shared" si="57"/>
        <v>1</v>
      </c>
      <c r="M293" s="464">
        <f t="shared" si="58"/>
        <v>13057.67</v>
      </c>
      <c r="N293" s="464">
        <f t="shared" si="59"/>
        <v>1318824.67</v>
      </c>
      <c r="O293" s="468">
        <f>+N293/$L$4337</f>
        <v>9.2517799656903362E-6</v>
      </c>
      <c r="P293" s="479"/>
    </row>
    <row r="294" spans="1:16" s="411" customFormat="1">
      <c r="A294" s="684"/>
      <c r="B294" s="447" t="s">
        <v>26</v>
      </c>
      <c r="C294" s="413"/>
      <c r="D294" s="414"/>
      <c r="E294" s="476"/>
      <c r="F294" s="471"/>
      <c r="G294" s="454">
        <f>SUM(G289:G293)</f>
        <v>5170148</v>
      </c>
      <c r="H294" s="454">
        <f t="shared" ref="H294:O294" si="67">SUM(H289:H293)</f>
        <v>0</v>
      </c>
      <c r="I294" s="454">
        <f t="shared" si="67"/>
        <v>5170148</v>
      </c>
      <c r="J294" s="454"/>
      <c r="K294" s="454"/>
      <c r="L294" s="454"/>
      <c r="M294" s="454">
        <f t="shared" si="67"/>
        <v>51701.479999999996</v>
      </c>
      <c r="N294" s="454">
        <f t="shared" si="67"/>
        <v>5221849.4800000004</v>
      </c>
      <c r="O294" s="515">
        <f t="shared" si="67"/>
        <v>3.6632164609807079E-5</v>
      </c>
    </row>
    <row r="295" spans="1:16">
      <c r="A295" s="684"/>
      <c r="B295" s="412" t="s">
        <v>683</v>
      </c>
      <c r="C295" s="413">
        <v>946781</v>
      </c>
      <c r="D295" s="414" t="s">
        <v>271</v>
      </c>
      <c r="E295" s="476" t="s">
        <v>1706</v>
      </c>
      <c r="F295" s="435">
        <v>45531</v>
      </c>
      <c r="G295" s="419">
        <v>1460200</v>
      </c>
      <c r="H295" s="419"/>
      <c r="I295" s="419">
        <f t="shared" si="56"/>
        <v>1460200</v>
      </c>
      <c r="J295" s="472" t="s">
        <v>2891</v>
      </c>
      <c r="K295" s="419">
        <v>143.66999999999999</v>
      </c>
      <c r="L295" s="466">
        <f t="shared" si="57"/>
        <v>1</v>
      </c>
      <c r="M295" s="464">
        <f t="shared" si="58"/>
        <v>14602</v>
      </c>
      <c r="N295" s="464">
        <f t="shared" si="59"/>
        <v>1474802</v>
      </c>
      <c r="O295" s="468">
        <f t="shared" ref="O295:O303" si="68">+N295/$L$4337</f>
        <v>1.0345987535219552E-5</v>
      </c>
      <c r="P295" s="479"/>
    </row>
    <row r="296" spans="1:16">
      <c r="A296" s="684"/>
      <c r="B296" s="412" t="s">
        <v>683</v>
      </c>
      <c r="C296" s="413">
        <v>946781</v>
      </c>
      <c r="D296" s="414" t="s">
        <v>271</v>
      </c>
      <c r="E296" s="476" t="s">
        <v>1706</v>
      </c>
      <c r="F296" s="435">
        <v>45531</v>
      </c>
      <c r="G296" s="419">
        <v>95400</v>
      </c>
      <c r="H296" s="419"/>
      <c r="I296" s="419">
        <f t="shared" si="56"/>
        <v>95400</v>
      </c>
      <c r="J296" s="472" t="s">
        <v>2891</v>
      </c>
      <c r="K296" s="419">
        <v>143.66999999999999</v>
      </c>
      <c r="L296" s="466">
        <f t="shared" si="57"/>
        <v>1</v>
      </c>
      <c r="M296" s="464">
        <f t="shared" si="58"/>
        <v>954</v>
      </c>
      <c r="N296" s="464">
        <f t="shared" si="59"/>
        <v>96354</v>
      </c>
      <c r="O296" s="468">
        <f t="shared" si="68"/>
        <v>6.759397417202748E-7</v>
      </c>
      <c r="P296" s="479"/>
    </row>
    <row r="297" spans="1:16">
      <c r="A297" s="684"/>
      <c r="B297" s="440" t="s">
        <v>683</v>
      </c>
      <c r="C297" s="441">
        <v>946781</v>
      </c>
      <c r="D297" s="414" t="s">
        <v>271</v>
      </c>
      <c r="E297" s="476" t="s">
        <v>1706</v>
      </c>
      <c r="F297" s="435">
        <v>45531</v>
      </c>
      <c r="G297" s="419">
        <v>223500</v>
      </c>
      <c r="H297" s="419"/>
      <c r="I297" s="419">
        <f t="shared" si="56"/>
        <v>223500</v>
      </c>
      <c r="J297" s="472" t="s">
        <v>2891</v>
      </c>
      <c r="K297" s="419">
        <v>143.66999999999999</v>
      </c>
      <c r="L297" s="466">
        <f t="shared" si="57"/>
        <v>1</v>
      </c>
      <c r="M297" s="464">
        <f t="shared" si="58"/>
        <v>2235</v>
      </c>
      <c r="N297" s="464">
        <f t="shared" si="59"/>
        <v>225735</v>
      </c>
      <c r="O297" s="468">
        <f t="shared" si="68"/>
        <v>1.5835695206968702E-6</v>
      </c>
      <c r="P297" s="479"/>
    </row>
    <row r="298" spans="1:16">
      <c r="A298" s="684"/>
      <c r="B298" s="412" t="s">
        <v>683</v>
      </c>
      <c r="C298" s="413">
        <v>946781</v>
      </c>
      <c r="D298" s="414" t="s">
        <v>271</v>
      </c>
      <c r="E298" s="476" t="s">
        <v>1706</v>
      </c>
      <c r="F298" s="435">
        <v>45531</v>
      </c>
      <c r="G298" s="419">
        <v>686000</v>
      </c>
      <c r="H298" s="419"/>
      <c r="I298" s="419">
        <f t="shared" si="56"/>
        <v>686000</v>
      </c>
      <c r="J298" s="472" t="s">
        <v>2891</v>
      </c>
      <c r="K298" s="419">
        <v>143.66999999999999</v>
      </c>
      <c r="L298" s="466">
        <f t="shared" si="57"/>
        <v>1</v>
      </c>
      <c r="M298" s="464">
        <f t="shared" si="58"/>
        <v>6860</v>
      </c>
      <c r="N298" s="464">
        <f t="shared" si="59"/>
        <v>692860</v>
      </c>
      <c r="O298" s="468">
        <f t="shared" si="68"/>
        <v>4.8605310568145546E-6</v>
      </c>
      <c r="P298" s="479"/>
    </row>
    <row r="299" spans="1:16">
      <c r="A299" s="684"/>
      <c r="B299" s="412" t="s">
        <v>726</v>
      </c>
      <c r="C299" s="413">
        <v>1107072531</v>
      </c>
      <c r="D299" s="414" t="s">
        <v>727</v>
      </c>
      <c r="E299" s="476" t="s">
        <v>1706</v>
      </c>
      <c r="F299" s="435">
        <v>45531</v>
      </c>
      <c r="G299" s="419">
        <v>849150</v>
      </c>
      <c r="H299" s="419"/>
      <c r="I299" s="419">
        <f t="shared" si="56"/>
        <v>849150</v>
      </c>
      <c r="J299" s="472" t="s">
        <v>2891</v>
      </c>
      <c r="K299" s="419">
        <v>143.66999999999999</v>
      </c>
      <c r="L299" s="466">
        <f t="shared" si="57"/>
        <v>1</v>
      </c>
      <c r="M299" s="464">
        <f t="shared" si="58"/>
        <v>8491.5</v>
      </c>
      <c r="N299" s="464">
        <f t="shared" si="59"/>
        <v>857641.5</v>
      </c>
      <c r="O299" s="468">
        <f t="shared" si="68"/>
        <v>6.0165013803120684E-6</v>
      </c>
      <c r="P299" s="479"/>
    </row>
    <row r="300" spans="1:16">
      <c r="A300" s="684"/>
      <c r="B300" s="412" t="s">
        <v>726</v>
      </c>
      <c r="C300" s="413">
        <v>1107072531</v>
      </c>
      <c r="D300" s="414" t="s">
        <v>727</v>
      </c>
      <c r="E300" s="476" t="s">
        <v>1706</v>
      </c>
      <c r="F300" s="435">
        <v>45531</v>
      </c>
      <c r="G300" s="419">
        <v>1322750</v>
      </c>
      <c r="H300" s="419"/>
      <c r="I300" s="419">
        <f t="shared" si="56"/>
        <v>1322750</v>
      </c>
      <c r="J300" s="472" t="s">
        <v>2891</v>
      </c>
      <c r="K300" s="419">
        <v>143.66999999999999</v>
      </c>
      <c r="L300" s="466">
        <f t="shared" si="57"/>
        <v>1</v>
      </c>
      <c r="M300" s="464">
        <f t="shared" si="58"/>
        <v>13227.5</v>
      </c>
      <c r="N300" s="464">
        <f t="shared" si="59"/>
        <v>1335977.5</v>
      </c>
      <c r="O300" s="468">
        <f t="shared" si="68"/>
        <v>9.3721099932965782E-6</v>
      </c>
      <c r="P300" s="479"/>
    </row>
    <row r="301" spans="1:16">
      <c r="A301" s="684"/>
      <c r="B301" s="440" t="s">
        <v>726</v>
      </c>
      <c r="C301" s="441">
        <v>1107072531</v>
      </c>
      <c r="D301" s="414" t="s">
        <v>727</v>
      </c>
      <c r="E301" s="476" t="s">
        <v>1706</v>
      </c>
      <c r="F301" s="435">
        <v>45531</v>
      </c>
      <c r="G301" s="419">
        <v>85979</v>
      </c>
      <c r="H301" s="419"/>
      <c r="I301" s="419">
        <f t="shared" si="56"/>
        <v>85979</v>
      </c>
      <c r="J301" s="472" t="s">
        <v>2891</v>
      </c>
      <c r="K301" s="419">
        <v>143.66999999999999</v>
      </c>
      <c r="L301" s="466">
        <f t="shared" si="57"/>
        <v>1</v>
      </c>
      <c r="M301" s="464">
        <f t="shared" si="58"/>
        <v>859.79</v>
      </c>
      <c r="N301" s="464">
        <f t="shared" si="59"/>
        <v>86838.79</v>
      </c>
      <c r="O301" s="468">
        <f t="shared" si="68"/>
        <v>6.0918892089483755E-7</v>
      </c>
      <c r="P301" s="479"/>
    </row>
    <row r="302" spans="1:16">
      <c r="A302" s="684"/>
      <c r="B302" s="412" t="s">
        <v>726</v>
      </c>
      <c r="C302" s="413">
        <v>1107072531</v>
      </c>
      <c r="D302" s="414" t="s">
        <v>727</v>
      </c>
      <c r="E302" s="476" t="s">
        <v>1706</v>
      </c>
      <c r="F302" s="435">
        <v>45531</v>
      </c>
      <c r="G302" s="419">
        <v>203500</v>
      </c>
      <c r="H302" s="419"/>
      <c r="I302" s="419">
        <f t="shared" si="56"/>
        <v>203500</v>
      </c>
      <c r="J302" s="472" t="s">
        <v>2891</v>
      </c>
      <c r="K302" s="419">
        <v>143.66999999999999</v>
      </c>
      <c r="L302" s="466">
        <f t="shared" si="57"/>
        <v>1</v>
      </c>
      <c r="M302" s="464">
        <f t="shared" si="58"/>
        <v>2035</v>
      </c>
      <c r="N302" s="464">
        <f t="shared" si="59"/>
        <v>205535</v>
      </c>
      <c r="O302" s="468">
        <f t="shared" si="68"/>
        <v>1.4418630758917812E-6</v>
      </c>
      <c r="P302" s="479"/>
    </row>
    <row r="303" spans="1:16">
      <c r="A303" s="684"/>
      <c r="B303" s="440" t="s">
        <v>726</v>
      </c>
      <c r="C303" s="441">
        <v>1107072531</v>
      </c>
      <c r="D303" s="414" t="s">
        <v>727</v>
      </c>
      <c r="E303" s="476" t="s">
        <v>1706</v>
      </c>
      <c r="F303" s="435">
        <v>45531</v>
      </c>
      <c r="G303" s="419">
        <v>95000</v>
      </c>
      <c r="H303" s="419"/>
      <c r="I303" s="419">
        <f t="shared" ref="I303:I364" si="69">+G303+H303</f>
        <v>95000</v>
      </c>
      <c r="J303" s="472" t="s">
        <v>2891</v>
      </c>
      <c r="K303" s="419">
        <v>143.66999999999999</v>
      </c>
      <c r="L303" s="466">
        <f t="shared" ref="L303:L364" si="70">+K303/J303</f>
        <v>1</v>
      </c>
      <c r="M303" s="464">
        <f t="shared" ref="M303:M364" si="71">+I303*L303%</f>
        <v>950</v>
      </c>
      <c r="N303" s="464">
        <f t="shared" ref="N303:N364" si="72">+I303+M303</f>
        <v>95950</v>
      </c>
      <c r="O303" s="468">
        <f t="shared" si="68"/>
        <v>6.73105612824173E-7</v>
      </c>
      <c r="P303" s="479"/>
    </row>
    <row r="304" spans="1:16" s="411" customFormat="1">
      <c r="A304" s="684"/>
      <c r="B304" s="447" t="s">
        <v>26</v>
      </c>
      <c r="C304" s="413"/>
      <c r="D304" s="414"/>
      <c r="E304" s="476"/>
      <c r="F304" s="471"/>
      <c r="G304" s="454">
        <f>SUM(G299:G303)</f>
        <v>2556379</v>
      </c>
      <c r="H304" s="454">
        <f t="shared" ref="H304:O304" si="73">SUM(H299:H303)</f>
        <v>0</v>
      </c>
      <c r="I304" s="454">
        <f t="shared" si="73"/>
        <v>2556379</v>
      </c>
      <c r="J304" s="454"/>
      <c r="K304" s="454"/>
      <c r="L304" s="454"/>
      <c r="M304" s="454">
        <f t="shared" si="73"/>
        <v>25563.79</v>
      </c>
      <c r="N304" s="454">
        <f t="shared" si="73"/>
        <v>2581942.79</v>
      </c>
      <c r="O304" s="515">
        <f t="shared" si="73"/>
        <v>1.8112768983219436E-5</v>
      </c>
    </row>
    <row r="305" spans="1:16">
      <c r="A305" s="684"/>
      <c r="B305" s="412" t="s">
        <v>272</v>
      </c>
      <c r="C305" s="413">
        <v>94537346</v>
      </c>
      <c r="D305" s="414" t="s">
        <v>273</v>
      </c>
      <c r="E305" s="476" t="s">
        <v>1706</v>
      </c>
      <c r="F305" s="435">
        <v>45531</v>
      </c>
      <c r="G305" s="419">
        <v>685000</v>
      </c>
      <c r="H305" s="419"/>
      <c r="I305" s="419">
        <f t="shared" si="69"/>
        <v>685000</v>
      </c>
      <c r="J305" s="472" t="s">
        <v>2891</v>
      </c>
      <c r="K305" s="419">
        <v>143.66999999999999</v>
      </c>
      <c r="L305" s="466">
        <f t="shared" si="70"/>
        <v>1</v>
      </c>
      <c r="M305" s="464">
        <f t="shared" si="71"/>
        <v>6850</v>
      </c>
      <c r="N305" s="464">
        <f t="shared" si="72"/>
        <v>691850</v>
      </c>
      <c r="O305" s="468">
        <f>+N305/$L$4337</f>
        <v>4.8534457345743003E-6</v>
      </c>
      <c r="P305" s="479"/>
    </row>
    <row r="306" spans="1:16">
      <c r="A306" s="684"/>
      <c r="B306" s="440" t="s">
        <v>272</v>
      </c>
      <c r="C306" s="441">
        <v>94537346</v>
      </c>
      <c r="D306" s="414" t="s">
        <v>273</v>
      </c>
      <c r="E306" s="476" t="s">
        <v>1706</v>
      </c>
      <c r="F306" s="435">
        <v>45531</v>
      </c>
      <c r="G306" s="419">
        <v>981167</v>
      </c>
      <c r="H306" s="419"/>
      <c r="I306" s="419">
        <f t="shared" si="69"/>
        <v>981167</v>
      </c>
      <c r="J306" s="472" t="s">
        <v>2891</v>
      </c>
      <c r="K306" s="419">
        <v>143.66999999999999</v>
      </c>
      <c r="L306" s="466">
        <f t="shared" si="70"/>
        <v>1</v>
      </c>
      <c r="M306" s="464">
        <f t="shared" si="71"/>
        <v>9811.67</v>
      </c>
      <c r="N306" s="464">
        <f t="shared" si="72"/>
        <v>990978.67</v>
      </c>
      <c r="O306" s="468">
        <f>+N306/$L$4337</f>
        <v>6.9518843665037412E-6</v>
      </c>
      <c r="P306" s="479"/>
    </row>
    <row r="307" spans="1:16">
      <c r="A307" s="684"/>
      <c r="B307" s="412" t="s">
        <v>272</v>
      </c>
      <c r="C307" s="413">
        <v>94537346</v>
      </c>
      <c r="D307" s="414" t="s">
        <v>273</v>
      </c>
      <c r="E307" s="476" t="s">
        <v>1706</v>
      </c>
      <c r="F307" s="435">
        <v>45531</v>
      </c>
      <c r="G307" s="419">
        <v>68682</v>
      </c>
      <c r="H307" s="419"/>
      <c r="I307" s="419">
        <f t="shared" si="69"/>
        <v>68682</v>
      </c>
      <c r="J307" s="472" t="s">
        <v>2891</v>
      </c>
      <c r="K307" s="419">
        <v>143.66999999999999</v>
      </c>
      <c r="L307" s="466">
        <f t="shared" si="70"/>
        <v>1</v>
      </c>
      <c r="M307" s="464">
        <f t="shared" si="71"/>
        <v>686.82</v>
      </c>
      <c r="N307" s="464">
        <f t="shared" si="72"/>
        <v>69368.820000000007</v>
      </c>
      <c r="O307" s="468">
        <f>+N307/$L$4337</f>
        <v>4.8663410210515635E-7</v>
      </c>
      <c r="P307" s="479"/>
    </row>
    <row r="308" spans="1:16">
      <c r="A308" s="684"/>
      <c r="B308" s="440" t="s">
        <v>272</v>
      </c>
      <c r="C308" s="441">
        <v>94537346</v>
      </c>
      <c r="D308" s="414" t="s">
        <v>273</v>
      </c>
      <c r="E308" s="476" t="s">
        <v>1706</v>
      </c>
      <c r="F308" s="435">
        <v>45531</v>
      </c>
      <c r="G308" s="419">
        <v>140167</v>
      </c>
      <c r="H308" s="419"/>
      <c r="I308" s="419">
        <f t="shared" si="69"/>
        <v>140167</v>
      </c>
      <c r="J308" s="472" t="s">
        <v>2891</v>
      </c>
      <c r="K308" s="419">
        <v>143.66999999999999</v>
      </c>
      <c r="L308" s="466">
        <f t="shared" si="70"/>
        <v>1</v>
      </c>
      <c r="M308" s="464">
        <f t="shared" si="71"/>
        <v>1401.67</v>
      </c>
      <c r="N308" s="464">
        <f t="shared" si="72"/>
        <v>141568.67000000001</v>
      </c>
      <c r="O308" s="468">
        <f>+N308/$L$4337</f>
        <v>9.9312836244974595E-7</v>
      </c>
      <c r="P308" s="479"/>
    </row>
    <row r="309" spans="1:16">
      <c r="A309" s="684"/>
      <c r="B309" s="412" t="s">
        <v>272</v>
      </c>
      <c r="C309" s="413">
        <v>94537346</v>
      </c>
      <c r="D309" s="414" t="s">
        <v>273</v>
      </c>
      <c r="E309" s="476" t="s">
        <v>1706</v>
      </c>
      <c r="F309" s="435">
        <v>45531</v>
      </c>
      <c r="G309" s="419">
        <v>63333</v>
      </c>
      <c r="H309" s="419"/>
      <c r="I309" s="419">
        <f t="shared" si="69"/>
        <v>63333</v>
      </c>
      <c r="J309" s="472" t="s">
        <v>2891</v>
      </c>
      <c r="K309" s="419">
        <v>143.66999999999999</v>
      </c>
      <c r="L309" s="466">
        <f t="shared" si="70"/>
        <v>1</v>
      </c>
      <c r="M309" s="464">
        <f t="shared" si="71"/>
        <v>633.33000000000004</v>
      </c>
      <c r="N309" s="464">
        <f t="shared" si="72"/>
        <v>63966.33</v>
      </c>
      <c r="O309" s="468">
        <f>+N309/$L$4337</f>
        <v>4.4873471344203528E-7</v>
      </c>
      <c r="P309" s="479"/>
    </row>
    <row r="310" spans="1:16" s="411" customFormat="1">
      <c r="A310" s="684"/>
      <c r="B310" s="447" t="s">
        <v>26</v>
      </c>
      <c r="C310" s="413"/>
      <c r="D310" s="414"/>
      <c r="E310" s="476"/>
      <c r="F310" s="471"/>
      <c r="G310" s="454">
        <f>SUM(G305:G309)</f>
        <v>1938349</v>
      </c>
      <c r="H310" s="454">
        <f t="shared" ref="H310:O310" si="74">SUM(H305:H309)</f>
        <v>0</v>
      </c>
      <c r="I310" s="454">
        <f t="shared" si="74"/>
        <v>1938349</v>
      </c>
      <c r="J310" s="454"/>
      <c r="K310" s="454"/>
      <c r="L310" s="454"/>
      <c r="M310" s="454">
        <f t="shared" si="74"/>
        <v>19383.489999999998</v>
      </c>
      <c r="N310" s="454">
        <f t="shared" si="74"/>
        <v>1957732.49</v>
      </c>
      <c r="O310" s="515">
        <f t="shared" si="74"/>
        <v>1.3733827279074979E-5</v>
      </c>
    </row>
    <row r="311" spans="1:16">
      <c r="A311" s="684"/>
      <c r="B311" s="440" t="s">
        <v>826</v>
      </c>
      <c r="C311" s="441">
        <v>94492392</v>
      </c>
      <c r="D311" s="414" t="s">
        <v>827</v>
      </c>
      <c r="E311" s="476" t="s">
        <v>1706</v>
      </c>
      <c r="F311" s="435">
        <v>45531</v>
      </c>
      <c r="G311" s="419">
        <v>1467165</v>
      </c>
      <c r="H311" s="419"/>
      <c r="I311" s="419">
        <f t="shared" si="69"/>
        <v>1467165</v>
      </c>
      <c r="J311" s="472" t="s">
        <v>2891</v>
      </c>
      <c r="K311" s="419">
        <v>143.66999999999999</v>
      </c>
      <c r="L311" s="466">
        <f t="shared" si="70"/>
        <v>1</v>
      </c>
      <c r="M311" s="464">
        <f t="shared" si="71"/>
        <v>14671.65</v>
      </c>
      <c r="N311" s="464">
        <f t="shared" si="72"/>
        <v>1481836.65</v>
      </c>
      <c r="O311" s="468">
        <f>+N311/$L$4337</f>
        <v>1.0395336804622924E-5</v>
      </c>
      <c r="P311" s="479"/>
    </row>
    <row r="312" spans="1:16">
      <c r="A312" s="684"/>
      <c r="B312" s="412" t="s">
        <v>826</v>
      </c>
      <c r="C312" s="413">
        <v>94492392</v>
      </c>
      <c r="D312" s="414" t="s">
        <v>827</v>
      </c>
      <c r="E312" s="476" t="s">
        <v>1706</v>
      </c>
      <c r="F312" s="435">
        <v>45531</v>
      </c>
      <c r="G312" s="419">
        <v>1932000</v>
      </c>
      <c r="H312" s="419"/>
      <c r="I312" s="419">
        <f t="shared" si="69"/>
        <v>1932000</v>
      </c>
      <c r="J312" s="472" t="s">
        <v>2891</v>
      </c>
      <c r="K312" s="419">
        <v>143.66999999999999</v>
      </c>
      <c r="L312" s="466">
        <f t="shared" si="70"/>
        <v>1</v>
      </c>
      <c r="M312" s="464">
        <f t="shared" si="71"/>
        <v>19320</v>
      </c>
      <c r="N312" s="464">
        <f t="shared" si="72"/>
        <v>1951320</v>
      </c>
      <c r="O312" s="468">
        <f>+N312/$L$4337</f>
        <v>1.3688842568171603E-5</v>
      </c>
      <c r="P312" s="479"/>
    </row>
    <row r="313" spans="1:16">
      <c r="A313" s="684"/>
      <c r="B313" s="440" t="s">
        <v>826</v>
      </c>
      <c r="C313" s="441">
        <v>94492392</v>
      </c>
      <c r="D313" s="414" t="s">
        <v>827</v>
      </c>
      <c r="E313" s="476" t="s">
        <v>1706</v>
      </c>
      <c r="F313" s="435">
        <v>45531</v>
      </c>
      <c r="G313" s="419">
        <v>135240</v>
      </c>
      <c r="H313" s="419"/>
      <c r="I313" s="419">
        <f t="shared" si="69"/>
        <v>135240</v>
      </c>
      <c r="J313" s="472" t="s">
        <v>2891</v>
      </c>
      <c r="K313" s="419">
        <v>143.66999999999999</v>
      </c>
      <c r="L313" s="466">
        <f t="shared" si="70"/>
        <v>1</v>
      </c>
      <c r="M313" s="464">
        <f t="shared" si="71"/>
        <v>1352.4</v>
      </c>
      <c r="N313" s="464">
        <f t="shared" si="72"/>
        <v>136592.4</v>
      </c>
      <c r="O313" s="468">
        <f>+N313/$L$4337</f>
        <v>9.5821897977201221E-7</v>
      </c>
      <c r="P313" s="479"/>
    </row>
    <row r="314" spans="1:16">
      <c r="A314" s="684"/>
      <c r="B314" s="412" t="s">
        <v>826</v>
      </c>
      <c r="C314" s="413">
        <v>94492392</v>
      </c>
      <c r="D314" s="414" t="s">
        <v>827</v>
      </c>
      <c r="E314" s="476" t="s">
        <v>1706</v>
      </c>
      <c r="F314" s="435">
        <v>45531</v>
      </c>
      <c r="G314" s="419">
        <v>276000</v>
      </c>
      <c r="H314" s="419"/>
      <c r="I314" s="419">
        <f t="shared" si="69"/>
        <v>276000</v>
      </c>
      <c r="J314" s="472" t="s">
        <v>2891</v>
      </c>
      <c r="K314" s="419">
        <v>143.66999999999999</v>
      </c>
      <c r="L314" s="466">
        <f t="shared" si="70"/>
        <v>1</v>
      </c>
      <c r="M314" s="464">
        <f t="shared" si="71"/>
        <v>2760</v>
      </c>
      <c r="N314" s="464">
        <f t="shared" si="72"/>
        <v>278760</v>
      </c>
      <c r="O314" s="468">
        <f>+N314/$L$4337</f>
        <v>1.9555489383102288E-6</v>
      </c>
      <c r="P314" s="479"/>
    </row>
    <row r="315" spans="1:16">
      <c r="A315" s="684"/>
      <c r="B315" s="412" t="s">
        <v>826</v>
      </c>
      <c r="C315" s="413">
        <v>94492392</v>
      </c>
      <c r="D315" s="414" t="s">
        <v>827</v>
      </c>
      <c r="E315" s="476" t="s">
        <v>1706</v>
      </c>
      <c r="F315" s="435">
        <v>45531</v>
      </c>
      <c r="G315" s="419">
        <v>2194200</v>
      </c>
      <c r="H315" s="419"/>
      <c r="I315" s="419">
        <f t="shared" si="69"/>
        <v>2194200</v>
      </c>
      <c r="J315" s="472" t="s">
        <v>2891</v>
      </c>
      <c r="K315" s="419">
        <v>143.66999999999999</v>
      </c>
      <c r="L315" s="466">
        <f t="shared" si="70"/>
        <v>1</v>
      </c>
      <c r="M315" s="464">
        <f t="shared" si="71"/>
        <v>21942</v>
      </c>
      <c r="N315" s="464">
        <f t="shared" si="72"/>
        <v>2216142</v>
      </c>
      <c r="O315" s="468">
        <f>+N315/$L$4337</f>
        <v>1.5546614059566321E-5</v>
      </c>
      <c r="P315" s="479"/>
    </row>
    <row r="316" spans="1:16" s="411" customFormat="1">
      <c r="A316" s="684"/>
      <c r="B316" s="456" t="s">
        <v>26</v>
      </c>
      <c r="C316" s="441"/>
      <c r="D316" s="414"/>
      <c r="E316" s="476"/>
      <c r="F316" s="471"/>
      <c r="G316" s="454">
        <f>SUM(G311:G315)</f>
        <v>6004605</v>
      </c>
      <c r="H316" s="454">
        <f t="shared" ref="H316:O316" si="75">SUM(H311:H315)</f>
        <v>0</v>
      </c>
      <c r="I316" s="454">
        <f t="shared" si="75"/>
        <v>6004605</v>
      </c>
      <c r="J316" s="454"/>
      <c r="K316" s="454"/>
      <c r="L316" s="454"/>
      <c r="M316" s="454">
        <f t="shared" si="75"/>
        <v>60046.05</v>
      </c>
      <c r="N316" s="454">
        <f t="shared" si="75"/>
        <v>6064651.0499999998</v>
      </c>
      <c r="O316" s="515">
        <f t="shared" si="75"/>
        <v>4.254456135044309E-5</v>
      </c>
    </row>
    <row r="317" spans="1:16">
      <c r="A317" s="684"/>
      <c r="B317" s="440" t="s">
        <v>274</v>
      </c>
      <c r="C317" s="441">
        <v>1151934671</v>
      </c>
      <c r="D317" s="414" t="s">
        <v>275</v>
      </c>
      <c r="E317" s="476" t="s">
        <v>1706</v>
      </c>
      <c r="F317" s="435">
        <v>45531</v>
      </c>
      <c r="G317" s="419">
        <v>1680000</v>
      </c>
      <c r="H317" s="419"/>
      <c r="I317" s="419">
        <f t="shared" si="69"/>
        <v>1680000</v>
      </c>
      <c r="J317" s="472" t="s">
        <v>2891</v>
      </c>
      <c r="K317" s="419">
        <v>143.66999999999999</v>
      </c>
      <c r="L317" s="466">
        <f t="shared" si="70"/>
        <v>1</v>
      </c>
      <c r="M317" s="464">
        <f t="shared" si="71"/>
        <v>16800</v>
      </c>
      <c r="N317" s="464">
        <f t="shared" si="72"/>
        <v>1696800</v>
      </c>
      <c r="O317" s="468">
        <f t="shared" ref="O317:O325" si="76">+N317/$L$4337</f>
        <v>1.1903341363627481E-5</v>
      </c>
      <c r="P317" s="479"/>
    </row>
    <row r="318" spans="1:16">
      <c r="A318" s="684"/>
      <c r="B318" s="412" t="s">
        <v>274</v>
      </c>
      <c r="C318" s="413">
        <v>1151934671</v>
      </c>
      <c r="D318" s="414" t="s">
        <v>275</v>
      </c>
      <c r="E318" s="476" t="s">
        <v>1706</v>
      </c>
      <c r="F318" s="435">
        <v>45531</v>
      </c>
      <c r="G318" s="419">
        <v>117600</v>
      </c>
      <c r="H318" s="419"/>
      <c r="I318" s="419">
        <f t="shared" si="69"/>
        <v>117600</v>
      </c>
      <c r="J318" s="472" t="s">
        <v>2891</v>
      </c>
      <c r="K318" s="419">
        <v>143.66999999999999</v>
      </c>
      <c r="L318" s="466">
        <f t="shared" si="70"/>
        <v>1</v>
      </c>
      <c r="M318" s="464">
        <f t="shared" si="71"/>
        <v>1176</v>
      </c>
      <c r="N318" s="464">
        <f t="shared" si="72"/>
        <v>118776</v>
      </c>
      <c r="O318" s="468">
        <f t="shared" si="76"/>
        <v>8.3323389545392363E-7</v>
      </c>
      <c r="P318" s="479"/>
    </row>
    <row r="319" spans="1:16">
      <c r="A319" s="684"/>
      <c r="B319" s="412" t="s">
        <v>274</v>
      </c>
      <c r="C319" s="413">
        <v>1151934671</v>
      </c>
      <c r="D319" s="414" t="s">
        <v>275</v>
      </c>
      <c r="E319" s="476" t="s">
        <v>1706</v>
      </c>
      <c r="F319" s="435">
        <v>45531</v>
      </c>
      <c r="G319" s="419">
        <v>240000</v>
      </c>
      <c r="H319" s="419"/>
      <c r="I319" s="419">
        <f t="shared" si="69"/>
        <v>240000</v>
      </c>
      <c r="J319" s="472" t="s">
        <v>2891</v>
      </c>
      <c r="K319" s="419">
        <v>143.66999999999999</v>
      </c>
      <c r="L319" s="466">
        <f t="shared" si="70"/>
        <v>1</v>
      </c>
      <c r="M319" s="464">
        <f t="shared" si="71"/>
        <v>2400</v>
      </c>
      <c r="N319" s="464">
        <f t="shared" si="72"/>
        <v>242400</v>
      </c>
      <c r="O319" s="468">
        <f t="shared" si="76"/>
        <v>1.7004773376610687E-6</v>
      </c>
      <c r="P319" s="479"/>
    </row>
    <row r="320" spans="1:16">
      <c r="A320" s="684"/>
      <c r="B320" s="440" t="s">
        <v>274</v>
      </c>
      <c r="C320" s="441">
        <v>1151934671</v>
      </c>
      <c r="D320" s="414" t="s">
        <v>275</v>
      </c>
      <c r="E320" s="476" t="s">
        <v>1706</v>
      </c>
      <c r="F320" s="435">
        <v>45531</v>
      </c>
      <c r="G320" s="419">
        <v>120000</v>
      </c>
      <c r="H320" s="419"/>
      <c r="I320" s="419">
        <f t="shared" si="69"/>
        <v>120000</v>
      </c>
      <c r="J320" s="472" t="s">
        <v>2891</v>
      </c>
      <c r="K320" s="419">
        <v>143.66999999999999</v>
      </c>
      <c r="L320" s="466">
        <f t="shared" si="70"/>
        <v>1</v>
      </c>
      <c r="M320" s="464">
        <f t="shared" si="71"/>
        <v>1200</v>
      </c>
      <c r="N320" s="464">
        <f t="shared" si="72"/>
        <v>121200</v>
      </c>
      <c r="O320" s="468">
        <f t="shared" si="76"/>
        <v>8.5023866883053434E-7</v>
      </c>
      <c r="P320" s="479"/>
    </row>
    <row r="321" spans="1:16">
      <c r="A321" s="684"/>
      <c r="B321" s="440" t="s">
        <v>276</v>
      </c>
      <c r="C321" s="441">
        <v>1130656688</v>
      </c>
      <c r="D321" s="414" t="s">
        <v>277</v>
      </c>
      <c r="E321" s="476" t="s">
        <v>1706</v>
      </c>
      <c r="F321" s="435">
        <v>45531</v>
      </c>
      <c r="G321" s="419">
        <v>319241</v>
      </c>
      <c r="H321" s="419"/>
      <c r="I321" s="419">
        <f t="shared" si="69"/>
        <v>319241</v>
      </c>
      <c r="J321" s="472" t="s">
        <v>2891</v>
      </c>
      <c r="K321" s="419">
        <v>143.66999999999999</v>
      </c>
      <c r="L321" s="466">
        <f t="shared" si="70"/>
        <v>1</v>
      </c>
      <c r="M321" s="464">
        <f t="shared" si="71"/>
        <v>3192.41</v>
      </c>
      <c r="N321" s="464">
        <f t="shared" si="72"/>
        <v>322433.40999999997</v>
      </c>
      <c r="O321" s="468">
        <f t="shared" si="76"/>
        <v>2.2619253573010718E-6</v>
      </c>
      <c r="P321" s="479"/>
    </row>
    <row r="322" spans="1:16">
      <c r="A322" s="684"/>
      <c r="B322" s="412" t="s">
        <v>276</v>
      </c>
      <c r="C322" s="413">
        <v>1130656688</v>
      </c>
      <c r="D322" s="414" t="s">
        <v>277</v>
      </c>
      <c r="E322" s="476" t="s">
        <v>1706</v>
      </c>
      <c r="F322" s="435">
        <v>45531</v>
      </c>
      <c r="G322" s="419">
        <v>852833</v>
      </c>
      <c r="H322" s="419"/>
      <c r="I322" s="419">
        <f t="shared" si="69"/>
        <v>852833</v>
      </c>
      <c r="J322" s="472" t="s">
        <v>2891</v>
      </c>
      <c r="K322" s="419">
        <v>143.66999999999999</v>
      </c>
      <c r="L322" s="466">
        <f t="shared" si="70"/>
        <v>1</v>
      </c>
      <c r="M322" s="464">
        <f t="shared" si="71"/>
        <v>8528.33</v>
      </c>
      <c r="N322" s="464">
        <f t="shared" si="72"/>
        <v>861361.33</v>
      </c>
      <c r="O322" s="468">
        <f t="shared" si="76"/>
        <v>6.0425966221229259E-6</v>
      </c>
      <c r="P322" s="479"/>
    </row>
    <row r="323" spans="1:16">
      <c r="A323" s="684"/>
      <c r="B323" s="412" t="s">
        <v>276</v>
      </c>
      <c r="C323" s="413">
        <v>1130656688</v>
      </c>
      <c r="D323" s="414" t="s">
        <v>277</v>
      </c>
      <c r="E323" s="476" t="s">
        <v>1706</v>
      </c>
      <c r="F323" s="435">
        <v>45531</v>
      </c>
      <c r="G323" s="419">
        <v>59698</v>
      </c>
      <c r="H323" s="419"/>
      <c r="I323" s="419">
        <f t="shared" si="69"/>
        <v>59698</v>
      </c>
      <c r="J323" s="472" t="s">
        <v>2891</v>
      </c>
      <c r="K323" s="419">
        <v>143.66999999999999</v>
      </c>
      <c r="L323" s="466">
        <f t="shared" si="70"/>
        <v>1</v>
      </c>
      <c r="M323" s="464">
        <f t="shared" si="71"/>
        <v>596.98</v>
      </c>
      <c r="N323" s="464">
        <f t="shared" si="72"/>
        <v>60294.98</v>
      </c>
      <c r="O323" s="468">
        <f t="shared" si="76"/>
        <v>4.2297956709871037E-7</v>
      </c>
      <c r="P323" s="479"/>
    </row>
    <row r="324" spans="1:16">
      <c r="A324" s="684"/>
      <c r="B324" s="440" t="s">
        <v>276</v>
      </c>
      <c r="C324" s="441">
        <v>1130656688</v>
      </c>
      <c r="D324" s="414" t="s">
        <v>277</v>
      </c>
      <c r="E324" s="476" t="s">
        <v>1706</v>
      </c>
      <c r="F324" s="435">
        <v>45531</v>
      </c>
      <c r="G324" s="419">
        <v>121833</v>
      </c>
      <c r="H324" s="419"/>
      <c r="I324" s="419">
        <f t="shared" si="69"/>
        <v>121833</v>
      </c>
      <c r="J324" s="472" t="s">
        <v>2891</v>
      </c>
      <c r="K324" s="419">
        <v>143.66999999999999</v>
      </c>
      <c r="L324" s="466">
        <f t="shared" si="70"/>
        <v>1</v>
      </c>
      <c r="M324" s="464">
        <f t="shared" si="71"/>
        <v>1218.33</v>
      </c>
      <c r="N324" s="464">
        <f t="shared" si="72"/>
        <v>123051.33</v>
      </c>
      <c r="O324" s="468">
        <f t="shared" si="76"/>
        <v>8.6322606449692072E-7</v>
      </c>
      <c r="P324" s="479"/>
    </row>
    <row r="325" spans="1:16">
      <c r="A325" s="684"/>
      <c r="B325" s="412" t="s">
        <v>276</v>
      </c>
      <c r="C325" s="413">
        <v>1130656688</v>
      </c>
      <c r="D325" s="414" t="s">
        <v>277</v>
      </c>
      <c r="E325" s="476" t="s">
        <v>1706</v>
      </c>
      <c r="F325" s="435">
        <v>45531</v>
      </c>
      <c r="G325" s="419">
        <v>678889</v>
      </c>
      <c r="H325" s="419"/>
      <c r="I325" s="419">
        <f t="shared" si="69"/>
        <v>678889</v>
      </c>
      <c r="J325" s="472" t="s">
        <v>2891</v>
      </c>
      <c r="K325" s="419">
        <v>143.66999999999999</v>
      </c>
      <c r="L325" s="466">
        <f t="shared" si="70"/>
        <v>1</v>
      </c>
      <c r="M325" s="464">
        <f t="shared" si="71"/>
        <v>6788.89</v>
      </c>
      <c r="N325" s="464">
        <f t="shared" si="72"/>
        <v>685677.89</v>
      </c>
      <c r="O325" s="468">
        <f t="shared" si="76"/>
        <v>4.810147330364105E-6</v>
      </c>
      <c r="P325" s="479"/>
    </row>
    <row r="326" spans="1:16" s="411" customFormat="1">
      <c r="A326" s="684"/>
      <c r="B326" s="456" t="s">
        <v>26</v>
      </c>
      <c r="C326" s="441"/>
      <c r="D326" s="414"/>
      <c r="E326" s="476"/>
      <c r="F326" s="471"/>
      <c r="G326" s="454">
        <f>SUM(G321:G325)</f>
        <v>2032494</v>
      </c>
      <c r="H326" s="454">
        <f t="shared" ref="H326:O326" si="77">SUM(H321:H325)</f>
        <v>0</v>
      </c>
      <c r="I326" s="454">
        <f t="shared" si="77"/>
        <v>2032494</v>
      </c>
      <c r="J326" s="454"/>
      <c r="K326" s="454"/>
      <c r="L326" s="454"/>
      <c r="M326" s="454">
        <f t="shared" si="77"/>
        <v>20324.939999999999</v>
      </c>
      <c r="N326" s="454">
        <f t="shared" si="77"/>
        <v>2052818.94</v>
      </c>
      <c r="O326" s="515">
        <f t="shared" si="77"/>
        <v>1.4400874941383734E-5</v>
      </c>
    </row>
    <row r="327" spans="1:16">
      <c r="A327" s="684"/>
      <c r="B327" s="412" t="s">
        <v>278</v>
      </c>
      <c r="C327" s="413">
        <v>1000645694</v>
      </c>
      <c r="D327" s="414" t="s">
        <v>1098</v>
      </c>
      <c r="E327" s="476" t="s">
        <v>1706</v>
      </c>
      <c r="F327" s="435">
        <v>45531</v>
      </c>
      <c r="G327" s="419">
        <v>4479167</v>
      </c>
      <c r="H327" s="419"/>
      <c r="I327" s="419">
        <f t="shared" si="69"/>
        <v>4479167</v>
      </c>
      <c r="J327" s="472" t="s">
        <v>2891</v>
      </c>
      <c r="K327" s="419">
        <v>143.66999999999999</v>
      </c>
      <c r="L327" s="466">
        <f t="shared" si="70"/>
        <v>1</v>
      </c>
      <c r="M327" s="464">
        <f t="shared" si="71"/>
        <v>44791.67</v>
      </c>
      <c r="N327" s="464">
        <f t="shared" si="72"/>
        <v>4523958.67</v>
      </c>
      <c r="O327" s="468">
        <f>+N327/$L$4337</f>
        <v>3.1736341562913819E-5</v>
      </c>
      <c r="P327" s="479"/>
    </row>
    <row r="328" spans="1:16" s="411" customFormat="1">
      <c r="A328" s="684"/>
      <c r="B328" s="447" t="s">
        <v>26</v>
      </c>
      <c r="C328" s="413"/>
      <c r="D328" s="414"/>
      <c r="E328" s="476"/>
      <c r="F328" s="471"/>
      <c r="G328" s="454">
        <f>+G327</f>
        <v>4479167</v>
      </c>
      <c r="H328" s="454">
        <f t="shared" ref="H328:O328" si="78">+H327</f>
        <v>0</v>
      </c>
      <c r="I328" s="454">
        <f t="shared" si="78"/>
        <v>4479167</v>
      </c>
      <c r="J328" s="454"/>
      <c r="K328" s="454"/>
      <c r="L328" s="454"/>
      <c r="M328" s="454">
        <f t="shared" si="78"/>
        <v>44791.67</v>
      </c>
      <c r="N328" s="454">
        <f t="shared" si="78"/>
        <v>4523958.67</v>
      </c>
      <c r="O328" s="515">
        <f t="shared" si="78"/>
        <v>3.1736341562913819E-5</v>
      </c>
    </row>
    <row r="329" spans="1:16">
      <c r="A329" s="684"/>
      <c r="B329" s="440" t="s">
        <v>688</v>
      </c>
      <c r="C329" s="441">
        <v>1005969549</v>
      </c>
      <c r="D329" s="414" t="s">
        <v>689</v>
      </c>
      <c r="E329" s="476" t="s">
        <v>1706</v>
      </c>
      <c r="F329" s="435">
        <v>45531</v>
      </c>
      <c r="G329" s="419">
        <v>650000</v>
      </c>
      <c r="H329" s="419"/>
      <c r="I329" s="419">
        <f t="shared" si="69"/>
        <v>650000</v>
      </c>
      <c r="J329" s="472" t="s">
        <v>2891</v>
      </c>
      <c r="K329" s="419">
        <v>143.66999999999999</v>
      </c>
      <c r="L329" s="466">
        <f t="shared" si="70"/>
        <v>1</v>
      </c>
      <c r="M329" s="464">
        <f t="shared" si="71"/>
        <v>6500</v>
      </c>
      <c r="N329" s="464">
        <f t="shared" si="72"/>
        <v>656500</v>
      </c>
      <c r="O329" s="468">
        <f>+N329/$L$4337</f>
        <v>4.6054594561653947E-6</v>
      </c>
      <c r="P329" s="479"/>
    </row>
    <row r="330" spans="1:16">
      <c r="A330" s="684"/>
      <c r="B330" s="412" t="s">
        <v>688</v>
      </c>
      <c r="C330" s="413">
        <v>1005969549</v>
      </c>
      <c r="D330" s="414" t="s">
        <v>689</v>
      </c>
      <c r="E330" s="476" t="s">
        <v>1706</v>
      </c>
      <c r="F330" s="435">
        <v>45531</v>
      </c>
      <c r="G330" s="419">
        <v>852833</v>
      </c>
      <c r="H330" s="419"/>
      <c r="I330" s="419">
        <f t="shared" si="69"/>
        <v>852833</v>
      </c>
      <c r="J330" s="472" t="s">
        <v>2891</v>
      </c>
      <c r="K330" s="419">
        <v>143.66999999999999</v>
      </c>
      <c r="L330" s="466">
        <f t="shared" si="70"/>
        <v>1</v>
      </c>
      <c r="M330" s="464">
        <f t="shared" si="71"/>
        <v>8528.33</v>
      </c>
      <c r="N330" s="464">
        <f t="shared" si="72"/>
        <v>861361.33</v>
      </c>
      <c r="O330" s="468">
        <f>+N330/$L$4337</f>
        <v>6.0425966221229259E-6</v>
      </c>
      <c r="P330" s="479"/>
    </row>
    <row r="331" spans="1:16">
      <c r="A331" s="684"/>
      <c r="B331" s="440" t="s">
        <v>688</v>
      </c>
      <c r="C331" s="441">
        <v>1005969549</v>
      </c>
      <c r="D331" s="414" t="s">
        <v>689</v>
      </c>
      <c r="E331" s="476" t="s">
        <v>1706</v>
      </c>
      <c r="F331" s="435">
        <v>45531</v>
      </c>
      <c r="G331" s="419">
        <v>59698</v>
      </c>
      <c r="H331" s="419"/>
      <c r="I331" s="419">
        <f t="shared" si="69"/>
        <v>59698</v>
      </c>
      <c r="J331" s="472" t="s">
        <v>2891</v>
      </c>
      <c r="K331" s="419">
        <v>143.66999999999999</v>
      </c>
      <c r="L331" s="466">
        <f t="shared" si="70"/>
        <v>1</v>
      </c>
      <c r="M331" s="464">
        <f t="shared" si="71"/>
        <v>596.98</v>
      </c>
      <c r="N331" s="464">
        <f t="shared" si="72"/>
        <v>60294.98</v>
      </c>
      <c r="O331" s="468">
        <f>+N331/$L$4337</f>
        <v>4.2297956709871037E-7</v>
      </c>
      <c r="P331" s="479"/>
    </row>
    <row r="332" spans="1:16">
      <c r="A332" s="684"/>
      <c r="B332" s="412" t="s">
        <v>688</v>
      </c>
      <c r="C332" s="413">
        <v>1005969549</v>
      </c>
      <c r="D332" s="414" t="s">
        <v>689</v>
      </c>
      <c r="E332" s="476" t="s">
        <v>1706</v>
      </c>
      <c r="F332" s="435">
        <v>45531</v>
      </c>
      <c r="G332" s="419">
        <v>121833</v>
      </c>
      <c r="H332" s="419"/>
      <c r="I332" s="419">
        <f t="shared" si="69"/>
        <v>121833</v>
      </c>
      <c r="J332" s="472" t="s">
        <v>2891</v>
      </c>
      <c r="K332" s="419">
        <v>143.66999999999999</v>
      </c>
      <c r="L332" s="466">
        <f t="shared" si="70"/>
        <v>1</v>
      </c>
      <c r="M332" s="464">
        <f t="shared" si="71"/>
        <v>1218.33</v>
      </c>
      <c r="N332" s="464">
        <f t="shared" si="72"/>
        <v>123051.33</v>
      </c>
      <c r="O332" s="468">
        <f>+N332/$L$4337</f>
        <v>8.6322606449692072E-7</v>
      </c>
      <c r="P332" s="479"/>
    </row>
    <row r="333" spans="1:16">
      <c r="A333" s="684"/>
      <c r="B333" s="412" t="s">
        <v>688</v>
      </c>
      <c r="C333" s="413">
        <v>1005969549</v>
      </c>
      <c r="D333" s="414" t="s">
        <v>689</v>
      </c>
      <c r="E333" s="476" t="s">
        <v>1706</v>
      </c>
      <c r="F333" s="435">
        <v>45531</v>
      </c>
      <c r="G333" s="419">
        <v>431528</v>
      </c>
      <c r="H333" s="419"/>
      <c r="I333" s="419">
        <f t="shared" si="69"/>
        <v>431528</v>
      </c>
      <c r="J333" s="472" t="s">
        <v>2891</v>
      </c>
      <c r="K333" s="419">
        <v>143.66999999999999</v>
      </c>
      <c r="L333" s="466">
        <f t="shared" si="70"/>
        <v>1</v>
      </c>
      <c r="M333" s="464">
        <f t="shared" si="71"/>
        <v>4315.28</v>
      </c>
      <c r="N333" s="464">
        <f t="shared" si="72"/>
        <v>435843.28</v>
      </c>
      <c r="O333" s="468">
        <f>+N333/$L$4337</f>
        <v>3.0575149356925236E-6</v>
      </c>
      <c r="P333" s="479"/>
    </row>
    <row r="334" spans="1:16" s="411" customFormat="1">
      <c r="A334" s="684"/>
      <c r="B334" s="456" t="s">
        <v>26</v>
      </c>
      <c r="C334" s="441"/>
      <c r="D334" s="414"/>
      <c r="E334" s="476"/>
      <c r="F334" s="471"/>
      <c r="G334" s="454">
        <f>SUM(G329:G333)</f>
        <v>2115892</v>
      </c>
      <c r="H334" s="454">
        <f t="shared" ref="H334:O334" si="79">SUM(H329:H333)</f>
        <v>0</v>
      </c>
      <c r="I334" s="454">
        <f t="shared" si="79"/>
        <v>2115892</v>
      </c>
      <c r="J334" s="454"/>
      <c r="K334" s="454"/>
      <c r="L334" s="454"/>
      <c r="M334" s="454">
        <f t="shared" si="79"/>
        <v>21158.92</v>
      </c>
      <c r="N334" s="454">
        <f t="shared" si="79"/>
        <v>2137050.92</v>
      </c>
      <c r="O334" s="515">
        <f t="shared" si="79"/>
        <v>1.4991776645576476E-5</v>
      </c>
    </row>
    <row r="335" spans="1:16">
      <c r="A335" s="684"/>
      <c r="B335" s="412" t="s">
        <v>743</v>
      </c>
      <c r="C335" s="413">
        <v>1111748467</v>
      </c>
      <c r="D335" s="414" t="s">
        <v>1162</v>
      </c>
      <c r="E335" s="476" t="s">
        <v>1706</v>
      </c>
      <c r="F335" s="435">
        <v>45531</v>
      </c>
      <c r="G335" s="419">
        <v>639200</v>
      </c>
      <c r="H335" s="419"/>
      <c r="I335" s="419">
        <f t="shared" si="69"/>
        <v>639200</v>
      </c>
      <c r="J335" s="472" t="s">
        <v>2891</v>
      </c>
      <c r="K335" s="419">
        <v>143.66999999999999</v>
      </c>
      <c r="L335" s="466">
        <f t="shared" si="70"/>
        <v>1</v>
      </c>
      <c r="M335" s="464">
        <f t="shared" si="71"/>
        <v>6392</v>
      </c>
      <c r="N335" s="464">
        <f t="shared" si="72"/>
        <v>645592</v>
      </c>
      <c r="O335" s="468">
        <f>+N335/$L$4337</f>
        <v>4.5289379759706466E-6</v>
      </c>
      <c r="P335" s="479"/>
    </row>
    <row r="336" spans="1:16">
      <c r="A336" s="684"/>
      <c r="B336" s="440" t="s">
        <v>743</v>
      </c>
      <c r="C336" s="441">
        <v>1111748467</v>
      </c>
      <c r="D336" s="414" t="s">
        <v>1162</v>
      </c>
      <c r="E336" s="476" t="s">
        <v>1706</v>
      </c>
      <c r="F336" s="435">
        <v>45531</v>
      </c>
      <c r="G336" s="419">
        <v>722878</v>
      </c>
      <c r="H336" s="419"/>
      <c r="I336" s="419">
        <f t="shared" si="69"/>
        <v>722878</v>
      </c>
      <c r="J336" s="472" t="s">
        <v>2891</v>
      </c>
      <c r="K336" s="419">
        <v>143.66999999999999</v>
      </c>
      <c r="L336" s="466">
        <f t="shared" si="70"/>
        <v>1</v>
      </c>
      <c r="M336" s="464">
        <f t="shared" si="71"/>
        <v>7228.78</v>
      </c>
      <c r="N336" s="464">
        <f t="shared" si="72"/>
        <v>730106.78</v>
      </c>
      <c r="O336" s="468">
        <f>+N336/$L$4337</f>
        <v>5.1218235703906588E-6</v>
      </c>
      <c r="P336" s="479"/>
    </row>
    <row r="337" spans="1:16">
      <c r="A337" s="684"/>
      <c r="B337" s="412" t="s">
        <v>743</v>
      </c>
      <c r="C337" s="413">
        <v>1111748467</v>
      </c>
      <c r="D337" s="414" t="s">
        <v>1162</v>
      </c>
      <c r="E337" s="476" t="s">
        <v>1706</v>
      </c>
      <c r="F337" s="435">
        <v>45531</v>
      </c>
      <c r="G337" s="419">
        <v>42891</v>
      </c>
      <c r="H337" s="419"/>
      <c r="I337" s="419">
        <f t="shared" si="69"/>
        <v>42891</v>
      </c>
      <c r="J337" s="472" t="s">
        <v>2891</v>
      </c>
      <c r="K337" s="419">
        <v>143.66999999999999</v>
      </c>
      <c r="L337" s="466">
        <f t="shared" si="70"/>
        <v>1</v>
      </c>
      <c r="M337" s="464">
        <f t="shared" si="71"/>
        <v>428.91</v>
      </c>
      <c r="N337" s="464">
        <f t="shared" si="72"/>
        <v>43319.91</v>
      </c>
      <c r="O337" s="468">
        <f>+N337/$L$4337</f>
        <v>3.0389655620675377E-7</v>
      </c>
      <c r="P337" s="479"/>
    </row>
    <row r="338" spans="1:16">
      <c r="A338" s="684"/>
      <c r="B338" s="412" t="s">
        <v>743</v>
      </c>
      <c r="C338" s="413">
        <v>1111748467</v>
      </c>
      <c r="D338" s="414" t="s">
        <v>1162</v>
      </c>
      <c r="E338" s="476" t="s">
        <v>1706</v>
      </c>
      <c r="F338" s="435">
        <v>45531</v>
      </c>
      <c r="G338" s="419">
        <v>121833</v>
      </c>
      <c r="H338" s="419"/>
      <c r="I338" s="419">
        <f t="shared" si="69"/>
        <v>121833</v>
      </c>
      <c r="J338" s="472" t="s">
        <v>2891</v>
      </c>
      <c r="K338" s="419">
        <v>143.66999999999999</v>
      </c>
      <c r="L338" s="466">
        <f t="shared" si="70"/>
        <v>1</v>
      </c>
      <c r="M338" s="464">
        <f t="shared" si="71"/>
        <v>1218.33</v>
      </c>
      <c r="N338" s="464">
        <f t="shared" si="72"/>
        <v>123051.33</v>
      </c>
      <c r="O338" s="468">
        <f>+N338/$L$4337</f>
        <v>8.6322606449692072E-7</v>
      </c>
      <c r="P338" s="479"/>
    </row>
    <row r="339" spans="1:16">
      <c r="A339" s="684"/>
      <c r="B339" s="440" t="s">
        <v>743</v>
      </c>
      <c r="C339" s="441">
        <v>1111748467</v>
      </c>
      <c r="D339" s="414" t="s">
        <v>1162</v>
      </c>
      <c r="E339" s="476" t="s">
        <v>1706</v>
      </c>
      <c r="F339" s="435">
        <v>45531</v>
      </c>
      <c r="G339" s="419">
        <v>321389</v>
      </c>
      <c r="H339" s="419"/>
      <c r="I339" s="419">
        <f t="shared" si="69"/>
        <v>321389</v>
      </c>
      <c r="J339" s="472" t="s">
        <v>2891</v>
      </c>
      <c r="K339" s="419">
        <v>143.66999999999999</v>
      </c>
      <c r="L339" s="466">
        <f t="shared" si="70"/>
        <v>1</v>
      </c>
      <c r="M339" s="464">
        <f t="shared" si="71"/>
        <v>3213.89</v>
      </c>
      <c r="N339" s="464">
        <f t="shared" si="72"/>
        <v>324602.89</v>
      </c>
      <c r="O339" s="468">
        <f>+N339/$L$4337</f>
        <v>2.2771446294731384E-6</v>
      </c>
      <c r="P339" s="479"/>
    </row>
    <row r="340" spans="1:16" s="411" customFormat="1">
      <c r="A340" s="684"/>
      <c r="B340" s="447" t="s">
        <v>26</v>
      </c>
      <c r="C340" s="413"/>
      <c r="D340" s="414"/>
      <c r="E340" s="476"/>
      <c r="F340" s="471"/>
      <c r="G340" s="454">
        <f>SUM(G335:G339)</f>
        <v>1848191</v>
      </c>
      <c r="H340" s="454">
        <f t="shared" ref="H340:O340" si="80">SUM(H335:H339)</f>
        <v>0</v>
      </c>
      <c r="I340" s="454">
        <f t="shared" si="80"/>
        <v>1848191</v>
      </c>
      <c r="J340" s="454"/>
      <c r="K340" s="454"/>
      <c r="L340" s="454"/>
      <c r="M340" s="454">
        <f t="shared" si="80"/>
        <v>18481.91</v>
      </c>
      <c r="N340" s="454">
        <f t="shared" si="80"/>
        <v>1866672.9100000001</v>
      </c>
      <c r="O340" s="515">
        <f t="shared" si="80"/>
        <v>1.3095028796538119E-5</v>
      </c>
    </row>
    <row r="341" spans="1:16">
      <c r="A341" s="684"/>
      <c r="B341" s="440" t="s">
        <v>279</v>
      </c>
      <c r="C341" s="441">
        <v>1032876568</v>
      </c>
      <c r="D341" s="414" t="s">
        <v>280</v>
      </c>
      <c r="E341" s="476" t="s">
        <v>1706</v>
      </c>
      <c r="F341" s="435">
        <v>45531</v>
      </c>
      <c r="G341" s="419">
        <v>307000</v>
      </c>
      <c r="H341" s="419"/>
      <c r="I341" s="419">
        <f t="shared" si="69"/>
        <v>307000</v>
      </c>
      <c r="J341" s="472" t="s">
        <v>2891</v>
      </c>
      <c r="K341" s="419">
        <v>143.66999999999999</v>
      </c>
      <c r="L341" s="466">
        <f t="shared" si="70"/>
        <v>1</v>
      </c>
      <c r="M341" s="464">
        <f t="shared" si="71"/>
        <v>3070</v>
      </c>
      <c r="N341" s="464">
        <f t="shared" si="72"/>
        <v>310070</v>
      </c>
      <c r="O341" s="468">
        <f>+N341/$L$4337</f>
        <v>2.175193927758117E-6</v>
      </c>
      <c r="P341" s="479"/>
    </row>
    <row r="342" spans="1:16">
      <c r="A342" s="684"/>
      <c r="B342" s="412" t="s">
        <v>279</v>
      </c>
      <c r="C342" s="413">
        <v>1032876568</v>
      </c>
      <c r="D342" s="414" t="s">
        <v>280</v>
      </c>
      <c r="E342" s="476" t="s">
        <v>1706</v>
      </c>
      <c r="F342" s="435">
        <v>45531</v>
      </c>
      <c r="G342" s="419">
        <v>473667</v>
      </c>
      <c r="H342" s="419"/>
      <c r="I342" s="419">
        <f t="shared" si="69"/>
        <v>473667</v>
      </c>
      <c r="J342" s="472" t="s">
        <v>2891</v>
      </c>
      <c r="K342" s="419">
        <v>143.66999999999999</v>
      </c>
      <c r="L342" s="466">
        <f t="shared" si="70"/>
        <v>1</v>
      </c>
      <c r="M342" s="464">
        <f t="shared" si="71"/>
        <v>4736.67</v>
      </c>
      <c r="N342" s="464">
        <f t="shared" si="72"/>
        <v>478403.67</v>
      </c>
      <c r="O342" s="468">
        <f>+N342/$L$4337</f>
        <v>3.3560833295746059E-6</v>
      </c>
      <c r="P342" s="479"/>
    </row>
    <row r="343" spans="1:16">
      <c r="A343" s="684"/>
      <c r="B343" s="412" t="s">
        <v>279</v>
      </c>
      <c r="C343" s="413">
        <v>1032876568</v>
      </c>
      <c r="D343" s="414" t="s">
        <v>280</v>
      </c>
      <c r="E343" s="476" t="s">
        <v>1706</v>
      </c>
      <c r="F343" s="435">
        <v>45531</v>
      </c>
      <c r="G343" s="419">
        <v>33157</v>
      </c>
      <c r="H343" s="419"/>
      <c r="I343" s="419">
        <f t="shared" si="69"/>
        <v>33157</v>
      </c>
      <c r="J343" s="472" t="s">
        <v>2891</v>
      </c>
      <c r="K343" s="419">
        <v>143.66999999999999</v>
      </c>
      <c r="L343" s="466">
        <f t="shared" si="70"/>
        <v>1</v>
      </c>
      <c r="M343" s="464">
        <f t="shared" si="71"/>
        <v>331.57</v>
      </c>
      <c r="N343" s="464">
        <f t="shared" si="72"/>
        <v>33488.57</v>
      </c>
      <c r="O343" s="468">
        <f>+N343/$L$4337</f>
        <v>2.349280295201169E-7</v>
      </c>
      <c r="P343" s="479"/>
    </row>
    <row r="344" spans="1:16">
      <c r="A344" s="684"/>
      <c r="B344" s="440" t="s">
        <v>279</v>
      </c>
      <c r="C344" s="441">
        <v>1032876568</v>
      </c>
      <c r="D344" s="414" t="s">
        <v>280</v>
      </c>
      <c r="E344" s="476" t="s">
        <v>1706</v>
      </c>
      <c r="F344" s="435">
        <v>45531</v>
      </c>
      <c r="G344" s="419">
        <v>67667</v>
      </c>
      <c r="H344" s="419"/>
      <c r="I344" s="419">
        <f t="shared" si="69"/>
        <v>67667</v>
      </c>
      <c r="J344" s="472" t="s">
        <v>2891</v>
      </c>
      <c r="K344" s="419">
        <v>143.66999999999999</v>
      </c>
      <c r="L344" s="466">
        <f t="shared" si="70"/>
        <v>1</v>
      </c>
      <c r="M344" s="464">
        <f t="shared" si="71"/>
        <v>676.67</v>
      </c>
      <c r="N344" s="464">
        <f t="shared" si="72"/>
        <v>68343.67</v>
      </c>
      <c r="O344" s="468">
        <f>+N344/$L$4337</f>
        <v>4.79442500031298E-7</v>
      </c>
      <c r="P344" s="479"/>
    </row>
    <row r="345" spans="1:16">
      <c r="A345" s="684"/>
      <c r="B345" s="412" t="s">
        <v>279</v>
      </c>
      <c r="C345" s="413">
        <v>1032876568</v>
      </c>
      <c r="D345" s="414" t="s">
        <v>280</v>
      </c>
      <c r="E345" s="476" t="s">
        <v>1706</v>
      </c>
      <c r="F345" s="435">
        <v>45531</v>
      </c>
      <c r="G345" s="419">
        <v>255486</v>
      </c>
      <c r="H345" s="419"/>
      <c r="I345" s="419">
        <f t="shared" si="69"/>
        <v>255486</v>
      </c>
      <c r="J345" s="472" t="s">
        <v>2891</v>
      </c>
      <c r="K345" s="419">
        <v>143.66999999999999</v>
      </c>
      <c r="L345" s="466">
        <f t="shared" si="70"/>
        <v>1</v>
      </c>
      <c r="M345" s="464">
        <f t="shared" si="71"/>
        <v>2554.86</v>
      </c>
      <c r="N345" s="464">
        <f t="shared" si="72"/>
        <v>258040.86</v>
      </c>
      <c r="O345" s="468">
        <f>+N345/$L$4337</f>
        <v>1.810200637873649E-6</v>
      </c>
      <c r="P345" s="479"/>
    </row>
    <row r="346" spans="1:16" s="411" customFormat="1">
      <c r="A346" s="684"/>
      <c r="B346" s="456" t="s">
        <v>26</v>
      </c>
      <c r="C346" s="441"/>
      <c r="D346" s="414"/>
      <c r="E346" s="476"/>
      <c r="F346" s="471"/>
      <c r="G346" s="454">
        <f>SUM(G341:G345)</f>
        <v>1136977</v>
      </c>
      <c r="H346" s="454">
        <f t="shared" ref="H346:O346" si="81">SUM(H341:H345)</f>
        <v>0</v>
      </c>
      <c r="I346" s="454">
        <f t="shared" si="81"/>
        <v>1136977</v>
      </c>
      <c r="J346" s="454"/>
      <c r="K346" s="454"/>
      <c r="L346" s="454"/>
      <c r="M346" s="454">
        <f t="shared" si="81"/>
        <v>11369.77</v>
      </c>
      <c r="N346" s="454">
        <f t="shared" si="81"/>
        <v>1148346.77</v>
      </c>
      <c r="O346" s="515">
        <f t="shared" si="81"/>
        <v>8.0558484247577865E-6</v>
      </c>
    </row>
    <row r="347" spans="1:16">
      <c r="A347" s="684"/>
      <c r="B347" s="412" t="s">
        <v>281</v>
      </c>
      <c r="C347" s="413">
        <v>1007433194</v>
      </c>
      <c r="D347" s="414" t="s">
        <v>282</v>
      </c>
      <c r="E347" s="476" t="s">
        <v>1706</v>
      </c>
      <c r="F347" s="435">
        <v>45531</v>
      </c>
      <c r="G347" s="419">
        <v>3706667</v>
      </c>
      <c r="H347" s="419"/>
      <c r="I347" s="419">
        <f t="shared" si="69"/>
        <v>3706667</v>
      </c>
      <c r="J347" s="472" t="s">
        <v>2891</v>
      </c>
      <c r="K347" s="419">
        <v>143.66999999999999</v>
      </c>
      <c r="L347" s="466">
        <f t="shared" si="70"/>
        <v>1</v>
      </c>
      <c r="M347" s="464">
        <f t="shared" si="71"/>
        <v>37066.67</v>
      </c>
      <c r="N347" s="464">
        <f t="shared" si="72"/>
        <v>3743733.67</v>
      </c>
      <c r="O347" s="468">
        <f>+N347/$L$4337</f>
        <v>2.626293013231725E-5</v>
      </c>
      <c r="P347" s="479"/>
    </row>
    <row r="348" spans="1:16" s="411" customFormat="1">
      <c r="A348" s="684"/>
      <c r="B348" s="447" t="s">
        <v>26</v>
      </c>
      <c r="C348" s="413"/>
      <c r="D348" s="414"/>
      <c r="E348" s="476"/>
      <c r="F348" s="471"/>
      <c r="G348" s="454">
        <f>+G347</f>
        <v>3706667</v>
      </c>
      <c r="H348" s="454">
        <f t="shared" ref="H348:O348" si="82">+H347</f>
        <v>0</v>
      </c>
      <c r="I348" s="454">
        <f t="shared" si="82"/>
        <v>3706667</v>
      </c>
      <c r="J348" s="454"/>
      <c r="K348" s="454"/>
      <c r="L348" s="454"/>
      <c r="M348" s="454">
        <f t="shared" si="82"/>
        <v>37066.67</v>
      </c>
      <c r="N348" s="454">
        <f t="shared" si="82"/>
        <v>3743733.67</v>
      </c>
      <c r="O348" s="515">
        <f t="shared" si="82"/>
        <v>2.626293013231725E-5</v>
      </c>
    </row>
    <row r="349" spans="1:16">
      <c r="A349" s="684"/>
      <c r="B349" s="440" t="s">
        <v>283</v>
      </c>
      <c r="C349" s="441">
        <v>16864477</v>
      </c>
      <c r="D349" s="414" t="s">
        <v>1136</v>
      </c>
      <c r="E349" s="476" t="s">
        <v>1706</v>
      </c>
      <c r="F349" s="435">
        <v>45531</v>
      </c>
      <c r="G349" s="419">
        <v>1368000</v>
      </c>
      <c r="H349" s="419"/>
      <c r="I349" s="419">
        <f t="shared" si="69"/>
        <v>1368000</v>
      </c>
      <c r="J349" s="472" t="s">
        <v>2891</v>
      </c>
      <c r="K349" s="419">
        <v>143.66999999999999</v>
      </c>
      <c r="L349" s="466">
        <f t="shared" si="70"/>
        <v>1</v>
      </c>
      <c r="M349" s="464">
        <f t="shared" si="71"/>
        <v>13680</v>
      </c>
      <c r="N349" s="464">
        <f t="shared" si="72"/>
        <v>1381680</v>
      </c>
      <c r="O349" s="468">
        <f>+N349/$L$4337</f>
        <v>9.6927208246680918E-6</v>
      </c>
      <c r="P349" s="479"/>
    </row>
    <row r="350" spans="1:16">
      <c r="A350" s="684"/>
      <c r="B350" s="412" t="s">
        <v>283</v>
      </c>
      <c r="C350" s="413">
        <v>16864477</v>
      </c>
      <c r="D350" s="414" t="s">
        <v>1136</v>
      </c>
      <c r="E350" s="476" t="s">
        <v>1706</v>
      </c>
      <c r="F350" s="435">
        <v>45531</v>
      </c>
      <c r="G350" s="419">
        <v>1610000</v>
      </c>
      <c r="H350" s="419"/>
      <c r="I350" s="419">
        <f t="shared" si="69"/>
        <v>1610000</v>
      </c>
      <c r="J350" s="472" t="s">
        <v>2891</v>
      </c>
      <c r="K350" s="419">
        <v>143.66999999999999</v>
      </c>
      <c r="L350" s="466">
        <f t="shared" si="70"/>
        <v>1</v>
      </c>
      <c r="M350" s="464">
        <f t="shared" si="71"/>
        <v>16100</v>
      </c>
      <c r="N350" s="464">
        <f t="shared" si="72"/>
        <v>1626100</v>
      </c>
      <c r="O350" s="468">
        <f>+N350/$L$4337</f>
        <v>1.1407368806809669E-5</v>
      </c>
      <c r="P350" s="479"/>
    </row>
    <row r="351" spans="1:16">
      <c r="A351" s="684"/>
      <c r="B351" s="440" t="s">
        <v>283</v>
      </c>
      <c r="C351" s="441">
        <v>16864477</v>
      </c>
      <c r="D351" s="414" t="s">
        <v>1136</v>
      </c>
      <c r="E351" s="476" t="s">
        <v>1706</v>
      </c>
      <c r="F351" s="435">
        <v>45531</v>
      </c>
      <c r="G351" s="419">
        <v>112700</v>
      </c>
      <c r="H351" s="419"/>
      <c r="I351" s="419">
        <f t="shared" si="69"/>
        <v>112700</v>
      </c>
      <c r="J351" s="472" t="s">
        <v>2891</v>
      </c>
      <c r="K351" s="419">
        <v>143.66999999999999</v>
      </c>
      <c r="L351" s="466">
        <f t="shared" si="70"/>
        <v>1</v>
      </c>
      <c r="M351" s="464">
        <f t="shared" si="71"/>
        <v>1127</v>
      </c>
      <c r="N351" s="464">
        <f t="shared" si="72"/>
        <v>113827</v>
      </c>
      <c r="O351" s="468">
        <f>+N351/$L$4337</f>
        <v>7.9851581647667684E-7</v>
      </c>
      <c r="P351" s="479"/>
    </row>
    <row r="352" spans="1:16">
      <c r="A352" s="684"/>
      <c r="B352" s="412" t="s">
        <v>283</v>
      </c>
      <c r="C352" s="413">
        <v>16864477</v>
      </c>
      <c r="D352" s="414" t="s">
        <v>1136</v>
      </c>
      <c r="E352" s="476" t="s">
        <v>1706</v>
      </c>
      <c r="F352" s="435">
        <v>45531</v>
      </c>
      <c r="G352" s="419">
        <v>230000</v>
      </c>
      <c r="H352" s="419"/>
      <c r="I352" s="419">
        <f t="shared" si="69"/>
        <v>230000</v>
      </c>
      <c r="J352" s="472" t="s">
        <v>2891</v>
      </c>
      <c r="K352" s="419">
        <v>143.66999999999999</v>
      </c>
      <c r="L352" s="466">
        <f t="shared" si="70"/>
        <v>1</v>
      </c>
      <c r="M352" s="464">
        <f t="shared" si="71"/>
        <v>2300</v>
      </c>
      <c r="N352" s="464">
        <f t="shared" si="72"/>
        <v>232300</v>
      </c>
      <c r="O352" s="468">
        <f>+N352/$L$4337</f>
        <v>1.6296241152585241E-6</v>
      </c>
      <c r="P352" s="479"/>
    </row>
    <row r="353" spans="1:16">
      <c r="A353" s="684"/>
      <c r="B353" s="412" t="s">
        <v>283</v>
      </c>
      <c r="C353" s="413">
        <v>16864477</v>
      </c>
      <c r="D353" s="414" t="s">
        <v>1136</v>
      </c>
      <c r="E353" s="476" t="s">
        <v>1706</v>
      </c>
      <c r="F353" s="435">
        <v>45531</v>
      </c>
      <c r="G353" s="419">
        <v>1081000</v>
      </c>
      <c r="H353" s="419"/>
      <c r="I353" s="419">
        <f t="shared" si="69"/>
        <v>1081000</v>
      </c>
      <c r="J353" s="472" t="s">
        <v>2891</v>
      </c>
      <c r="K353" s="419">
        <v>143.66999999999999</v>
      </c>
      <c r="L353" s="466">
        <f t="shared" si="70"/>
        <v>1</v>
      </c>
      <c r="M353" s="464">
        <f t="shared" si="71"/>
        <v>10810</v>
      </c>
      <c r="N353" s="464">
        <f t="shared" si="72"/>
        <v>1091810</v>
      </c>
      <c r="O353" s="468">
        <f>+N353/$L$4337</f>
        <v>7.6592333417150627E-6</v>
      </c>
      <c r="P353" s="479"/>
    </row>
    <row r="354" spans="1:16" s="411" customFormat="1">
      <c r="A354" s="684"/>
      <c r="B354" s="456" t="s">
        <v>26</v>
      </c>
      <c r="C354" s="441"/>
      <c r="D354" s="414"/>
      <c r="E354" s="476"/>
      <c r="F354" s="471"/>
      <c r="G354" s="454">
        <f>SUM(G349:G353)</f>
        <v>4401700</v>
      </c>
      <c r="H354" s="454">
        <f t="shared" ref="H354:O354" si="83">SUM(H349:H353)</f>
        <v>0</v>
      </c>
      <c r="I354" s="454">
        <f t="shared" si="83"/>
        <v>4401700</v>
      </c>
      <c r="J354" s="454"/>
      <c r="K354" s="454"/>
      <c r="L354" s="454"/>
      <c r="M354" s="454">
        <f t="shared" si="83"/>
        <v>44017</v>
      </c>
      <c r="N354" s="454">
        <f t="shared" si="83"/>
        <v>4445717</v>
      </c>
      <c r="O354" s="515">
        <f t="shared" si="83"/>
        <v>3.1187462904928024E-5</v>
      </c>
    </row>
    <row r="355" spans="1:16">
      <c r="A355" s="684"/>
      <c r="B355" s="412" t="s">
        <v>284</v>
      </c>
      <c r="C355" s="413">
        <v>16754626</v>
      </c>
      <c r="D355" s="414" t="s">
        <v>1166</v>
      </c>
      <c r="E355" s="476" t="s">
        <v>1706</v>
      </c>
      <c r="F355" s="435">
        <v>45531</v>
      </c>
      <c r="G355" s="419">
        <v>476310</v>
      </c>
      <c r="H355" s="419"/>
      <c r="I355" s="419">
        <f t="shared" si="69"/>
        <v>476310</v>
      </c>
      <c r="J355" s="472" t="s">
        <v>2891</v>
      </c>
      <c r="K355" s="419">
        <v>143.66999999999999</v>
      </c>
      <c r="L355" s="466">
        <f t="shared" si="70"/>
        <v>1</v>
      </c>
      <c r="M355" s="464">
        <f t="shared" si="71"/>
        <v>4763.1000000000004</v>
      </c>
      <c r="N355" s="464">
        <f t="shared" si="72"/>
        <v>481073.1</v>
      </c>
      <c r="O355" s="468">
        <f>+N355/$L$4337</f>
        <v>3.3748098362555981E-6</v>
      </c>
      <c r="P355" s="479"/>
    </row>
    <row r="356" spans="1:16">
      <c r="A356" s="684"/>
      <c r="B356" s="440" t="s">
        <v>284</v>
      </c>
      <c r="C356" s="441">
        <v>16754626</v>
      </c>
      <c r="D356" s="414" t="s">
        <v>1166</v>
      </c>
      <c r="E356" s="476" t="s">
        <v>1706</v>
      </c>
      <c r="F356" s="435">
        <v>45531</v>
      </c>
      <c r="G356" s="419">
        <v>991707</v>
      </c>
      <c r="H356" s="419"/>
      <c r="I356" s="419">
        <f t="shared" si="69"/>
        <v>991707</v>
      </c>
      <c r="J356" s="472" t="s">
        <v>2891</v>
      </c>
      <c r="K356" s="419">
        <v>143.66999999999999</v>
      </c>
      <c r="L356" s="466">
        <f t="shared" si="70"/>
        <v>1</v>
      </c>
      <c r="M356" s="464">
        <f t="shared" si="71"/>
        <v>9917.07</v>
      </c>
      <c r="N356" s="464">
        <f t="shared" si="72"/>
        <v>1001624.07</v>
      </c>
      <c r="O356" s="468">
        <f>+N356/$L$4337</f>
        <v>7.0265636629160224E-6</v>
      </c>
      <c r="P356" s="479"/>
    </row>
    <row r="357" spans="1:16">
      <c r="A357" s="684"/>
      <c r="B357" s="412" t="s">
        <v>284</v>
      </c>
      <c r="C357" s="413">
        <v>16754626</v>
      </c>
      <c r="D357" s="414" t="s">
        <v>1166</v>
      </c>
      <c r="E357" s="476" t="s">
        <v>1706</v>
      </c>
      <c r="F357" s="435">
        <v>45531</v>
      </c>
      <c r="G357" s="419">
        <v>69419</v>
      </c>
      <c r="H357" s="419"/>
      <c r="I357" s="419">
        <f t="shared" si="69"/>
        <v>69419</v>
      </c>
      <c r="J357" s="472" t="s">
        <v>2891</v>
      </c>
      <c r="K357" s="419">
        <v>143.66999999999999</v>
      </c>
      <c r="L357" s="466">
        <f t="shared" si="70"/>
        <v>1</v>
      </c>
      <c r="M357" s="464">
        <f t="shared" si="71"/>
        <v>694.19</v>
      </c>
      <c r="N357" s="464">
        <f t="shared" si="72"/>
        <v>70113.19</v>
      </c>
      <c r="O357" s="468">
        <f>+N357/$L$4337</f>
        <v>4.9185598459622385E-7</v>
      </c>
      <c r="P357" s="479"/>
    </row>
    <row r="358" spans="1:16">
      <c r="A358" s="684"/>
      <c r="B358" s="412" t="s">
        <v>284</v>
      </c>
      <c r="C358" s="413">
        <v>16754626</v>
      </c>
      <c r="D358" s="414" t="s">
        <v>1166</v>
      </c>
      <c r="E358" s="476" t="s">
        <v>1706</v>
      </c>
      <c r="F358" s="435">
        <v>45531</v>
      </c>
      <c r="G358" s="419">
        <v>141656</v>
      </c>
      <c r="H358" s="419"/>
      <c r="I358" s="419">
        <f t="shared" si="69"/>
        <v>141656</v>
      </c>
      <c r="J358" s="472" t="s">
        <v>2891</v>
      </c>
      <c r="K358" s="419">
        <v>143.66999999999999</v>
      </c>
      <c r="L358" s="466">
        <f t="shared" si="70"/>
        <v>1</v>
      </c>
      <c r="M358" s="464">
        <f t="shared" si="71"/>
        <v>1416.56</v>
      </c>
      <c r="N358" s="464">
        <f t="shared" si="72"/>
        <v>143072.56</v>
      </c>
      <c r="O358" s="468">
        <f>+N358/$L$4337</f>
        <v>1.0036784072654848E-6</v>
      </c>
      <c r="P358" s="479"/>
    </row>
    <row r="359" spans="1:16">
      <c r="A359" s="684"/>
      <c r="B359" s="440" t="s">
        <v>284</v>
      </c>
      <c r="C359" s="441">
        <v>16754626</v>
      </c>
      <c r="D359" s="414" t="s">
        <v>1166</v>
      </c>
      <c r="E359" s="476" t="s">
        <v>1706</v>
      </c>
      <c r="F359" s="435">
        <v>45531</v>
      </c>
      <c r="G359" s="419">
        <v>1788822</v>
      </c>
      <c r="H359" s="419"/>
      <c r="I359" s="419">
        <f t="shared" si="69"/>
        <v>1788822</v>
      </c>
      <c r="J359" s="472" t="s">
        <v>2891</v>
      </c>
      <c r="K359" s="419">
        <v>143.66999999999999</v>
      </c>
      <c r="L359" s="466">
        <f t="shared" si="70"/>
        <v>1</v>
      </c>
      <c r="M359" s="464">
        <f t="shared" si="71"/>
        <v>17888.22</v>
      </c>
      <c r="N359" s="464">
        <f t="shared" si="72"/>
        <v>1806710.22</v>
      </c>
      <c r="O359" s="468">
        <f>+N359/$L$4337</f>
        <v>1.2674380300456451E-5</v>
      </c>
      <c r="P359" s="479"/>
    </row>
    <row r="360" spans="1:16" s="411" customFormat="1">
      <c r="A360" s="684"/>
      <c r="B360" s="447" t="s">
        <v>26</v>
      </c>
      <c r="C360" s="413"/>
      <c r="D360" s="414"/>
      <c r="E360" s="476"/>
      <c r="F360" s="471"/>
      <c r="G360" s="454">
        <f>SUM(G355:G359)</f>
        <v>3467914</v>
      </c>
      <c r="H360" s="454">
        <f t="shared" ref="H360:O360" si="84">SUM(H355:H359)</f>
        <v>0</v>
      </c>
      <c r="I360" s="454">
        <f t="shared" si="84"/>
        <v>3467914</v>
      </c>
      <c r="J360" s="454"/>
      <c r="K360" s="454"/>
      <c r="L360" s="454"/>
      <c r="M360" s="454">
        <f t="shared" si="84"/>
        <v>34679.14</v>
      </c>
      <c r="N360" s="454">
        <f t="shared" si="84"/>
        <v>3502593.1399999997</v>
      </c>
      <c r="O360" s="515">
        <f t="shared" si="84"/>
        <v>2.4571288191489782E-5</v>
      </c>
    </row>
    <row r="361" spans="1:16">
      <c r="A361" s="684"/>
      <c r="B361" s="440" t="s">
        <v>285</v>
      </c>
      <c r="C361" s="441">
        <v>1108561994</v>
      </c>
      <c r="D361" s="414" t="s">
        <v>1124</v>
      </c>
      <c r="E361" s="476" t="s">
        <v>1706</v>
      </c>
      <c r="F361" s="435">
        <v>45531</v>
      </c>
      <c r="G361" s="419">
        <v>2751667</v>
      </c>
      <c r="H361" s="419"/>
      <c r="I361" s="419">
        <f t="shared" si="69"/>
        <v>2751667</v>
      </c>
      <c r="J361" s="472" t="s">
        <v>2891</v>
      </c>
      <c r="K361" s="419">
        <v>143.66999999999999</v>
      </c>
      <c r="L361" s="466">
        <f t="shared" si="70"/>
        <v>1</v>
      </c>
      <c r="M361" s="464">
        <f t="shared" si="71"/>
        <v>27516.670000000002</v>
      </c>
      <c r="N361" s="464">
        <f t="shared" si="72"/>
        <v>2779183.67</v>
      </c>
      <c r="O361" s="468">
        <f>+N361/$L$4337</f>
        <v>1.9496447392874247E-5</v>
      </c>
      <c r="P361" s="479"/>
    </row>
    <row r="362" spans="1:16">
      <c r="A362" s="684"/>
      <c r="B362" s="412" t="s">
        <v>285</v>
      </c>
      <c r="C362" s="413">
        <v>1108561994</v>
      </c>
      <c r="D362" s="414" t="s">
        <v>1124</v>
      </c>
      <c r="E362" s="476" t="s">
        <v>1706</v>
      </c>
      <c r="F362" s="435">
        <v>45531</v>
      </c>
      <c r="G362" s="419">
        <v>218789</v>
      </c>
      <c r="H362" s="419"/>
      <c r="I362" s="419">
        <f t="shared" si="69"/>
        <v>218789</v>
      </c>
      <c r="J362" s="472" t="s">
        <v>2891</v>
      </c>
      <c r="K362" s="419">
        <v>143.66999999999999</v>
      </c>
      <c r="L362" s="466">
        <f t="shared" si="70"/>
        <v>1</v>
      </c>
      <c r="M362" s="464">
        <f t="shared" si="71"/>
        <v>2187.89</v>
      </c>
      <c r="N362" s="464">
        <f t="shared" si="72"/>
        <v>220976.89</v>
      </c>
      <c r="O362" s="468">
        <f>+N362/$L$4337</f>
        <v>1.5501905676230317E-6</v>
      </c>
      <c r="P362" s="479"/>
    </row>
    <row r="363" spans="1:16">
      <c r="A363" s="684"/>
      <c r="B363" s="412" t="s">
        <v>285</v>
      </c>
      <c r="C363" s="413">
        <v>1108561994</v>
      </c>
      <c r="D363" s="414" t="s">
        <v>1124</v>
      </c>
      <c r="E363" s="476" t="s">
        <v>1706</v>
      </c>
      <c r="F363" s="435">
        <v>45531</v>
      </c>
      <c r="G363" s="419">
        <v>7074</v>
      </c>
      <c r="H363" s="419"/>
      <c r="I363" s="419">
        <f t="shared" si="69"/>
        <v>7074</v>
      </c>
      <c r="J363" s="472" t="s">
        <v>2891</v>
      </c>
      <c r="K363" s="419">
        <v>143.66999999999999</v>
      </c>
      <c r="L363" s="466">
        <f t="shared" si="70"/>
        <v>1</v>
      </c>
      <c r="M363" s="464">
        <f t="shared" si="71"/>
        <v>70.739999999999995</v>
      </c>
      <c r="N363" s="464">
        <f t="shared" si="72"/>
        <v>7144.74</v>
      </c>
      <c r="O363" s="468">
        <f>+N363/$L$4337</f>
        <v>5.0121569527560001E-8</v>
      </c>
      <c r="P363" s="479"/>
    </row>
    <row r="364" spans="1:16">
      <c r="A364" s="684"/>
      <c r="B364" s="440" t="s">
        <v>285</v>
      </c>
      <c r="C364" s="441">
        <v>1108561994</v>
      </c>
      <c r="D364" s="414" t="s">
        <v>1124</v>
      </c>
      <c r="E364" s="476" t="s">
        <v>1706</v>
      </c>
      <c r="F364" s="435">
        <v>45531</v>
      </c>
      <c r="G364" s="419">
        <v>67667</v>
      </c>
      <c r="H364" s="419"/>
      <c r="I364" s="419">
        <f t="shared" si="69"/>
        <v>67667</v>
      </c>
      <c r="J364" s="472" t="s">
        <v>2891</v>
      </c>
      <c r="K364" s="419">
        <v>143.66999999999999</v>
      </c>
      <c r="L364" s="466">
        <f t="shared" si="70"/>
        <v>1</v>
      </c>
      <c r="M364" s="464">
        <f t="shared" si="71"/>
        <v>676.67</v>
      </c>
      <c r="N364" s="464">
        <f t="shared" si="72"/>
        <v>68343.67</v>
      </c>
      <c r="O364" s="468">
        <f>+N364/$L$4337</f>
        <v>4.79442500031298E-7</v>
      </c>
      <c r="P364" s="479"/>
    </row>
    <row r="365" spans="1:16">
      <c r="A365" s="684"/>
      <c r="B365" s="412" t="s">
        <v>285</v>
      </c>
      <c r="C365" s="413">
        <v>1108561994</v>
      </c>
      <c r="D365" s="414" t="s">
        <v>1124</v>
      </c>
      <c r="E365" s="476" t="s">
        <v>1706</v>
      </c>
      <c r="F365" s="435">
        <v>45531</v>
      </c>
      <c r="G365" s="419">
        <v>87569</v>
      </c>
      <c r="H365" s="419"/>
      <c r="I365" s="419">
        <f t="shared" ref="I365:I425" si="85">+G365+H365</f>
        <v>87569</v>
      </c>
      <c r="J365" s="472" t="s">
        <v>2891</v>
      </c>
      <c r="K365" s="419">
        <v>143.66999999999999</v>
      </c>
      <c r="L365" s="466">
        <f t="shared" ref="L365:L425" si="86">+K365/J365</f>
        <v>1</v>
      </c>
      <c r="M365" s="464">
        <f t="shared" ref="M365:M425" si="87">+I365*L365%</f>
        <v>875.69</v>
      </c>
      <c r="N365" s="464">
        <f t="shared" ref="N365:N425" si="88">+I365+M365</f>
        <v>88444.69</v>
      </c>
      <c r="O365" s="468">
        <f>+N365/$L$4337</f>
        <v>6.2045458325684223E-7</v>
      </c>
      <c r="P365" s="479"/>
    </row>
    <row r="366" spans="1:16" s="411" customFormat="1">
      <c r="A366" s="684"/>
      <c r="B366" s="456" t="s">
        <v>26</v>
      </c>
      <c r="C366" s="441"/>
      <c r="D366" s="414"/>
      <c r="E366" s="476"/>
      <c r="F366" s="471"/>
      <c r="G366" s="454">
        <f>SUM(G361:G365)</f>
        <v>3132766</v>
      </c>
      <c r="H366" s="454">
        <f t="shared" ref="H366:O366" si="89">SUM(H361:H365)</f>
        <v>0</v>
      </c>
      <c r="I366" s="454">
        <f t="shared" si="89"/>
        <v>3132766</v>
      </c>
      <c r="J366" s="454"/>
      <c r="K366" s="454"/>
      <c r="L366" s="454"/>
      <c r="M366" s="454">
        <f t="shared" si="89"/>
        <v>31327.66</v>
      </c>
      <c r="N366" s="454">
        <f t="shared" si="89"/>
        <v>3164093.66</v>
      </c>
      <c r="O366" s="515">
        <f t="shared" si="89"/>
        <v>2.2196656613312979E-5</v>
      </c>
    </row>
    <row r="367" spans="1:16">
      <c r="A367" s="684"/>
      <c r="B367" s="412" t="s">
        <v>286</v>
      </c>
      <c r="C367" s="413">
        <v>1130669626</v>
      </c>
      <c r="D367" s="414" t="s">
        <v>1160</v>
      </c>
      <c r="E367" s="476" t="s">
        <v>1706</v>
      </c>
      <c r="F367" s="435">
        <v>45531</v>
      </c>
      <c r="G367" s="419">
        <v>646400</v>
      </c>
      <c r="H367" s="419"/>
      <c r="I367" s="419">
        <f t="shared" si="85"/>
        <v>646400</v>
      </c>
      <c r="J367" s="472" t="s">
        <v>2891</v>
      </c>
      <c r="K367" s="419">
        <v>143.66999999999999</v>
      </c>
      <c r="L367" s="466">
        <f t="shared" si="86"/>
        <v>1</v>
      </c>
      <c r="M367" s="464">
        <f t="shared" si="87"/>
        <v>6464</v>
      </c>
      <c r="N367" s="464">
        <f t="shared" si="88"/>
        <v>652864</v>
      </c>
      <c r="O367" s="468">
        <f>+N367/$L$4337</f>
        <v>4.5799522961004784E-6</v>
      </c>
      <c r="P367" s="479"/>
    </row>
    <row r="368" spans="1:16">
      <c r="A368" s="684"/>
      <c r="B368" s="412" t="s">
        <v>286</v>
      </c>
      <c r="C368" s="413">
        <v>1130669626</v>
      </c>
      <c r="D368" s="414" t="s">
        <v>1160</v>
      </c>
      <c r="E368" s="476" t="s">
        <v>1706</v>
      </c>
      <c r="F368" s="435">
        <v>45531</v>
      </c>
      <c r="G368" s="419">
        <v>852833</v>
      </c>
      <c r="H368" s="419"/>
      <c r="I368" s="419">
        <f t="shared" si="85"/>
        <v>852833</v>
      </c>
      <c r="J368" s="472" t="s">
        <v>2891</v>
      </c>
      <c r="K368" s="419">
        <v>143.66999999999999</v>
      </c>
      <c r="L368" s="466">
        <f t="shared" si="86"/>
        <v>1</v>
      </c>
      <c r="M368" s="464">
        <f t="shared" si="87"/>
        <v>8528.33</v>
      </c>
      <c r="N368" s="464">
        <f t="shared" si="88"/>
        <v>861361.33</v>
      </c>
      <c r="O368" s="468">
        <f>+N368/$L$4337</f>
        <v>6.0425966221229259E-6</v>
      </c>
      <c r="P368" s="479"/>
    </row>
    <row r="369" spans="1:16">
      <c r="A369" s="684"/>
      <c r="B369" s="440" t="s">
        <v>286</v>
      </c>
      <c r="C369" s="441">
        <v>1130669626</v>
      </c>
      <c r="D369" s="414" t="s">
        <v>1160</v>
      </c>
      <c r="E369" s="476" t="s">
        <v>1706</v>
      </c>
      <c r="F369" s="435">
        <v>45531</v>
      </c>
      <c r="G369" s="419">
        <v>59698</v>
      </c>
      <c r="H369" s="419"/>
      <c r="I369" s="419">
        <f t="shared" si="85"/>
        <v>59698</v>
      </c>
      <c r="J369" s="472" t="s">
        <v>2891</v>
      </c>
      <c r="K369" s="419">
        <v>143.66999999999999</v>
      </c>
      <c r="L369" s="466">
        <f t="shared" si="86"/>
        <v>1</v>
      </c>
      <c r="M369" s="464">
        <f t="shared" si="87"/>
        <v>596.98</v>
      </c>
      <c r="N369" s="464">
        <f t="shared" si="88"/>
        <v>60294.98</v>
      </c>
      <c r="O369" s="468">
        <f>+N369/$L$4337</f>
        <v>4.2297956709871037E-7</v>
      </c>
      <c r="P369" s="479"/>
    </row>
    <row r="370" spans="1:16">
      <c r="A370" s="684"/>
      <c r="B370" s="412" t="s">
        <v>286</v>
      </c>
      <c r="C370" s="413">
        <v>1130669626</v>
      </c>
      <c r="D370" s="414" t="s">
        <v>1160</v>
      </c>
      <c r="E370" s="476" t="s">
        <v>1706</v>
      </c>
      <c r="F370" s="435">
        <v>45531</v>
      </c>
      <c r="G370" s="419">
        <v>121833</v>
      </c>
      <c r="H370" s="419"/>
      <c r="I370" s="419">
        <f t="shared" si="85"/>
        <v>121833</v>
      </c>
      <c r="J370" s="472" t="s">
        <v>2891</v>
      </c>
      <c r="K370" s="419">
        <v>143.66999999999999</v>
      </c>
      <c r="L370" s="466">
        <f t="shared" si="86"/>
        <v>1</v>
      </c>
      <c r="M370" s="464">
        <f t="shared" si="87"/>
        <v>1218.33</v>
      </c>
      <c r="N370" s="464">
        <f t="shared" si="88"/>
        <v>123051.33</v>
      </c>
      <c r="O370" s="468">
        <f>+N370/$L$4337</f>
        <v>8.6322606449692072E-7</v>
      </c>
      <c r="P370" s="479"/>
    </row>
    <row r="371" spans="1:16">
      <c r="A371" s="684"/>
      <c r="B371" s="440" t="s">
        <v>286</v>
      </c>
      <c r="C371" s="441">
        <v>1130669626</v>
      </c>
      <c r="D371" s="414" t="s">
        <v>1160</v>
      </c>
      <c r="E371" s="476" t="s">
        <v>1706</v>
      </c>
      <c r="F371" s="435">
        <v>45531</v>
      </c>
      <c r="G371" s="419">
        <v>54166</v>
      </c>
      <c r="H371" s="419"/>
      <c r="I371" s="419">
        <f t="shared" si="85"/>
        <v>54166</v>
      </c>
      <c r="J371" s="472" t="s">
        <v>2891</v>
      </c>
      <c r="K371" s="419">
        <v>143.66999999999999</v>
      </c>
      <c r="L371" s="466">
        <f t="shared" si="86"/>
        <v>1</v>
      </c>
      <c r="M371" s="464">
        <f t="shared" si="87"/>
        <v>541.66</v>
      </c>
      <c r="N371" s="464">
        <f t="shared" si="88"/>
        <v>54707.66</v>
      </c>
      <c r="O371" s="468">
        <f>+N371/$L$4337</f>
        <v>3.8378356446562272E-7</v>
      </c>
      <c r="P371" s="479"/>
    </row>
    <row r="372" spans="1:16" s="411" customFormat="1">
      <c r="A372" s="684"/>
      <c r="B372" s="447" t="s">
        <v>26</v>
      </c>
      <c r="C372" s="413"/>
      <c r="D372" s="414"/>
      <c r="E372" s="476"/>
      <c r="F372" s="471"/>
      <c r="G372" s="454">
        <f>SUM(G367:G371)</f>
        <v>1734930</v>
      </c>
      <c r="H372" s="454">
        <f t="shared" ref="H372:O372" si="90">SUM(H367:H371)</f>
        <v>0</v>
      </c>
      <c r="I372" s="454">
        <f t="shared" si="90"/>
        <v>1734930</v>
      </c>
      <c r="J372" s="454"/>
      <c r="K372" s="454"/>
      <c r="L372" s="454"/>
      <c r="M372" s="454">
        <f t="shared" si="90"/>
        <v>17349.3</v>
      </c>
      <c r="N372" s="454">
        <f t="shared" si="90"/>
        <v>1752279.3</v>
      </c>
      <c r="O372" s="515">
        <f t="shared" si="90"/>
        <v>1.2292538114284657E-5</v>
      </c>
    </row>
    <row r="373" spans="1:16">
      <c r="A373" s="684"/>
      <c r="B373" s="412" t="s">
        <v>287</v>
      </c>
      <c r="C373" s="413">
        <v>66775881</v>
      </c>
      <c r="D373" s="414" t="s">
        <v>288</v>
      </c>
      <c r="E373" s="476" t="s">
        <v>1706</v>
      </c>
      <c r="F373" s="435">
        <v>45531</v>
      </c>
      <c r="G373" s="419">
        <v>1381455</v>
      </c>
      <c r="H373" s="419"/>
      <c r="I373" s="419">
        <f t="shared" si="85"/>
        <v>1381455</v>
      </c>
      <c r="J373" s="472" t="s">
        <v>2891</v>
      </c>
      <c r="K373" s="419">
        <v>143.66999999999999</v>
      </c>
      <c r="L373" s="466">
        <f t="shared" si="86"/>
        <v>1</v>
      </c>
      <c r="M373" s="464">
        <f t="shared" si="87"/>
        <v>13814.550000000001</v>
      </c>
      <c r="N373" s="464">
        <f t="shared" si="88"/>
        <v>1395269.55</v>
      </c>
      <c r="O373" s="468">
        <f>+N373/$L$4337</f>
        <v>9.7880538354107151E-6</v>
      </c>
      <c r="P373" s="479"/>
    </row>
    <row r="374" spans="1:16">
      <c r="A374" s="684"/>
      <c r="B374" s="440" t="s">
        <v>287</v>
      </c>
      <c r="C374" s="441">
        <v>66775881</v>
      </c>
      <c r="D374" s="414" t="s">
        <v>288</v>
      </c>
      <c r="E374" s="476" t="s">
        <v>1706</v>
      </c>
      <c r="F374" s="435">
        <v>45531</v>
      </c>
      <c r="G374" s="419">
        <v>1436167</v>
      </c>
      <c r="H374" s="419"/>
      <c r="I374" s="419">
        <f t="shared" si="85"/>
        <v>1436167</v>
      </c>
      <c r="J374" s="472" t="s">
        <v>2891</v>
      </c>
      <c r="K374" s="419">
        <v>143.66999999999999</v>
      </c>
      <c r="L374" s="466">
        <f t="shared" si="86"/>
        <v>1</v>
      </c>
      <c r="M374" s="464">
        <f t="shared" si="87"/>
        <v>14361.67</v>
      </c>
      <c r="N374" s="464">
        <f t="shared" si="88"/>
        <v>1450528.67</v>
      </c>
      <c r="O374" s="468">
        <f>+N374/$L$4337</f>
        <v>1.0175705985819516E-5</v>
      </c>
      <c r="P374" s="479"/>
    </row>
    <row r="375" spans="1:16">
      <c r="A375" s="684"/>
      <c r="B375" s="412" t="s">
        <v>287</v>
      </c>
      <c r="C375" s="413">
        <v>66775881</v>
      </c>
      <c r="D375" s="414" t="s">
        <v>288</v>
      </c>
      <c r="E375" s="476" t="s">
        <v>1706</v>
      </c>
      <c r="F375" s="435">
        <v>45531</v>
      </c>
      <c r="G375" s="419">
        <v>100532</v>
      </c>
      <c r="H375" s="419"/>
      <c r="I375" s="419">
        <f t="shared" si="85"/>
        <v>100532</v>
      </c>
      <c r="J375" s="472" t="s">
        <v>2891</v>
      </c>
      <c r="K375" s="419">
        <v>143.66999999999999</v>
      </c>
      <c r="L375" s="466">
        <f t="shared" si="86"/>
        <v>1</v>
      </c>
      <c r="M375" s="464">
        <f t="shared" si="87"/>
        <v>1005.32</v>
      </c>
      <c r="N375" s="464">
        <f t="shared" si="88"/>
        <v>101537.32</v>
      </c>
      <c r="O375" s="468">
        <f>+N375/$L$4337</f>
        <v>7.1230161545726065E-7</v>
      </c>
      <c r="P375" s="479"/>
    </row>
    <row r="376" spans="1:16">
      <c r="A376" s="684"/>
      <c r="B376" s="440" t="s">
        <v>287</v>
      </c>
      <c r="C376" s="441">
        <v>66775881</v>
      </c>
      <c r="D376" s="414" t="s">
        <v>288</v>
      </c>
      <c r="E376" s="476" t="s">
        <v>1706</v>
      </c>
      <c r="F376" s="435">
        <v>45531</v>
      </c>
      <c r="G376" s="419">
        <v>205167</v>
      </c>
      <c r="H376" s="419"/>
      <c r="I376" s="419">
        <f t="shared" si="85"/>
        <v>205167</v>
      </c>
      <c r="J376" s="472" t="s">
        <v>2891</v>
      </c>
      <c r="K376" s="419">
        <v>143.66999999999999</v>
      </c>
      <c r="L376" s="466">
        <f t="shared" si="86"/>
        <v>1</v>
      </c>
      <c r="M376" s="464">
        <f t="shared" si="87"/>
        <v>2051.67</v>
      </c>
      <c r="N376" s="464">
        <f t="shared" si="88"/>
        <v>207218.67</v>
      </c>
      <c r="O376" s="468">
        <f>+N376/$L$4337</f>
        <v>1.4536743080662853E-6</v>
      </c>
      <c r="P376" s="479"/>
    </row>
    <row r="377" spans="1:16">
      <c r="A377" s="684"/>
      <c r="B377" s="412" t="s">
        <v>287</v>
      </c>
      <c r="C377" s="413">
        <v>66775881</v>
      </c>
      <c r="D377" s="414" t="s">
        <v>288</v>
      </c>
      <c r="E377" s="476" t="s">
        <v>1706</v>
      </c>
      <c r="F377" s="435">
        <v>45531</v>
      </c>
      <c r="G377" s="419">
        <v>1999722</v>
      </c>
      <c r="H377" s="419"/>
      <c r="I377" s="419">
        <f t="shared" si="85"/>
        <v>1999722</v>
      </c>
      <c r="J377" s="472" t="s">
        <v>2891</v>
      </c>
      <c r="K377" s="419">
        <v>143.66999999999999</v>
      </c>
      <c r="L377" s="466">
        <f t="shared" si="86"/>
        <v>1</v>
      </c>
      <c r="M377" s="464">
        <f t="shared" si="87"/>
        <v>19997.22</v>
      </c>
      <c r="N377" s="464">
        <f t="shared" si="88"/>
        <v>2019719.22</v>
      </c>
      <c r="O377" s="468">
        <f>+N377/$L$4337</f>
        <v>1.4168674760926115E-5</v>
      </c>
      <c r="P377" s="479"/>
    </row>
    <row r="378" spans="1:16" s="411" customFormat="1">
      <c r="A378" s="684"/>
      <c r="B378" s="447" t="s">
        <v>26</v>
      </c>
      <c r="C378" s="413"/>
      <c r="D378" s="414"/>
      <c r="E378" s="476"/>
      <c r="F378" s="471"/>
      <c r="G378" s="454">
        <f>SUM(G373:G377)</f>
        <v>5123043</v>
      </c>
      <c r="H378" s="454">
        <f t="shared" ref="H378:O378" si="91">SUM(H373:H377)</f>
        <v>0</v>
      </c>
      <c r="I378" s="454">
        <f t="shared" si="91"/>
        <v>5123043</v>
      </c>
      <c r="J378" s="454"/>
      <c r="K378" s="454"/>
      <c r="L378" s="454"/>
      <c r="M378" s="454">
        <f t="shared" si="91"/>
        <v>51230.43</v>
      </c>
      <c r="N378" s="454">
        <f t="shared" si="91"/>
        <v>5174273.43</v>
      </c>
      <c r="O378" s="515">
        <f t="shared" si="91"/>
        <v>3.6298410505679888E-5</v>
      </c>
    </row>
    <row r="379" spans="1:16">
      <c r="A379" s="684"/>
      <c r="B379" s="440" t="s">
        <v>289</v>
      </c>
      <c r="C379" s="441">
        <v>66821407</v>
      </c>
      <c r="D379" s="414" t="s">
        <v>1127</v>
      </c>
      <c r="E379" s="476" t="s">
        <v>1706</v>
      </c>
      <c r="F379" s="435">
        <v>45531</v>
      </c>
      <c r="G379" s="419">
        <v>1529284</v>
      </c>
      <c r="H379" s="419"/>
      <c r="I379" s="419">
        <f t="shared" si="85"/>
        <v>1529284</v>
      </c>
      <c r="J379" s="472" t="s">
        <v>2891</v>
      </c>
      <c r="K379" s="419">
        <v>143.66999999999999</v>
      </c>
      <c r="L379" s="466">
        <f t="shared" si="86"/>
        <v>1</v>
      </c>
      <c r="M379" s="464">
        <f t="shared" si="87"/>
        <v>15292.84</v>
      </c>
      <c r="N379" s="464">
        <f t="shared" si="88"/>
        <v>1544576.84</v>
      </c>
      <c r="O379" s="468">
        <f>+N379/$L$4337</f>
        <v>1.0835469936865291E-5</v>
      </c>
      <c r="P379" s="479"/>
    </row>
    <row r="380" spans="1:16">
      <c r="A380" s="684"/>
      <c r="B380" s="412" t="s">
        <v>289</v>
      </c>
      <c r="C380" s="413">
        <v>66821407</v>
      </c>
      <c r="D380" s="414" t="s">
        <v>1127</v>
      </c>
      <c r="E380" s="476" t="s">
        <v>1706</v>
      </c>
      <c r="F380" s="435">
        <v>45531</v>
      </c>
      <c r="G380" s="419">
        <v>2462833</v>
      </c>
      <c r="H380" s="419"/>
      <c r="I380" s="419">
        <f t="shared" si="85"/>
        <v>2462833</v>
      </c>
      <c r="J380" s="472" t="s">
        <v>2891</v>
      </c>
      <c r="K380" s="419">
        <v>143.66999999999999</v>
      </c>
      <c r="L380" s="466">
        <f t="shared" si="86"/>
        <v>1</v>
      </c>
      <c r="M380" s="464">
        <f t="shared" si="87"/>
        <v>24628.33</v>
      </c>
      <c r="N380" s="464">
        <f t="shared" si="88"/>
        <v>2487461.33</v>
      </c>
      <c r="O380" s="468">
        <f>+N380/$L$4337</f>
        <v>1.7449965428932597E-5</v>
      </c>
      <c r="P380" s="479"/>
    </row>
    <row r="381" spans="1:16">
      <c r="A381" s="684"/>
      <c r="B381" s="440" t="s">
        <v>289</v>
      </c>
      <c r="C381" s="441">
        <v>66821407</v>
      </c>
      <c r="D381" s="414" t="s">
        <v>1127</v>
      </c>
      <c r="E381" s="476" t="s">
        <v>1706</v>
      </c>
      <c r="F381" s="435">
        <v>45531</v>
      </c>
      <c r="G381" s="419">
        <v>172398</v>
      </c>
      <c r="H381" s="419"/>
      <c r="I381" s="419">
        <f t="shared" si="85"/>
        <v>172398</v>
      </c>
      <c r="J381" s="472" t="s">
        <v>2891</v>
      </c>
      <c r="K381" s="419">
        <v>143.66999999999999</v>
      </c>
      <c r="L381" s="466">
        <f t="shared" si="86"/>
        <v>1</v>
      </c>
      <c r="M381" s="464">
        <f t="shared" si="87"/>
        <v>1723.98</v>
      </c>
      <c r="N381" s="464">
        <f t="shared" si="88"/>
        <v>174121.98</v>
      </c>
      <c r="O381" s="468">
        <f>+N381/$L$4337</f>
        <v>1.2214953835753873E-6</v>
      </c>
      <c r="P381" s="479"/>
    </row>
    <row r="382" spans="1:16">
      <c r="A382" s="684"/>
      <c r="B382" s="412" t="s">
        <v>289</v>
      </c>
      <c r="C382" s="413">
        <v>66821407</v>
      </c>
      <c r="D382" s="414" t="s">
        <v>1127</v>
      </c>
      <c r="E382" s="476" t="s">
        <v>1706</v>
      </c>
      <c r="F382" s="435">
        <v>45531</v>
      </c>
      <c r="G382" s="419">
        <v>351833</v>
      </c>
      <c r="H382" s="419"/>
      <c r="I382" s="419">
        <f t="shared" si="85"/>
        <v>351833</v>
      </c>
      <c r="J382" s="472" t="s">
        <v>2891</v>
      </c>
      <c r="K382" s="419">
        <v>143.66999999999999</v>
      </c>
      <c r="L382" s="466">
        <f t="shared" si="86"/>
        <v>1</v>
      </c>
      <c r="M382" s="464">
        <f t="shared" si="87"/>
        <v>3518.33</v>
      </c>
      <c r="N382" s="464">
        <f t="shared" si="88"/>
        <v>355351.33</v>
      </c>
      <c r="O382" s="468">
        <f>+N382/$L$4337</f>
        <v>2.4928501797554451E-6</v>
      </c>
      <c r="P382" s="479"/>
    </row>
    <row r="383" spans="1:16">
      <c r="A383" s="684"/>
      <c r="B383" s="412" t="s">
        <v>289</v>
      </c>
      <c r="C383" s="413">
        <v>66821407</v>
      </c>
      <c r="D383" s="414" t="s">
        <v>1127</v>
      </c>
      <c r="E383" s="476" t="s">
        <v>1706</v>
      </c>
      <c r="F383" s="435">
        <v>45531</v>
      </c>
      <c r="G383" s="419">
        <v>979270</v>
      </c>
      <c r="H383" s="419"/>
      <c r="I383" s="419">
        <f t="shared" si="85"/>
        <v>979270</v>
      </c>
      <c r="J383" s="472" t="s">
        <v>2891</v>
      </c>
      <c r="K383" s="419">
        <v>143.66999999999999</v>
      </c>
      <c r="L383" s="466">
        <f t="shared" si="86"/>
        <v>1</v>
      </c>
      <c r="M383" s="464">
        <f t="shared" si="87"/>
        <v>9792.7000000000007</v>
      </c>
      <c r="N383" s="464">
        <f t="shared" si="88"/>
        <v>989062.7</v>
      </c>
      <c r="O383" s="468">
        <f>+N383/$L$4337</f>
        <v>6.9384435102139775E-6</v>
      </c>
      <c r="P383" s="479"/>
    </row>
    <row r="384" spans="1:16" s="411" customFormat="1">
      <c r="A384" s="684"/>
      <c r="B384" s="456" t="s">
        <v>26</v>
      </c>
      <c r="C384" s="441"/>
      <c r="D384" s="414"/>
      <c r="E384" s="476"/>
      <c r="F384" s="471"/>
      <c r="G384" s="454">
        <f>SUM(G379:G383)</f>
        <v>5495618</v>
      </c>
      <c r="H384" s="454">
        <f t="shared" ref="H384:O384" si="92">SUM(H379:H383)</f>
        <v>0</v>
      </c>
      <c r="I384" s="454">
        <f t="shared" si="92"/>
        <v>5495618</v>
      </c>
      <c r="J384" s="454"/>
      <c r="K384" s="454"/>
      <c r="L384" s="454"/>
      <c r="M384" s="454">
        <f t="shared" si="92"/>
        <v>54956.180000000008</v>
      </c>
      <c r="N384" s="454">
        <f t="shared" si="92"/>
        <v>5550574.1800000006</v>
      </c>
      <c r="O384" s="515">
        <f t="shared" si="92"/>
        <v>3.8938224439342693E-5</v>
      </c>
    </row>
    <row r="385" spans="1:16">
      <c r="A385" s="684"/>
      <c r="B385" s="412" t="s">
        <v>739</v>
      </c>
      <c r="C385" s="413">
        <v>1110291590</v>
      </c>
      <c r="D385" s="414" t="s">
        <v>740</v>
      </c>
      <c r="E385" s="476" t="s">
        <v>1706</v>
      </c>
      <c r="F385" s="435">
        <v>45531</v>
      </c>
      <c r="G385" s="419">
        <v>642800</v>
      </c>
      <c r="H385" s="419"/>
      <c r="I385" s="419">
        <f t="shared" si="85"/>
        <v>642800</v>
      </c>
      <c r="J385" s="472" t="s">
        <v>2891</v>
      </c>
      <c r="K385" s="419">
        <v>143.66999999999999</v>
      </c>
      <c r="L385" s="466">
        <f t="shared" si="86"/>
        <v>1</v>
      </c>
      <c r="M385" s="464">
        <f t="shared" si="87"/>
        <v>6428</v>
      </c>
      <c r="N385" s="464">
        <f t="shared" si="88"/>
        <v>649228</v>
      </c>
      <c r="O385" s="468">
        <f>+N385/$L$4337</f>
        <v>4.5544451360355621E-6</v>
      </c>
      <c r="P385" s="479"/>
    </row>
    <row r="386" spans="1:16">
      <c r="A386" s="684"/>
      <c r="B386" s="440" t="s">
        <v>739</v>
      </c>
      <c r="C386" s="441">
        <v>1110291590</v>
      </c>
      <c r="D386" s="414" t="s">
        <v>740</v>
      </c>
      <c r="E386" s="476" t="s">
        <v>1706</v>
      </c>
      <c r="F386" s="435">
        <v>45531</v>
      </c>
      <c r="G386" s="419">
        <v>852833</v>
      </c>
      <c r="H386" s="419"/>
      <c r="I386" s="419">
        <f t="shared" si="85"/>
        <v>852833</v>
      </c>
      <c r="J386" s="472" t="s">
        <v>2891</v>
      </c>
      <c r="K386" s="419">
        <v>143.66999999999999</v>
      </c>
      <c r="L386" s="466">
        <f t="shared" si="86"/>
        <v>1</v>
      </c>
      <c r="M386" s="464">
        <f t="shared" si="87"/>
        <v>8528.33</v>
      </c>
      <c r="N386" s="464">
        <f t="shared" si="88"/>
        <v>861361.33</v>
      </c>
      <c r="O386" s="468">
        <f>+N386/$L$4337</f>
        <v>6.0425966221229259E-6</v>
      </c>
      <c r="P386" s="479"/>
    </row>
    <row r="387" spans="1:16">
      <c r="A387" s="684"/>
      <c r="B387" s="412" t="s">
        <v>739</v>
      </c>
      <c r="C387" s="413">
        <v>1110291590</v>
      </c>
      <c r="D387" s="414" t="s">
        <v>740</v>
      </c>
      <c r="E387" s="476" t="s">
        <v>1706</v>
      </c>
      <c r="F387" s="435">
        <v>45531</v>
      </c>
      <c r="G387" s="419">
        <v>59698</v>
      </c>
      <c r="H387" s="419"/>
      <c r="I387" s="419">
        <f t="shared" si="85"/>
        <v>59698</v>
      </c>
      <c r="J387" s="472" t="s">
        <v>2891</v>
      </c>
      <c r="K387" s="419">
        <v>143.66999999999999</v>
      </c>
      <c r="L387" s="466">
        <f t="shared" si="86"/>
        <v>1</v>
      </c>
      <c r="M387" s="464">
        <f t="shared" si="87"/>
        <v>596.98</v>
      </c>
      <c r="N387" s="464">
        <f t="shared" si="88"/>
        <v>60294.98</v>
      </c>
      <c r="O387" s="468">
        <f>+N387/$L$4337</f>
        <v>4.2297956709871037E-7</v>
      </c>
      <c r="P387" s="479"/>
    </row>
    <row r="388" spans="1:16">
      <c r="A388" s="684"/>
      <c r="B388" s="412" t="s">
        <v>739</v>
      </c>
      <c r="C388" s="413">
        <v>1110291590</v>
      </c>
      <c r="D388" s="414" t="s">
        <v>740</v>
      </c>
      <c r="E388" s="476" t="s">
        <v>1706</v>
      </c>
      <c r="F388" s="435">
        <v>45531</v>
      </c>
      <c r="G388" s="419">
        <v>121833</v>
      </c>
      <c r="H388" s="419"/>
      <c r="I388" s="419">
        <f t="shared" si="85"/>
        <v>121833</v>
      </c>
      <c r="J388" s="472" t="s">
        <v>2891</v>
      </c>
      <c r="K388" s="419">
        <v>143.66999999999999</v>
      </c>
      <c r="L388" s="466">
        <f t="shared" si="86"/>
        <v>1</v>
      </c>
      <c r="M388" s="464">
        <f t="shared" si="87"/>
        <v>1218.33</v>
      </c>
      <c r="N388" s="464">
        <f t="shared" si="88"/>
        <v>123051.33</v>
      </c>
      <c r="O388" s="468">
        <f>+N388/$L$4337</f>
        <v>8.6322606449692072E-7</v>
      </c>
      <c r="P388" s="479"/>
    </row>
    <row r="389" spans="1:16">
      <c r="A389" s="684"/>
      <c r="B389" s="440" t="s">
        <v>739</v>
      </c>
      <c r="C389" s="441">
        <v>1110291590</v>
      </c>
      <c r="D389" s="414" t="s">
        <v>740</v>
      </c>
      <c r="E389" s="476" t="s">
        <v>1706</v>
      </c>
      <c r="F389" s="435">
        <v>45531</v>
      </c>
      <c r="G389" s="419">
        <v>1191667</v>
      </c>
      <c r="H389" s="419"/>
      <c r="I389" s="419">
        <f t="shared" si="85"/>
        <v>1191667</v>
      </c>
      <c r="J389" s="472" t="s">
        <v>2891</v>
      </c>
      <c r="K389" s="419">
        <v>143.66999999999999</v>
      </c>
      <c r="L389" s="466">
        <f t="shared" si="86"/>
        <v>1</v>
      </c>
      <c r="M389" s="464">
        <f t="shared" si="87"/>
        <v>11916.67</v>
      </c>
      <c r="N389" s="464">
        <f t="shared" si="88"/>
        <v>1203583.67</v>
      </c>
      <c r="O389" s="468">
        <f>+N389/$L$4337</f>
        <v>8.4433446980773022E-6</v>
      </c>
      <c r="P389" s="479"/>
    </row>
    <row r="390" spans="1:16" s="411" customFormat="1">
      <c r="A390" s="684"/>
      <c r="B390" s="447" t="s">
        <v>26</v>
      </c>
      <c r="C390" s="413"/>
      <c r="D390" s="414"/>
      <c r="E390" s="476"/>
      <c r="F390" s="471"/>
      <c r="G390" s="454">
        <f>SUM(G385:G389)</f>
        <v>2868831</v>
      </c>
      <c r="H390" s="454">
        <f t="shared" ref="H390:O390" si="93">SUM(H385:H389)</f>
        <v>0</v>
      </c>
      <c r="I390" s="454">
        <f t="shared" si="93"/>
        <v>2868831</v>
      </c>
      <c r="J390" s="454"/>
      <c r="K390" s="454"/>
      <c r="L390" s="454"/>
      <c r="M390" s="454">
        <f t="shared" si="93"/>
        <v>28688.309999999998</v>
      </c>
      <c r="N390" s="454">
        <f t="shared" si="93"/>
        <v>2897519.31</v>
      </c>
      <c r="O390" s="515">
        <f t="shared" si="93"/>
        <v>2.0326592087831422E-5</v>
      </c>
    </row>
    <row r="391" spans="1:16">
      <c r="A391" s="684"/>
      <c r="B391" s="440" t="s">
        <v>290</v>
      </c>
      <c r="C391" s="441">
        <v>1031155410</v>
      </c>
      <c r="D391" s="414" t="s">
        <v>271</v>
      </c>
      <c r="E391" s="476" t="s">
        <v>1706</v>
      </c>
      <c r="F391" s="435">
        <v>45531</v>
      </c>
      <c r="G391" s="419">
        <v>13969650</v>
      </c>
      <c r="H391" s="419"/>
      <c r="I391" s="419">
        <f t="shared" si="85"/>
        <v>13969650</v>
      </c>
      <c r="J391" s="472" t="s">
        <v>2891</v>
      </c>
      <c r="K391" s="419">
        <v>143.66999999999999</v>
      </c>
      <c r="L391" s="466">
        <f t="shared" si="86"/>
        <v>1</v>
      </c>
      <c r="M391" s="464">
        <f t="shared" si="87"/>
        <v>139696.5</v>
      </c>
      <c r="N391" s="464">
        <f t="shared" si="88"/>
        <v>14109346.5</v>
      </c>
      <c r="O391" s="468">
        <f>+N391/$L$4337</f>
        <v>9.8979471833570616E-5</v>
      </c>
      <c r="P391" s="479"/>
    </row>
    <row r="392" spans="1:16">
      <c r="A392" s="684"/>
      <c r="B392" s="412" t="s">
        <v>290</v>
      </c>
      <c r="C392" s="413">
        <v>1031155410</v>
      </c>
      <c r="D392" s="414" t="s">
        <v>271</v>
      </c>
      <c r="E392" s="476" t="s">
        <v>1706</v>
      </c>
      <c r="F392" s="435">
        <v>45531</v>
      </c>
      <c r="G392" s="419">
        <v>1187501</v>
      </c>
      <c r="H392" s="419"/>
      <c r="I392" s="419">
        <f t="shared" si="85"/>
        <v>1187501</v>
      </c>
      <c r="J392" s="472" t="s">
        <v>2891</v>
      </c>
      <c r="K392" s="419">
        <v>143.66999999999999</v>
      </c>
      <c r="L392" s="466">
        <f t="shared" si="86"/>
        <v>1</v>
      </c>
      <c r="M392" s="464">
        <f t="shared" si="87"/>
        <v>11875.01</v>
      </c>
      <c r="N392" s="464">
        <f t="shared" si="88"/>
        <v>1199376.01</v>
      </c>
      <c r="O392" s="468">
        <f>+N392/$L$4337</f>
        <v>8.4138272456244025E-6</v>
      </c>
      <c r="P392" s="479"/>
    </row>
    <row r="393" spans="1:16" s="411" customFormat="1">
      <c r="A393" s="684"/>
      <c r="B393" s="447" t="s">
        <v>26</v>
      </c>
      <c r="C393" s="413"/>
      <c r="D393" s="414"/>
      <c r="E393" s="476"/>
      <c r="F393" s="471"/>
      <c r="G393" s="454">
        <f>SUM(G391:G392)</f>
        <v>15157151</v>
      </c>
      <c r="H393" s="454">
        <f t="shared" ref="H393:O393" si="94">SUM(H391:H392)</f>
        <v>0</v>
      </c>
      <c r="I393" s="454">
        <f t="shared" si="94"/>
        <v>15157151</v>
      </c>
      <c r="J393" s="454"/>
      <c r="K393" s="454"/>
      <c r="L393" s="454"/>
      <c r="M393" s="454">
        <f t="shared" si="94"/>
        <v>151571.51</v>
      </c>
      <c r="N393" s="454">
        <f t="shared" si="94"/>
        <v>15308722.51</v>
      </c>
      <c r="O393" s="515">
        <f t="shared" si="94"/>
        <v>1.0739329907919502E-4</v>
      </c>
    </row>
    <row r="394" spans="1:16">
      <c r="A394" s="684"/>
      <c r="B394" s="440" t="s">
        <v>291</v>
      </c>
      <c r="C394" s="441">
        <v>1144076087</v>
      </c>
      <c r="D394" s="414" t="s">
        <v>1145</v>
      </c>
      <c r="E394" s="476" t="s">
        <v>1706</v>
      </c>
      <c r="F394" s="435">
        <v>45531</v>
      </c>
      <c r="G394" s="419">
        <v>700094</v>
      </c>
      <c r="H394" s="419"/>
      <c r="I394" s="419">
        <f t="shared" si="85"/>
        <v>700094</v>
      </c>
      <c r="J394" s="472" t="s">
        <v>2891</v>
      </c>
      <c r="K394" s="419">
        <v>143.66999999999999</v>
      </c>
      <c r="L394" s="466">
        <f t="shared" si="86"/>
        <v>1</v>
      </c>
      <c r="M394" s="464">
        <f t="shared" si="87"/>
        <v>7000.9400000000005</v>
      </c>
      <c r="N394" s="464">
        <f t="shared" si="88"/>
        <v>707094.94</v>
      </c>
      <c r="O394" s="468">
        <f>+N394/$L$4337</f>
        <v>4.9603915884687001E-6</v>
      </c>
      <c r="P394" s="479"/>
    </row>
    <row r="395" spans="1:16">
      <c r="A395" s="684"/>
      <c r="B395" s="412" t="s">
        <v>291</v>
      </c>
      <c r="C395" s="413">
        <v>1144076087</v>
      </c>
      <c r="D395" s="414" t="s">
        <v>1145</v>
      </c>
      <c r="E395" s="476" t="s">
        <v>1706</v>
      </c>
      <c r="F395" s="435">
        <v>45531</v>
      </c>
      <c r="G395" s="419">
        <v>969500</v>
      </c>
      <c r="H395" s="419"/>
      <c r="I395" s="419">
        <f t="shared" si="85"/>
        <v>969500</v>
      </c>
      <c r="J395" s="472" t="s">
        <v>2891</v>
      </c>
      <c r="K395" s="419">
        <v>143.66999999999999</v>
      </c>
      <c r="L395" s="466">
        <f t="shared" si="86"/>
        <v>1</v>
      </c>
      <c r="M395" s="464">
        <f t="shared" si="87"/>
        <v>9695</v>
      </c>
      <c r="N395" s="464">
        <f t="shared" si="88"/>
        <v>979195</v>
      </c>
      <c r="O395" s="468">
        <f>+N395/$L$4337</f>
        <v>6.8692199119266923E-6</v>
      </c>
      <c r="P395" s="479"/>
    </row>
    <row r="396" spans="1:16">
      <c r="A396" s="684"/>
      <c r="B396" s="440" t="s">
        <v>291</v>
      </c>
      <c r="C396" s="441">
        <v>1144076087</v>
      </c>
      <c r="D396" s="414" t="s">
        <v>1145</v>
      </c>
      <c r="E396" s="476" t="s">
        <v>1706</v>
      </c>
      <c r="F396" s="435">
        <v>45531</v>
      </c>
      <c r="G396" s="419">
        <v>67865</v>
      </c>
      <c r="H396" s="419"/>
      <c r="I396" s="419">
        <f t="shared" si="85"/>
        <v>67865</v>
      </c>
      <c r="J396" s="472" t="s">
        <v>2891</v>
      </c>
      <c r="K396" s="419">
        <v>143.66999999999999</v>
      </c>
      <c r="L396" s="466">
        <f t="shared" si="86"/>
        <v>1</v>
      </c>
      <c r="M396" s="464">
        <f t="shared" si="87"/>
        <v>678.65</v>
      </c>
      <c r="N396" s="464">
        <f t="shared" si="88"/>
        <v>68543.649999999994</v>
      </c>
      <c r="O396" s="468">
        <f>+N396/$L$4337</f>
        <v>4.8084539383486843E-7</v>
      </c>
      <c r="P396" s="479"/>
    </row>
    <row r="397" spans="1:16">
      <c r="A397" s="684"/>
      <c r="B397" s="412" t="s">
        <v>291</v>
      </c>
      <c r="C397" s="413">
        <v>1144076087</v>
      </c>
      <c r="D397" s="414" t="s">
        <v>1145</v>
      </c>
      <c r="E397" s="476" t="s">
        <v>1706</v>
      </c>
      <c r="F397" s="435">
        <v>45531</v>
      </c>
      <c r="G397" s="419">
        <v>138500</v>
      </c>
      <c r="H397" s="419"/>
      <c r="I397" s="419">
        <f t="shared" si="85"/>
        <v>138500</v>
      </c>
      <c r="J397" s="472" t="s">
        <v>2891</v>
      </c>
      <c r="K397" s="419">
        <v>143.66999999999999</v>
      </c>
      <c r="L397" s="466">
        <f t="shared" si="86"/>
        <v>1</v>
      </c>
      <c r="M397" s="464">
        <f t="shared" si="87"/>
        <v>1385</v>
      </c>
      <c r="N397" s="464">
        <f t="shared" si="88"/>
        <v>139885</v>
      </c>
      <c r="O397" s="468">
        <f>+N397/$L$4337</f>
        <v>9.8131713027524179E-7</v>
      </c>
      <c r="P397" s="479"/>
    </row>
    <row r="398" spans="1:16">
      <c r="A398" s="684"/>
      <c r="B398" s="412" t="s">
        <v>291</v>
      </c>
      <c r="C398" s="413">
        <v>1144076087</v>
      </c>
      <c r="D398" s="414" t="s">
        <v>1145</v>
      </c>
      <c r="E398" s="476" t="s">
        <v>1706</v>
      </c>
      <c r="F398" s="435">
        <v>45531</v>
      </c>
      <c r="G398" s="419">
        <v>1239583</v>
      </c>
      <c r="H398" s="419"/>
      <c r="I398" s="419">
        <f t="shared" si="85"/>
        <v>1239583</v>
      </c>
      <c r="J398" s="472" t="s">
        <v>2891</v>
      </c>
      <c r="K398" s="419">
        <v>143.66999999999999</v>
      </c>
      <c r="L398" s="466">
        <f t="shared" si="86"/>
        <v>1</v>
      </c>
      <c r="M398" s="464">
        <f t="shared" si="87"/>
        <v>12395.83</v>
      </c>
      <c r="N398" s="464">
        <f t="shared" si="88"/>
        <v>1251978.83</v>
      </c>
      <c r="O398" s="468">
        <f>+N398/$L$4337</f>
        <v>8.7828449985413362E-6</v>
      </c>
      <c r="P398" s="479"/>
    </row>
    <row r="399" spans="1:16" s="411" customFormat="1">
      <c r="A399" s="684"/>
      <c r="B399" s="456" t="s">
        <v>26</v>
      </c>
      <c r="C399" s="441"/>
      <c r="D399" s="414"/>
      <c r="E399" s="476"/>
      <c r="F399" s="471"/>
      <c r="G399" s="454">
        <f>SUM(G394:G398)</f>
        <v>3115542</v>
      </c>
      <c r="H399" s="454">
        <f t="shared" ref="H399:O399" si="95">SUM(H394:H398)</f>
        <v>0</v>
      </c>
      <c r="I399" s="454">
        <f t="shared" si="95"/>
        <v>3115542</v>
      </c>
      <c r="J399" s="454"/>
      <c r="K399" s="454"/>
      <c r="L399" s="454"/>
      <c r="M399" s="454">
        <f t="shared" si="95"/>
        <v>31155.420000000006</v>
      </c>
      <c r="N399" s="454">
        <f t="shared" si="95"/>
        <v>3146697.42</v>
      </c>
      <c r="O399" s="515">
        <f t="shared" si="95"/>
        <v>2.2074619023046837E-5</v>
      </c>
    </row>
    <row r="400" spans="1:16">
      <c r="A400" s="684"/>
      <c r="B400" s="412" t="s">
        <v>797</v>
      </c>
      <c r="C400" s="413">
        <v>16789208</v>
      </c>
      <c r="D400" s="414" t="s">
        <v>798</v>
      </c>
      <c r="E400" s="476" t="s">
        <v>1706</v>
      </c>
      <c r="F400" s="435">
        <v>45531</v>
      </c>
      <c r="G400" s="419">
        <v>601175</v>
      </c>
      <c r="H400" s="419"/>
      <c r="I400" s="419">
        <f t="shared" si="85"/>
        <v>601175</v>
      </c>
      <c r="J400" s="472" t="s">
        <v>2891</v>
      </c>
      <c r="K400" s="419">
        <v>143.66999999999999</v>
      </c>
      <c r="L400" s="466">
        <f t="shared" si="86"/>
        <v>1</v>
      </c>
      <c r="M400" s="464">
        <f t="shared" si="87"/>
        <v>6011.75</v>
      </c>
      <c r="N400" s="464">
        <f t="shared" si="88"/>
        <v>607186.75</v>
      </c>
      <c r="O400" s="468">
        <f>+N400/$L$4337</f>
        <v>4.2595185977849709E-6</v>
      </c>
      <c r="P400" s="479"/>
    </row>
    <row r="401" spans="1:16">
      <c r="A401" s="684"/>
      <c r="B401" s="440" t="s">
        <v>797</v>
      </c>
      <c r="C401" s="441">
        <v>16789208</v>
      </c>
      <c r="D401" s="414" t="s">
        <v>798</v>
      </c>
      <c r="E401" s="476" t="s">
        <v>1706</v>
      </c>
      <c r="F401" s="435">
        <v>45531</v>
      </c>
      <c r="G401" s="419">
        <v>852833</v>
      </c>
      <c r="H401" s="419"/>
      <c r="I401" s="419">
        <f t="shared" si="85"/>
        <v>852833</v>
      </c>
      <c r="J401" s="472" t="s">
        <v>2891</v>
      </c>
      <c r="K401" s="419">
        <v>143.66999999999999</v>
      </c>
      <c r="L401" s="466">
        <f t="shared" si="86"/>
        <v>1</v>
      </c>
      <c r="M401" s="464">
        <f t="shared" si="87"/>
        <v>8528.33</v>
      </c>
      <c r="N401" s="464">
        <f t="shared" si="88"/>
        <v>861361.33</v>
      </c>
      <c r="O401" s="468">
        <f>+N401/$L$4337</f>
        <v>6.0425966221229259E-6</v>
      </c>
      <c r="P401" s="479"/>
    </row>
    <row r="402" spans="1:16">
      <c r="A402" s="684"/>
      <c r="B402" s="412" t="s">
        <v>797</v>
      </c>
      <c r="C402" s="413">
        <v>16789208</v>
      </c>
      <c r="D402" s="414" t="s">
        <v>798</v>
      </c>
      <c r="E402" s="476" t="s">
        <v>1706</v>
      </c>
      <c r="F402" s="435">
        <v>45531</v>
      </c>
      <c r="G402" s="419">
        <v>59698</v>
      </c>
      <c r="H402" s="419"/>
      <c r="I402" s="419">
        <f t="shared" si="85"/>
        <v>59698</v>
      </c>
      <c r="J402" s="472" t="s">
        <v>2891</v>
      </c>
      <c r="K402" s="419">
        <v>143.66999999999999</v>
      </c>
      <c r="L402" s="466">
        <f t="shared" si="86"/>
        <v>1</v>
      </c>
      <c r="M402" s="464">
        <f t="shared" si="87"/>
        <v>596.98</v>
      </c>
      <c r="N402" s="464">
        <f t="shared" si="88"/>
        <v>60294.98</v>
      </c>
      <c r="O402" s="468">
        <f>+N402/$L$4337</f>
        <v>4.2297956709871037E-7</v>
      </c>
      <c r="P402" s="479"/>
    </row>
    <row r="403" spans="1:16">
      <c r="A403" s="684"/>
      <c r="B403" s="412" t="s">
        <v>797</v>
      </c>
      <c r="C403" s="413">
        <v>16789208</v>
      </c>
      <c r="D403" s="414" t="s">
        <v>798</v>
      </c>
      <c r="E403" s="476" t="s">
        <v>1706</v>
      </c>
      <c r="F403" s="435">
        <v>45531</v>
      </c>
      <c r="G403" s="419">
        <v>121833</v>
      </c>
      <c r="H403" s="419"/>
      <c r="I403" s="419">
        <f t="shared" si="85"/>
        <v>121833</v>
      </c>
      <c r="J403" s="472" t="s">
        <v>2891</v>
      </c>
      <c r="K403" s="419">
        <v>143.66999999999999</v>
      </c>
      <c r="L403" s="466">
        <f t="shared" si="86"/>
        <v>1</v>
      </c>
      <c r="M403" s="464">
        <f t="shared" si="87"/>
        <v>1218.33</v>
      </c>
      <c r="N403" s="464">
        <f t="shared" si="88"/>
        <v>123051.33</v>
      </c>
      <c r="O403" s="468">
        <f>+N403/$L$4337</f>
        <v>8.6322606449692072E-7</v>
      </c>
      <c r="P403" s="479"/>
    </row>
    <row r="404" spans="1:16">
      <c r="A404" s="684"/>
      <c r="B404" s="440" t="s">
        <v>797</v>
      </c>
      <c r="C404" s="441">
        <v>16789208</v>
      </c>
      <c r="D404" s="414" t="s">
        <v>798</v>
      </c>
      <c r="E404" s="476" t="s">
        <v>1706</v>
      </c>
      <c r="F404" s="435">
        <v>45531</v>
      </c>
      <c r="G404" s="419">
        <v>790833</v>
      </c>
      <c r="H404" s="419"/>
      <c r="I404" s="419">
        <f t="shared" si="85"/>
        <v>790833</v>
      </c>
      <c r="J404" s="472" t="s">
        <v>2891</v>
      </c>
      <c r="K404" s="419">
        <v>143.66999999999999</v>
      </c>
      <c r="L404" s="466">
        <f t="shared" si="86"/>
        <v>1</v>
      </c>
      <c r="M404" s="464">
        <f t="shared" si="87"/>
        <v>7908.33</v>
      </c>
      <c r="N404" s="464">
        <f t="shared" si="88"/>
        <v>798741.33</v>
      </c>
      <c r="O404" s="468">
        <f>+N404/$L$4337</f>
        <v>5.6033066432271495E-6</v>
      </c>
      <c r="P404" s="479"/>
    </row>
    <row r="405" spans="1:16" s="411" customFormat="1">
      <c r="A405" s="684"/>
      <c r="B405" s="447" t="s">
        <v>26</v>
      </c>
      <c r="C405" s="413"/>
      <c r="D405" s="414"/>
      <c r="E405" s="476"/>
      <c r="F405" s="471"/>
      <c r="G405" s="454">
        <f>SUM(G400:G404)</f>
        <v>2426372</v>
      </c>
      <c r="H405" s="454">
        <f t="shared" ref="H405:O405" si="96">SUM(H400:H404)</f>
        <v>0</v>
      </c>
      <c r="I405" s="454">
        <f t="shared" si="96"/>
        <v>2426372</v>
      </c>
      <c r="J405" s="454"/>
      <c r="K405" s="454"/>
      <c r="L405" s="454"/>
      <c r="M405" s="454">
        <f t="shared" si="96"/>
        <v>24263.72</v>
      </c>
      <c r="N405" s="454">
        <f t="shared" si="96"/>
        <v>2450635.7200000002</v>
      </c>
      <c r="O405" s="515">
        <f t="shared" si="96"/>
        <v>1.7191627494730678E-5</v>
      </c>
    </row>
    <row r="406" spans="1:16">
      <c r="A406" s="684"/>
      <c r="B406" s="440" t="s">
        <v>292</v>
      </c>
      <c r="C406" s="441">
        <v>1006184856</v>
      </c>
      <c r="D406" s="414" t="s">
        <v>293</v>
      </c>
      <c r="E406" s="476" t="s">
        <v>1706</v>
      </c>
      <c r="F406" s="435">
        <v>45531</v>
      </c>
      <c r="G406" s="419">
        <v>262400</v>
      </c>
      <c r="H406" s="419"/>
      <c r="I406" s="419">
        <f t="shared" si="85"/>
        <v>262400</v>
      </c>
      <c r="J406" s="472" t="s">
        <v>2891</v>
      </c>
      <c r="K406" s="419">
        <v>143.66999999999999</v>
      </c>
      <c r="L406" s="466">
        <f t="shared" si="86"/>
        <v>1</v>
      </c>
      <c r="M406" s="464">
        <f t="shared" si="87"/>
        <v>2624</v>
      </c>
      <c r="N406" s="464">
        <f t="shared" si="88"/>
        <v>265024</v>
      </c>
      <c r="O406" s="468">
        <f>+N406/$L$4337</f>
        <v>1.8591885558427684E-6</v>
      </c>
      <c r="P406" s="479"/>
    </row>
    <row r="407" spans="1:16">
      <c r="A407" s="684"/>
      <c r="B407" s="412" t="s">
        <v>292</v>
      </c>
      <c r="C407" s="413">
        <v>1006184856</v>
      </c>
      <c r="D407" s="414" t="s">
        <v>293</v>
      </c>
      <c r="E407" s="476" t="s">
        <v>1706</v>
      </c>
      <c r="F407" s="435">
        <v>45531</v>
      </c>
      <c r="G407" s="419">
        <v>944173</v>
      </c>
      <c r="H407" s="419"/>
      <c r="I407" s="419">
        <f t="shared" si="85"/>
        <v>944173</v>
      </c>
      <c r="J407" s="472" t="s">
        <v>2891</v>
      </c>
      <c r="K407" s="419">
        <v>143.66999999999999</v>
      </c>
      <c r="L407" s="466">
        <f t="shared" si="86"/>
        <v>1</v>
      </c>
      <c r="M407" s="464">
        <f t="shared" si="87"/>
        <v>9441.73</v>
      </c>
      <c r="N407" s="464">
        <f t="shared" si="88"/>
        <v>953614.73</v>
      </c>
      <c r="O407" s="468">
        <f>+N407/$L$4337</f>
        <v>6.6897699555477672E-6</v>
      </c>
      <c r="P407" s="479"/>
    </row>
    <row r="408" spans="1:16">
      <c r="A408" s="684"/>
      <c r="B408" s="412" t="s">
        <v>292</v>
      </c>
      <c r="C408" s="413">
        <v>1006184856</v>
      </c>
      <c r="D408" s="414" t="s">
        <v>293</v>
      </c>
      <c r="E408" s="476" t="s">
        <v>1706</v>
      </c>
      <c r="F408" s="435">
        <v>45531</v>
      </c>
      <c r="G408" s="419">
        <v>66092</v>
      </c>
      <c r="H408" s="419"/>
      <c r="I408" s="419">
        <f t="shared" si="85"/>
        <v>66092</v>
      </c>
      <c r="J408" s="472" t="s">
        <v>2891</v>
      </c>
      <c r="K408" s="419">
        <v>143.66999999999999</v>
      </c>
      <c r="L408" s="466">
        <f t="shared" si="86"/>
        <v>1</v>
      </c>
      <c r="M408" s="464">
        <f t="shared" si="87"/>
        <v>660.92</v>
      </c>
      <c r="N408" s="464">
        <f t="shared" si="88"/>
        <v>66752.92</v>
      </c>
      <c r="O408" s="468">
        <f>+N408/$L$4337</f>
        <v>4.6828311750289726E-7</v>
      </c>
      <c r="P408" s="479"/>
    </row>
    <row r="409" spans="1:16">
      <c r="A409" s="684"/>
      <c r="B409" s="440" t="s">
        <v>292</v>
      </c>
      <c r="C409" s="441">
        <v>1006184856</v>
      </c>
      <c r="D409" s="414" t="s">
        <v>293</v>
      </c>
      <c r="E409" s="476" t="s">
        <v>1706</v>
      </c>
      <c r="F409" s="435">
        <v>45531</v>
      </c>
      <c r="G409" s="419">
        <v>141887</v>
      </c>
      <c r="H409" s="419"/>
      <c r="I409" s="419">
        <f t="shared" si="85"/>
        <v>141887</v>
      </c>
      <c r="J409" s="472" t="s">
        <v>2891</v>
      </c>
      <c r="K409" s="419">
        <v>143.66999999999999</v>
      </c>
      <c r="L409" s="466">
        <f t="shared" si="86"/>
        <v>1</v>
      </c>
      <c r="M409" s="464">
        <f t="shared" si="87"/>
        <v>1418.8700000000001</v>
      </c>
      <c r="N409" s="464">
        <f t="shared" si="88"/>
        <v>143305.87</v>
      </c>
      <c r="O409" s="468">
        <f>+N409/$L$4337</f>
        <v>1.0053151167029835E-6</v>
      </c>
      <c r="P409" s="479"/>
    </row>
    <row r="410" spans="1:16">
      <c r="A410" s="684"/>
      <c r="B410" s="412" t="s">
        <v>292</v>
      </c>
      <c r="C410" s="413">
        <v>1006184856</v>
      </c>
      <c r="D410" s="414" t="s">
        <v>293</v>
      </c>
      <c r="E410" s="476" t="s">
        <v>1706</v>
      </c>
      <c r="F410" s="435">
        <v>45531</v>
      </c>
      <c r="G410" s="419">
        <v>144535</v>
      </c>
      <c r="H410" s="419"/>
      <c r="I410" s="419">
        <f t="shared" si="85"/>
        <v>144535</v>
      </c>
      <c r="J410" s="472" t="s">
        <v>2891</v>
      </c>
      <c r="K410" s="419">
        <v>143.66999999999999</v>
      </c>
      <c r="L410" s="466">
        <f t="shared" si="86"/>
        <v>1</v>
      </c>
      <c r="M410" s="464">
        <f t="shared" si="87"/>
        <v>1445.3500000000001</v>
      </c>
      <c r="N410" s="464">
        <f t="shared" si="88"/>
        <v>145980.35</v>
      </c>
      <c r="O410" s="468">
        <f>+N410/$L$4337</f>
        <v>1.0240770499951775E-6</v>
      </c>
      <c r="P410" s="479"/>
    </row>
    <row r="411" spans="1:16" s="411" customFormat="1">
      <c r="A411" s="684"/>
      <c r="B411" s="456" t="s">
        <v>26</v>
      </c>
      <c r="C411" s="441"/>
      <c r="D411" s="414"/>
      <c r="E411" s="476"/>
      <c r="F411" s="471"/>
      <c r="G411" s="454">
        <f>SUM(G406:G410)</f>
        <v>1559087</v>
      </c>
      <c r="H411" s="454">
        <f t="shared" ref="H411:O411" si="97">SUM(H406:H410)</f>
        <v>0</v>
      </c>
      <c r="I411" s="454">
        <f t="shared" si="97"/>
        <v>1559087</v>
      </c>
      <c r="J411" s="454"/>
      <c r="K411" s="454"/>
      <c r="L411" s="454"/>
      <c r="M411" s="454">
        <f t="shared" si="97"/>
        <v>15590.87</v>
      </c>
      <c r="N411" s="454">
        <f t="shared" si="97"/>
        <v>1574677.87</v>
      </c>
      <c r="O411" s="515">
        <f t="shared" si="97"/>
        <v>1.1046633795591593E-5</v>
      </c>
    </row>
    <row r="412" spans="1:16">
      <c r="A412" s="684"/>
      <c r="B412" s="412" t="s">
        <v>1155</v>
      </c>
      <c r="C412" s="413">
        <v>1193393074</v>
      </c>
      <c r="D412" s="414" t="s">
        <v>1156</v>
      </c>
      <c r="E412" s="476" t="s">
        <v>1706</v>
      </c>
      <c r="F412" s="435">
        <v>45531</v>
      </c>
      <c r="G412" s="419">
        <v>650000</v>
      </c>
      <c r="H412" s="419"/>
      <c r="I412" s="419">
        <f t="shared" si="85"/>
        <v>650000</v>
      </c>
      <c r="J412" s="472" t="s">
        <v>2891</v>
      </c>
      <c r="K412" s="419">
        <v>143.66999999999999</v>
      </c>
      <c r="L412" s="466">
        <f t="shared" si="86"/>
        <v>1</v>
      </c>
      <c r="M412" s="464">
        <f t="shared" si="87"/>
        <v>6500</v>
      </c>
      <c r="N412" s="464">
        <f t="shared" si="88"/>
        <v>656500</v>
      </c>
      <c r="O412" s="468">
        <f>+N412/$L$4337</f>
        <v>4.6054594561653947E-6</v>
      </c>
      <c r="P412" s="479"/>
    </row>
    <row r="413" spans="1:16">
      <c r="A413" s="684"/>
      <c r="B413" s="412" t="s">
        <v>1155</v>
      </c>
      <c r="C413" s="413">
        <v>1193393074</v>
      </c>
      <c r="D413" s="414" t="s">
        <v>1156</v>
      </c>
      <c r="E413" s="476" t="s">
        <v>1706</v>
      </c>
      <c r="F413" s="435">
        <v>45531</v>
      </c>
      <c r="G413" s="419">
        <v>227422</v>
      </c>
      <c r="H413" s="419"/>
      <c r="I413" s="419">
        <f t="shared" si="85"/>
        <v>227422</v>
      </c>
      <c r="J413" s="472" t="s">
        <v>2891</v>
      </c>
      <c r="K413" s="419">
        <v>143.66999999999999</v>
      </c>
      <c r="L413" s="466">
        <f t="shared" si="86"/>
        <v>1</v>
      </c>
      <c r="M413" s="464">
        <f t="shared" si="87"/>
        <v>2274.2200000000003</v>
      </c>
      <c r="N413" s="464">
        <f t="shared" si="88"/>
        <v>229696.22</v>
      </c>
      <c r="O413" s="468">
        <f>+N413/$L$4337</f>
        <v>1.6113581545231483E-6</v>
      </c>
      <c r="P413" s="479"/>
    </row>
    <row r="414" spans="1:16">
      <c r="A414" s="684"/>
      <c r="B414" s="440" t="s">
        <v>1155</v>
      </c>
      <c r="C414" s="441">
        <v>1193393074</v>
      </c>
      <c r="D414" s="414" t="s">
        <v>1156</v>
      </c>
      <c r="E414" s="476" t="s">
        <v>1706</v>
      </c>
      <c r="F414" s="435">
        <v>45531</v>
      </c>
      <c r="G414" s="419">
        <v>4245</v>
      </c>
      <c r="H414" s="419"/>
      <c r="I414" s="419">
        <f t="shared" si="85"/>
        <v>4245</v>
      </c>
      <c r="J414" s="472" t="s">
        <v>2891</v>
      </c>
      <c r="K414" s="419">
        <v>143.66999999999999</v>
      </c>
      <c r="L414" s="466">
        <f t="shared" si="86"/>
        <v>1</v>
      </c>
      <c r="M414" s="464">
        <f t="shared" si="87"/>
        <v>42.45</v>
      </c>
      <c r="N414" s="464">
        <f t="shared" si="88"/>
        <v>4287.45</v>
      </c>
      <c r="O414" s="468">
        <f>+N414/$L$4337</f>
        <v>3.0077192909880152E-8</v>
      </c>
      <c r="P414" s="479"/>
    </row>
    <row r="415" spans="1:16">
      <c r="A415" s="684"/>
      <c r="B415" s="412" t="s">
        <v>1155</v>
      </c>
      <c r="C415" s="413">
        <v>1193393074</v>
      </c>
      <c r="D415" s="414" t="s">
        <v>1156</v>
      </c>
      <c r="E415" s="476" t="s">
        <v>1706</v>
      </c>
      <c r="F415" s="435">
        <v>45531</v>
      </c>
      <c r="G415" s="419">
        <v>121833</v>
      </c>
      <c r="H415" s="419"/>
      <c r="I415" s="419">
        <f t="shared" si="85"/>
        <v>121833</v>
      </c>
      <c r="J415" s="472" t="s">
        <v>2891</v>
      </c>
      <c r="K415" s="419">
        <v>143.66999999999999</v>
      </c>
      <c r="L415" s="466">
        <f t="shared" si="86"/>
        <v>1</v>
      </c>
      <c r="M415" s="464">
        <f t="shared" si="87"/>
        <v>1218.33</v>
      </c>
      <c r="N415" s="464">
        <f t="shared" si="88"/>
        <v>123051.33</v>
      </c>
      <c r="O415" s="468">
        <f>+N415/$L$4337</f>
        <v>8.6322606449692072E-7</v>
      </c>
      <c r="P415" s="479"/>
    </row>
    <row r="416" spans="1:16">
      <c r="A416" s="684"/>
      <c r="B416" s="440" t="s">
        <v>1155</v>
      </c>
      <c r="C416" s="441">
        <v>1193393074</v>
      </c>
      <c r="D416" s="414" t="s">
        <v>1156</v>
      </c>
      <c r="E416" s="476" t="s">
        <v>1706</v>
      </c>
      <c r="F416" s="435">
        <v>45531</v>
      </c>
      <c r="G416" s="419">
        <v>101111</v>
      </c>
      <c r="H416" s="419"/>
      <c r="I416" s="419">
        <f t="shared" si="85"/>
        <v>101111</v>
      </c>
      <c r="J416" s="472" t="s">
        <v>2891</v>
      </c>
      <c r="K416" s="419">
        <v>143.66999999999999</v>
      </c>
      <c r="L416" s="466">
        <f t="shared" si="86"/>
        <v>1</v>
      </c>
      <c r="M416" s="464">
        <f t="shared" si="87"/>
        <v>1011.11</v>
      </c>
      <c r="N416" s="464">
        <f t="shared" si="88"/>
        <v>102122.11</v>
      </c>
      <c r="O416" s="468">
        <f>+N416/$L$4337</f>
        <v>7.1640401703436793E-7</v>
      </c>
      <c r="P416" s="479"/>
    </row>
    <row r="417" spans="1:16" s="411" customFormat="1">
      <c r="A417" s="684"/>
      <c r="B417" s="447" t="s">
        <v>26</v>
      </c>
      <c r="C417" s="413"/>
      <c r="D417" s="414"/>
      <c r="E417" s="476"/>
      <c r="F417" s="471"/>
      <c r="G417" s="454">
        <f>SUM(G412:G416)</f>
        <v>1104611</v>
      </c>
      <c r="H417" s="454">
        <f t="shared" ref="H417:O417" si="98">SUM(H412:H416)</f>
        <v>0</v>
      </c>
      <c r="I417" s="454">
        <f t="shared" si="98"/>
        <v>1104611</v>
      </c>
      <c r="J417" s="454"/>
      <c r="K417" s="454"/>
      <c r="L417" s="454"/>
      <c r="M417" s="454">
        <f t="shared" si="98"/>
        <v>11046.110000000002</v>
      </c>
      <c r="N417" s="454">
        <f t="shared" si="98"/>
        <v>1115657.1099999999</v>
      </c>
      <c r="O417" s="515">
        <f t="shared" si="98"/>
        <v>7.826524885129712E-6</v>
      </c>
    </row>
    <row r="418" spans="1:16">
      <c r="A418" s="684"/>
      <c r="B418" s="440" t="s">
        <v>822</v>
      </c>
      <c r="C418" s="441">
        <v>93408364</v>
      </c>
      <c r="D418" s="414" t="s">
        <v>1131</v>
      </c>
      <c r="E418" s="476" t="s">
        <v>1706</v>
      </c>
      <c r="F418" s="435">
        <v>45531</v>
      </c>
      <c r="G418" s="419">
        <v>1750000</v>
      </c>
      <c r="H418" s="419"/>
      <c r="I418" s="419">
        <f t="shared" si="85"/>
        <v>1750000</v>
      </c>
      <c r="J418" s="472" t="s">
        <v>2891</v>
      </c>
      <c r="K418" s="419">
        <v>143.66999999999999</v>
      </c>
      <c r="L418" s="466">
        <f t="shared" si="86"/>
        <v>1</v>
      </c>
      <c r="M418" s="464">
        <f t="shared" si="87"/>
        <v>17500</v>
      </c>
      <c r="N418" s="464">
        <f t="shared" si="88"/>
        <v>1767500</v>
      </c>
      <c r="O418" s="468">
        <f t="shared" ref="O418:O426" si="99">+N418/$L$4337</f>
        <v>1.2399313920445292E-5</v>
      </c>
      <c r="P418" s="479"/>
    </row>
    <row r="419" spans="1:16">
      <c r="A419" s="684"/>
      <c r="B419" s="412" t="s">
        <v>822</v>
      </c>
      <c r="C419" s="413">
        <v>93408364</v>
      </c>
      <c r="D419" s="414" t="s">
        <v>1131</v>
      </c>
      <c r="E419" s="476" t="s">
        <v>1706</v>
      </c>
      <c r="F419" s="435">
        <v>45531</v>
      </c>
      <c r="G419" s="419">
        <v>122500</v>
      </c>
      <c r="H419" s="419"/>
      <c r="I419" s="419">
        <f t="shared" si="85"/>
        <v>122500</v>
      </c>
      <c r="J419" s="472" t="s">
        <v>2891</v>
      </c>
      <c r="K419" s="419">
        <v>143.66999999999999</v>
      </c>
      <c r="L419" s="466">
        <f t="shared" si="86"/>
        <v>1</v>
      </c>
      <c r="M419" s="464">
        <f t="shared" si="87"/>
        <v>1225</v>
      </c>
      <c r="N419" s="464">
        <f t="shared" si="88"/>
        <v>123725</v>
      </c>
      <c r="O419" s="468">
        <f t="shared" si="99"/>
        <v>8.6795197443117042E-7</v>
      </c>
      <c r="P419" s="479"/>
    </row>
    <row r="420" spans="1:16">
      <c r="A420" s="684"/>
      <c r="B420" s="440" t="s">
        <v>822</v>
      </c>
      <c r="C420" s="441">
        <v>93408364</v>
      </c>
      <c r="D420" s="414" t="s">
        <v>1131</v>
      </c>
      <c r="E420" s="476" t="s">
        <v>1706</v>
      </c>
      <c r="F420" s="435">
        <v>45531</v>
      </c>
      <c r="G420" s="419">
        <v>250000</v>
      </c>
      <c r="H420" s="419"/>
      <c r="I420" s="419">
        <f t="shared" si="85"/>
        <v>250000</v>
      </c>
      <c r="J420" s="472" t="s">
        <v>2891</v>
      </c>
      <c r="K420" s="419">
        <v>143.66999999999999</v>
      </c>
      <c r="L420" s="466">
        <f t="shared" si="86"/>
        <v>1</v>
      </c>
      <c r="M420" s="464">
        <f t="shared" si="87"/>
        <v>2500</v>
      </c>
      <c r="N420" s="464">
        <f t="shared" si="88"/>
        <v>252500</v>
      </c>
      <c r="O420" s="468">
        <f t="shared" si="99"/>
        <v>1.7713305600636132E-6</v>
      </c>
      <c r="P420" s="479"/>
    </row>
    <row r="421" spans="1:16">
      <c r="A421" s="684"/>
      <c r="B421" s="412" t="s">
        <v>822</v>
      </c>
      <c r="C421" s="413">
        <v>93408364</v>
      </c>
      <c r="D421" s="414" t="s">
        <v>1131</v>
      </c>
      <c r="E421" s="476" t="s">
        <v>1706</v>
      </c>
      <c r="F421" s="435">
        <v>45531</v>
      </c>
      <c r="G421" s="419">
        <v>1100000</v>
      </c>
      <c r="H421" s="419"/>
      <c r="I421" s="419">
        <f t="shared" si="85"/>
        <v>1100000</v>
      </c>
      <c r="J421" s="472" t="s">
        <v>2891</v>
      </c>
      <c r="K421" s="419">
        <v>143.66999999999999</v>
      </c>
      <c r="L421" s="466">
        <f t="shared" si="86"/>
        <v>1</v>
      </c>
      <c r="M421" s="464">
        <f t="shared" si="87"/>
        <v>11000</v>
      </c>
      <c r="N421" s="464">
        <f t="shared" si="88"/>
        <v>1111000</v>
      </c>
      <c r="O421" s="468">
        <f t="shared" si="99"/>
        <v>7.7938544642798978E-6</v>
      </c>
      <c r="P421" s="479"/>
    </row>
    <row r="422" spans="1:16">
      <c r="A422" s="684"/>
      <c r="B422" s="440" t="s">
        <v>295</v>
      </c>
      <c r="C422" s="441">
        <v>1144095306</v>
      </c>
      <c r="D422" s="414" t="s">
        <v>1135</v>
      </c>
      <c r="E422" s="476" t="s">
        <v>1706</v>
      </c>
      <c r="F422" s="435">
        <v>45531</v>
      </c>
      <c r="G422" s="419">
        <v>730620</v>
      </c>
      <c r="H422" s="419"/>
      <c r="I422" s="419">
        <f t="shared" si="85"/>
        <v>730620</v>
      </c>
      <c r="J422" s="472" t="s">
        <v>2891</v>
      </c>
      <c r="K422" s="419">
        <v>143.66999999999999</v>
      </c>
      <c r="L422" s="466">
        <f t="shared" si="86"/>
        <v>1</v>
      </c>
      <c r="M422" s="464">
        <f t="shared" si="87"/>
        <v>7306.2</v>
      </c>
      <c r="N422" s="464">
        <f t="shared" si="88"/>
        <v>737926.2</v>
      </c>
      <c r="O422" s="468">
        <f t="shared" si="99"/>
        <v>5.1766781351747081E-6</v>
      </c>
      <c r="P422" s="479"/>
    </row>
    <row r="423" spans="1:16">
      <c r="A423" s="684"/>
      <c r="B423" s="440" t="s">
        <v>295</v>
      </c>
      <c r="C423" s="441">
        <v>1144095306</v>
      </c>
      <c r="D423" s="414" t="s">
        <v>1135</v>
      </c>
      <c r="E423" s="476" t="s">
        <v>1706</v>
      </c>
      <c r="F423" s="435">
        <v>45531</v>
      </c>
      <c r="G423" s="419">
        <v>1144500</v>
      </c>
      <c r="H423" s="419"/>
      <c r="I423" s="419">
        <f t="shared" si="85"/>
        <v>1144500</v>
      </c>
      <c r="J423" s="472" t="s">
        <v>2891</v>
      </c>
      <c r="K423" s="419">
        <v>143.66999999999999</v>
      </c>
      <c r="L423" s="466">
        <f t="shared" si="86"/>
        <v>1</v>
      </c>
      <c r="M423" s="464">
        <f t="shared" si="87"/>
        <v>11445</v>
      </c>
      <c r="N423" s="464">
        <f t="shared" si="88"/>
        <v>1155945</v>
      </c>
      <c r="O423" s="468">
        <f t="shared" si="99"/>
        <v>8.1091513039712218E-6</v>
      </c>
      <c r="P423" s="479"/>
    </row>
    <row r="424" spans="1:16">
      <c r="A424" s="684"/>
      <c r="B424" s="412" t="s">
        <v>295</v>
      </c>
      <c r="C424" s="413">
        <v>1144095306</v>
      </c>
      <c r="D424" s="414" t="s">
        <v>1135</v>
      </c>
      <c r="E424" s="476" t="s">
        <v>1706</v>
      </c>
      <c r="F424" s="435">
        <v>45531</v>
      </c>
      <c r="G424" s="419">
        <v>80115</v>
      </c>
      <c r="H424" s="419"/>
      <c r="I424" s="419">
        <f t="shared" si="85"/>
        <v>80115</v>
      </c>
      <c r="J424" s="472" t="s">
        <v>2891</v>
      </c>
      <c r="K424" s="419">
        <v>143.66999999999999</v>
      </c>
      <c r="L424" s="466">
        <f t="shared" si="86"/>
        <v>1</v>
      </c>
      <c r="M424" s="464">
        <f t="shared" si="87"/>
        <v>801.15</v>
      </c>
      <c r="N424" s="464">
        <f t="shared" si="88"/>
        <v>80916.149999999994</v>
      </c>
      <c r="O424" s="468">
        <f t="shared" si="99"/>
        <v>5.6764059127798546E-7</v>
      </c>
      <c r="P424" s="479"/>
    </row>
    <row r="425" spans="1:16">
      <c r="A425" s="684"/>
      <c r="B425" s="412" t="s">
        <v>295</v>
      </c>
      <c r="C425" s="413">
        <v>1144095306</v>
      </c>
      <c r="D425" s="414" t="s">
        <v>1135</v>
      </c>
      <c r="E425" s="476" t="s">
        <v>1706</v>
      </c>
      <c r="F425" s="435">
        <v>45531</v>
      </c>
      <c r="G425" s="419">
        <v>163500</v>
      </c>
      <c r="H425" s="419"/>
      <c r="I425" s="419">
        <f t="shared" si="85"/>
        <v>163500</v>
      </c>
      <c r="J425" s="472" t="s">
        <v>2891</v>
      </c>
      <c r="K425" s="419">
        <v>143.66999999999999</v>
      </c>
      <c r="L425" s="466">
        <f t="shared" si="86"/>
        <v>1</v>
      </c>
      <c r="M425" s="464">
        <f t="shared" si="87"/>
        <v>1635</v>
      </c>
      <c r="N425" s="464">
        <f t="shared" si="88"/>
        <v>165135</v>
      </c>
      <c r="O425" s="468">
        <f t="shared" si="99"/>
        <v>1.158450186281603E-6</v>
      </c>
      <c r="P425" s="479"/>
    </row>
    <row r="426" spans="1:16">
      <c r="A426" s="684"/>
      <c r="B426" s="440" t="s">
        <v>295</v>
      </c>
      <c r="C426" s="441">
        <v>1144095306</v>
      </c>
      <c r="D426" s="414" t="s">
        <v>1135</v>
      </c>
      <c r="E426" s="476" t="s">
        <v>1706</v>
      </c>
      <c r="F426" s="435">
        <v>45531</v>
      </c>
      <c r="G426" s="419">
        <v>1537500</v>
      </c>
      <c r="H426" s="419"/>
      <c r="I426" s="419">
        <f t="shared" ref="I426:I481" si="100">+G426+H426</f>
        <v>1537500</v>
      </c>
      <c r="J426" s="472" t="s">
        <v>2891</v>
      </c>
      <c r="K426" s="419">
        <v>143.66999999999999</v>
      </c>
      <c r="L426" s="466">
        <f t="shared" ref="L426:L481" si="101">+K426/J426</f>
        <v>1</v>
      </c>
      <c r="M426" s="464">
        <f t="shared" ref="M426:M481" si="102">+I426*L426%</f>
        <v>15375</v>
      </c>
      <c r="N426" s="464">
        <f t="shared" ref="N426:N481" si="103">+I426+M426</f>
        <v>1552875</v>
      </c>
      <c r="O426" s="468">
        <f t="shared" si="99"/>
        <v>1.0893682944391222E-5</v>
      </c>
      <c r="P426" s="479"/>
    </row>
    <row r="427" spans="1:16" s="411" customFormat="1">
      <c r="A427" s="684"/>
      <c r="B427" s="447" t="s">
        <v>26</v>
      </c>
      <c r="C427" s="413"/>
      <c r="D427" s="414"/>
      <c r="E427" s="476"/>
      <c r="F427" s="471"/>
      <c r="G427" s="454">
        <f>SUM(G422:G426)</f>
        <v>3656235</v>
      </c>
      <c r="H427" s="454">
        <f>SUM(H422:H426)</f>
        <v>0</v>
      </c>
      <c r="I427" s="454">
        <f>SUM(I422:I426)</f>
        <v>3656235</v>
      </c>
      <c r="J427" s="454"/>
      <c r="K427" s="454"/>
      <c r="L427" s="454"/>
      <c r="M427" s="454">
        <f>SUM(M422:M426)</f>
        <v>36562.350000000006</v>
      </c>
      <c r="N427" s="454">
        <f>SUM(N422:N426)</f>
        <v>3692797.3499999996</v>
      </c>
      <c r="O427" s="515">
        <f>SUM(O422:O426)</f>
        <v>2.5905603161096738E-5</v>
      </c>
    </row>
    <row r="428" spans="1:16">
      <c r="A428" s="684"/>
      <c r="B428" s="412" t="s">
        <v>296</v>
      </c>
      <c r="C428" s="413">
        <v>1093769882</v>
      </c>
      <c r="D428" s="414" t="s">
        <v>297</v>
      </c>
      <c r="E428" s="476" t="s">
        <v>1706</v>
      </c>
      <c r="F428" s="435">
        <v>45531</v>
      </c>
      <c r="G428" s="419">
        <v>1494500</v>
      </c>
      <c r="H428" s="419"/>
      <c r="I428" s="419">
        <f t="shared" si="100"/>
        <v>1494500</v>
      </c>
      <c r="J428" s="472" t="s">
        <v>2891</v>
      </c>
      <c r="K428" s="419">
        <v>143.66999999999999</v>
      </c>
      <c r="L428" s="466">
        <f t="shared" si="101"/>
        <v>1</v>
      </c>
      <c r="M428" s="464">
        <f t="shared" si="102"/>
        <v>14945</v>
      </c>
      <c r="N428" s="464">
        <f t="shared" si="103"/>
        <v>1509445</v>
      </c>
      <c r="O428" s="468">
        <f t="shared" ref="O428:O436" si="104">+N428/$L$4337</f>
        <v>1.0589014088060279E-5</v>
      </c>
      <c r="P428" s="479"/>
    </row>
    <row r="429" spans="1:16">
      <c r="A429" s="684"/>
      <c r="B429" s="412" t="s">
        <v>296</v>
      </c>
      <c r="C429" s="413">
        <v>1093769882</v>
      </c>
      <c r="D429" s="414" t="s">
        <v>297</v>
      </c>
      <c r="E429" s="476" t="s">
        <v>1706</v>
      </c>
      <c r="F429" s="435">
        <v>45531</v>
      </c>
      <c r="G429" s="419">
        <v>104615</v>
      </c>
      <c r="H429" s="419"/>
      <c r="I429" s="419">
        <f t="shared" si="100"/>
        <v>104615</v>
      </c>
      <c r="J429" s="472" t="s">
        <v>2891</v>
      </c>
      <c r="K429" s="419">
        <v>143.66999999999999</v>
      </c>
      <c r="L429" s="466">
        <f t="shared" si="101"/>
        <v>1</v>
      </c>
      <c r="M429" s="464">
        <f t="shared" si="102"/>
        <v>1046.1500000000001</v>
      </c>
      <c r="N429" s="464">
        <f t="shared" si="103"/>
        <v>105661.15</v>
      </c>
      <c r="O429" s="468">
        <f t="shared" si="104"/>
        <v>7.4123098616421952E-7</v>
      </c>
      <c r="P429" s="479"/>
    </row>
    <row r="430" spans="1:16">
      <c r="A430" s="684"/>
      <c r="B430" s="440" t="s">
        <v>296</v>
      </c>
      <c r="C430" s="441">
        <v>1093769882</v>
      </c>
      <c r="D430" s="414" t="s">
        <v>297</v>
      </c>
      <c r="E430" s="476" t="s">
        <v>1706</v>
      </c>
      <c r="F430" s="435">
        <v>45531</v>
      </c>
      <c r="G430" s="419">
        <v>213500</v>
      </c>
      <c r="H430" s="419"/>
      <c r="I430" s="419">
        <f t="shared" si="100"/>
        <v>213500</v>
      </c>
      <c r="J430" s="472" t="s">
        <v>2891</v>
      </c>
      <c r="K430" s="419">
        <v>143.66999999999999</v>
      </c>
      <c r="L430" s="466">
        <f t="shared" si="101"/>
        <v>1</v>
      </c>
      <c r="M430" s="464">
        <f t="shared" si="102"/>
        <v>2135</v>
      </c>
      <c r="N430" s="464">
        <f t="shared" si="103"/>
        <v>215635</v>
      </c>
      <c r="O430" s="468">
        <f t="shared" si="104"/>
        <v>1.5127162982943257E-6</v>
      </c>
      <c r="P430" s="479"/>
    </row>
    <row r="431" spans="1:16">
      <c r="A431" s="684"/>
      <c r="B431" s="412" t="s">
        <v>296</v>
      </c>
      <c r="C431" s="413">
        <v>1093769882</v>
      </c>
      <c r="D431" s="414" t="s">
        <v>297</v>
      </c>
      <c r="E431" s="476" t="s">
        <v>1706</v>
      </c>
      <c r="F431" s="435">
        <v>45531</v>
      </c>
      <c r="G431" s="419">
        <v>813333</v>
      </c>
      <c r="H431" s="419"/>
      <c r="I431" s="419">
        <f t="shared" si="100"/>
        <v>813333</v>
      </c>
      <c r="J431" s="472" t="s">
        <v>2891</v>
      </c>
      <c r="K431" s="419">
        <v>143.66999999999999</v>
      </c>
      <c r="L431" s="466">
        <f t="shared" si="101"/>
        <v>1</v>
      </c>
      <c r="M431" s="464">
        <f t="shared" si="102"/>
        <v>8133.33</v>
      </c>
      <c r="N431" s="464">
        <f t="shared" si="103"/>
        <v>821466.33</v>
      </c>
      <c r="O431" s="468">
        <f t="shared" si="104"/>
        <v>5.7627263936328745E-6</v>
      </c>
      <c r="P431" s="479"/>
    </row>
    <row r="432" spans="1:16">
      <c r="A432" s="684"/>
      <c r="B432" s="412" t="s">
        <v>298</v>
      </c>
      <c r="C432" s="413">
        <v>1245804</v>
      </c>
      <c r="D432" s="414" t="s">
        <v>299</v>
      </c>
      <c r="E432" s="476" t="s">
        <v>1706</v>
      </c>
      <c r="F432" s="435">
        <v>45531</v>
      </c>
      <c r="G432" s="419">
        <v>644400</v>
      </c>
      <c r="H432" s="419"/>
      <c r="I432" s="419">
        <f t="shared" si="100"/>
        <v>644400</v>
      </c>
      <c r="J432" s="472" t="s">
        <v>2891</v>
      </c>
      <c r="K432" s="419">
        <v>143.66999999999999</v>
      </c>
      <c r="L432" s="466">
        <f t="shared" si="101"/>
        <v>1</v>
      </c>
      <c r="M432" s="464">
        <f t="shared" si="102"/>
        <v>6444</v>
      </c>
      <c r="N432" s="464">
        <f t="shared" si="103"/>
        <v>650844</v>
      </c>
      <c r="O432" s="468">
        <f t="shared" si="104"/>
        <v>4.5657816516199697E-6</v>
      </c>
      <c r="P432" s="479"/>
    </row>
    <row r="433" spans="1:16">
      <c r="A433" s="684"/>
      <c r="B433" s="412" t="s">
        <v>298</v>
      </c>
      <c r="C433" s="413">
        <v>1245804</v>
      </c>
      <c r="D433" s="414" t="s">
        <v>299</v>
      </c>
      <c r="E433" s="476" t="s">
        <v>1706</v>
      </c>
      <c r="F433" s="435">
        <v>45531</v>
      </c>
      <c r="G433" s="419">
        <v>960267</v>
      </c>
      <c r="H433" s="419"/>
      <c r="I433" s="419">
        <f t="shared" si="100"/>
        <v>960267</v>
      </c>
      <c r="J433" s="472" t="s">
        <v>2891</v>
      </c>
      <c r="K433" s="419">
        <v>143.66999999999999</v>
      </c>
      <c r="L433" s="466">
        <f t="shared" si="101"/>
        <v>1</v>
      </c>
      <c r="M433" s="464">
        <f t="shared" si="102"/>
        <v>9602.67</v>
      </c>
      <c r="N433" s="464">
        <f t="shared" si="103"/>
        <v>969869.67</v>
      </c>
      <c r="O433" s="468">
        <f t="shared" si="104"/>
        <v>6.8038011316824231E-6</v>
      </c>
      <c r="P433" s="479"/>
    </row>
    <row r="434" spans="1:16">
      <c r="A434" s="684"/>
      <c r="B434" s="440" t="s">
        <v>298</v>
      </c>
      <c r="C434" s="441">
        <v>1245804</v>
      </c>
      <c r="D434" s="414" t="s">
        <v>299</v>
      </c>
      <c r="E434" s="476" t="s">
        <v>1706</v>
      </c>
      <c r="F434" s="435">
        <v>45531</v>
      </c>
      <c r="G434" s="419">
        <v>67219</v>
      </c>
      <c r="H434" s="419"/>
      <c r="I434" s="419">
        <f t="shared" si="100"/>
        <v>67219</v>
      </c>
      <c r="J434" s="472" t="s">
        <v>2891</v>
      </c>
      <c r="K434" s="419">
        <v>143.66999999999999</v>
      </c>
      <c r="L434" s="466">
        <f t="shared" si="101"/>
        <v>1</v>
      </c>
      <c r="M434" s="464">
        <f t="shared" si="102"/>
        <v>672.19</v>
      </c>
      <c r="N434" s="464">
        <f t="shared" si="103"/>
        <v>67891.19</v>
      </c>
      <c r="O434" s="468">
        <f t="shared" si="104"/>
        <v>4.7626827566766409E-7</v>
      </c>
      <c r="P434" s="479"/>
    </row>
    <row r="435" spans="1:16">
      <c r="A435" s="684"/>
      <c r="B435" s="412" t="s">
        <v>298</v>
      </c>
      <c r="C435" s="413">
        <v>1245804</v>
      </c>
      <c r="D435" s="414" t="s">
        <v>299</v>
      </c>
      <c r="E435" s="476" t="s">
        <v>1706</v>
      </c>
      <c r="F435" s="435">
        <v>45531</v>
      </c>
      <c r="G435" s="419">
        <v>138500</v>
      </c>
      <c r="H435" s="419"/>
      <c r="I435" s="419">
        <f t="shared" si="100"/>
        <v>138500</v>
      </c>
      <c r="J435" s="472" t="s">
        <v>2891</v>
      </c>
      <c r="K435" s="419">
        <v>143.66999999999999</v>
      </c>
      <c r="L435" s="466">
        <f t="shared" si="101"/>
        <v>1</v>
      </c>
      <c r="M435" s="464">
        <f t="shared" si="102"/>
        <v>1385</v>
      </c>
      <c r="N435" s="464">
        <f t="shared" si="103"/>
        <v>139885</v>
      </c>
      <c r="O435" s="468">
        <f t="shared" si="104"/>
        <v>9.8131713027524179E-7</v>
      </c>
      <c r="P435" s="479"/>
    </row>
    <row r="436" spans="1:16">
      <c r="A436" s="684"/>
      <c r="B436" s="440" t="s">
        <v>298</v>
      </c>
      <c r="C436" s="441">
        <v>1245804</v>
      </c>
      <c r="D436" s="414" t="s">
        <v>299</v>
      </c>
      <c r="E436" s="476" t="s">
        <v>1706</v>
      </c>
      <c r="F436" s="435">
        <v>45531</v>
      </c>
      <c r="G436" s="419">
        <v>735417</v>
      </c>
      <c r="H436" s="419"/>
      <c r="I436" s="419">
        <f t="shared" si="100"/>
        <v>735417</v>
      </c>
      <c r="J436" s="472" t="s">
        <v>2891</v>
      </c>
      <c r="K436" s="419">
        <v>143.66999999999999</v>
      </c>
      <c r="L436" s="466">
        <f t="shared" si="101"/>
        <v>1</v>
      </c>
      <c r="M436" s="464">
        <f t="shared" si="102"/>
        <v>7354.17</v>
      </c>
      <c r="N436" s="464">
        <f t="shared" si="103"/>
        <v>742771.17</v>
      </c>
      <c r="O436" s="468">
        <f t="shared" si="104"/>
        <v>5.2106664259612092E-6</v>
      </c>
      <c r="P436" s="479"/>
    </row>
    <row r="437" spans="1:16" s="411" customFormat="1">
      <c r="A437" s="684"/>
      <c r="B437" s="447" t="s">
        <v>26</v>
      </c>
      <c r="C437" s="413"/>
      <c r="D437" s="414"/>
      <c r="E437" s="476"/>
      <c r="F437" s="471"/>
      <c r="G437" s="454">
        <f>SUM(G432:G436)</f>
        <v>2545803</v>
      </c>
      <c r="H437" s="454">
        <f t="shared" ref="H437:O437" si="105">SUM(H432:H436)</f>
        <v>0</v>
      </c>
      <c r="I437" s="454">
        <f t="shared" si="105"/>
        <v>2545803</v>
      </c>
      <c r="J437" s="454"/>
      <c r="K437" s="454"/>
      <c r="L437" s="454"/>
      <c r="M437" s="454">
        <f t="shared" si="105"/>
        <v>25458.03</v>
      </c>
      <c r="N437" s="454">
        <f t="shared" si="105"/>
        <v>2571261.0299999998</v>
      </c>
      <c r="O437" s="515">
        <f t="shared" si="105"/>
        <v>1.8037834615206506E-5</v>
      </c>
    </row>
    <row r="438" spans="1:16">
      <c r="A438" s="684"/>
      <c r="B438" s="412" t="s">
        <v>1119</v>
      </c>
      <c r="C438" s="413">
        <v>1073603097</v>
      </c>
      <c r="D438" s="414" t="s">
        <v>868</v>
      </c>
      <c r="E438" s="476" t="s">
        <v>1706</v>
      </c>
      <c r="F438" s="435">
        <v>45531</v>
      </c>
      <c r="G438" s="419">
        <v>1900000</v>
      </c>
      <c r="H438" s="419"/>
      <c r="I438" s="419">
        <f t="shared" si="100"/>
        <v>1900000</v>
      </c>
      <c r="J438" s="472" t="s">
        <v>2891</v>
      </c>
      <c r="K438" s="419">
        <v>143.66999999999999</v>
      </c>
      <c r="L438" s="466">
        <f t="shared" si="101"/>
        <v>1</v>
      </c>
      <c r="M438" s="464">
        <f t="shared" si="102"/>
        <v>19000</v>
      </c>
      <c r="N438" s="464">
        <f t="shared" si="103"/>
        <v>1919000</v>
      </c>
      <c r="O438" s="468">
        <f>+N438/$L$4337</f>
        <v>1.3462112256483461E-5</v>
      </c>
      <c r="P438" s="479"/>
    </row>
    <row r="439" spans="1:16">
      <c r="A439" s="684"/>
      <c r="B439" s="440" t="s">
        <v>1119</v>
      </c>
      <c r="C439" s="441">
        <v>1073603097</v>
      </c>
      <c r="D439" s="414" t="s">
        <v>868</v>
      </c>
      <c r="E439" s="476" t="s">
        <v>1706</v>
      </c>
      <c r="F439" s="435">
        <v>45531</v>
      </c>
      <c r="G439" s="419">
        <v>517222</v>
      </c>
      <c r="H439" s="419"/>
      <c r="I439" s="419">
        <f t="shared" si="100"/>
        <v>517222</v>
      </c>
      <c r="J439" s="472" t="s">
        <v>2891</v>
      </c>
      <c r="K439" s="419">
        <v>143.66999999999999</v>
      </c>
      <c r="L439" s="466">
        <f t="shared" si="101"/>
        <v>1</v>
      </c>
      <c r="M439" s="464">
        <f t="shared" si="102"/>
        <v>5172.22</v>
      </c>
      <c r="N439" s="464">
        <f t="shared" si="103"/>
        <v>522394.22</v>
      </c>
      <c r="O439" s="468">
        <f>+N439/$L$4337</f>
        <v>3.6646845397488883E-6</v>
      </c>
      <c r="P439" s="479"/>
    </row>
    <row r="440" spans="1:16">
      <c r="A440" s="684"/>
      <c r="B440" s="412" t="s">
        <v>1119</v>
      </c>
      <c r="C440" s="413">
        <v>1073603097</v>
      </c>
      <c r="D440" s="414" t="s">
        <v>868</v>
      </c>
      <c r="E440" s="476" t="s">
        <v>1706</v>
      </c>
      <c r="F440" s="435">
        <v>45531</v>
      </c>
      <c r="G440" s="419">
        <v>8448</v>
      </c>
      <c r="H440" s="419"/>
      <c r="I440" s="419">
        <f t="shared" si="100"/>
        <v>8448</v>
      </c>
      <c r="J440" s="472" t="s">
        <v>2891</v>
      </c>
      <c r="K440" s="419">
        <v>143.66999999999999</v>
      </c>
      <c r="L440" s="466">
        <f t="shared" si="101"/>
        <v>1</v>
      </c>
      <c r="M440" s="464">
        <f t="shared" si="102"/>
        <v>84.48</v>
      </c>
      <c r="N440" s="464">
        <f t="shared" si="103"/>
        <v>8532.48</v>
      </c>
      <c r="O440" s="468">
        <f>+N440/$L$4337</f>
        <v>5.9856802285669618E-8</v>
      </c>
      <c r="P440" s="479"/>
    </row>
    <row r="441" spans="1:16">
      <c r="A441" s="684"/>
      <c r="B441" s="440" t="s">
        <v>1119</v>
      </c>
      <c r="C441" s="441">
        <v>1073603097</v>
      </c>
      <c r="D441" s="414" t="s">
        <v>868</v>
      </c>
      <c r="E441" s="476" t="s">
        <v>1706</v>
      </c>
      <c r="F441" s="435">
        <v>45531</v>
      </c>
      <c r="G441" s="419">
        <v>316667</v>
      </c>
      <c r="H441" s="419"/>
      <c r="I441" s="419">
        <f t="shared" si="100"/>
        <v>316667</v>
      </c>
      <c r="J441" s="472" t="s">
        <v>2891</v>
      </c>
      <c r="K441" s="419">
        <v>143.66999999999999</v>
      </c>
      <c r="L441" s="466">
        <f t="shared" si="101"/>
        <v>1</v>
      </c>
      <c r="M441" s="464">
        <f t="shared" si="102"/>
        <v>3166.67</v>
      </c>
      <c r="N441" s="464">
        <f t="shared" si="103"/>
        <v>319833.67</v>
      </c>
      <c r="O441" s="468">
        <f>+N441/$L$4337</f>
        <v>2.2436877378546568E-6</v>
      </c>
      <c r="P441" s="479"/>
    </row>
    <row r="442" spans="1:16">
      <c r="A442" s="684"/>
      <c r="B442" s="412" t="s">
        <v>1119</v>
      </c>
      <c r="C442" s="413">
        <v>1073603097</v>
      </c>
      <c r="D442" s="414" t="s">
        <v>868</v>
      </c>
      <c r="E442" s="476" t="s">
        <v>1706</v>
      </c>
      <c r="F442" s="435">
        <v>45531</v>
      </c>
      <c r="G442" s="419">
        <v>258611</v>
      </c>
      <c r="H442" s="419"/>
      <c r="I442" s="419">
        <f t="shared" si="100"/>
        <v>258611</v>
      </c>
      <c r="J442" s="472" t="s">
        <v>2891</v>
      </c>
      <c r="K442" s="419">
        <v>143.66999999999999</v>
      </c>
      <c r="L442" s="466">
        <f t="shared" si="101"/>
        <v>1</v>
      </c>
      <c r="M442" s="464">
        <f t="shared" si="102"/>
        <v>2586.11</v>
      </c>
      <c r="N442" s="464">
        <f t="shared" si="103"/>
        <v>261197.11</v>
      </c>
      <c r="O442" s="468">
        <f>+N442/$L$4337</f>
        <v>1.8323422698744441E-6</v>
      </c>
      <c r="P442" s="479"/>
    </row>
    <row r="443" spans="1:16" s="411" customFormat="1">
      <c r="A443" s="684"/>
      <c r="B443" s="447" t="s">
        <v>26</v>
      </c>
      <c r="C443" s="413"/>
      <c r="D443" s="414"/>
      <c r="E443" s="476"/>
      <c r="F443" s="471"/>
      <c r="G443" s="454">
        <f>SUM(G438:G442)</f>
        <v>3000948</v>
      </c>
      <c r="H443" s="454">
        <f t="shared" ref="H443:O443" si="106">SUM(H438:H442)</f>
        <v>0</v>
      </c>
      <c r="I443" s="454">
        <f t="shared" si="106"/>
        <v>3000948</v>
      </c>
      <c r="J443" s="454"/>
      <c r="K443" s="454"/>
      <c r="L443" s="454"/>
      <c r="M443" s="454">
        <f t="shared" si="106"/>
        <v>30009.480000000003</v>
      </c>
      <c r="N443" s="454">
        <f t="shared" si="106"/>
        <v>3030957.4799999995</v>
      </c>
      <c r="O443" s="515">
        <f t="shared" si="106"/>
        <v>2.1262683606247121E-5</v>
      </c>
    </row>
    <row r="444" spans="1:16">
      <c r="A444" s="684"/>
      <c r="B444" s="412" t="s">
        <v>791</v>
      </c>
      <c r="C444" s="413">
        <v>147947626</v>
      </c>
      <c r="D444" s="414" t="s">
        <v>628</v>
      </c>
      <c r="E444" s="476" t="s">
        <v>1706</v>
      </c>
      <c r="F444" s="435">
        <v>45531</v>
      </c>
      <c r="G444" s="419">
        <v>1455000</v>
      </c>
      <c r="H444" s="419"/>
      <c r="I444" s="419">
        <f t="shared" si="100"/>
        <v>1455000</v>
      </c>
      <c r="J444" s="472" t="s">
        <v>2891</v>
      </c>
      <c r="K444" s="419">
        <v>143.66999999999999</v>
      </c>
      <c r="L444" s="466">
        <f t="shared" si="101"/>
        <v>1</v>
      </c>
      <c r="M444" s="464">
        <f t="shared" si="102"/>
        <v>14550</v>
      </c>
      <c r="N444" s="464">
        <f t="shared" si="103"/>
        <v>1469550</v>
      </c>
      <c r="O444" s="468">
        <f t="shared" ref="O444:O452" si="107">+N444/$L$4337</f>
        <v>1.0309143859570229E-5</v>
      </c>
      <c r="P444" s="479"/>
    </row>
    <row r="445" spans="1:16">
      <c r="A445" s="684"/>
      <c r="B445" s="440" t="s">
        <v>791</v>
      </c>
      <c r="C445" s="441">
        <v>147947626</v>
      </c>
      <c r="D445" s="414" t="s">
        <v>628</v>
      </c>
      <c r="E445" s="476" t="s">
        <v>1706</v>
      </c>
      <c r="F445" s="435">
        <v>45531</v>
      </c>
      <c r="G445" s="419">
        <v>94090</v>
      </c>
      <c r="H445" s="419"/>
      <c r="I445" s="419">
        <f t="shared" si="100"/>
        <v>94090</v>
      </c>
      <c r="J445" s="472" t="s">
        <v>2891</v>
      </c>
      <c r="K445" s="419">
        <v>143.66999999999999</v>
      </c>
      <c r="L445" s="466">
        <f t="shared" si="101"/>
        <v>1</v>
      </c>
      <c r="M445" s="464">
        <f t="shared" si="102"/>
        <v>940.9</v>
      </c>
      <c r="N445" s="464">
        <f t="shared" si="103"/>
        <v>95030.9</v>
      </c>
      <c r="O445" s="468">
        <f t="shared" si="107"/>
        <v>6.6665796958554139E-7</v>
      </c>
      <c r="P445" s="479"/>
    </row>
    <row r="446" spans="1:16">
      <c r="A446" s="684"/>
      <c r="B446" s="412" t="s">
        <v>791</v>
      </c>
      <c r="C446" s="413">
        <v>147947626</v>
      </c>
      <c r="D446" s="414" t="s">
        <v>628</v>
      </c>
      <c r="E446" s="476" t="s">
        <v>1706</v>
      </c>
      <c r="F446" s="435">
        <v>45531</v>
      </c>
      <c r="G446" s="419">
        <v>225000</v>
      </c>
      <c r="H446" s="419"/>
      <c r="I446" s="419">
        <f t="shared" si="100"/>
        <v>225000</v>
      </c>
      <c r="J446" s="472" t="s">
        <v>2891</v>
      </c>
      <c r="K446" s="419">
        <v>143.66999999999999</v>
      </c>
      <c r="L446" s="466">
        <f t="shared" si="101"/>
        <v>1</v>
      </c>
      <c r="M446" s="464">
        <f t="shared" si="102"/>
        <v>2250</v>
      </c>
      <c r="N446" s="464">
        <f t="shared" si="103"/>
        <v>227250</v>
      </c>
      <c r="O446" s="468">
        <f t="shared" si="107"/>
        <v>1.594197504057252E-6</v>
      </c>
      <c r="P446" s="479"/>
    </row>
    <row r="447" spans="1:16">
      <c r="A447" s="684"/>
      <c r="B447" s="412" t="s">
        <v>791</v>
      </c>
      <c r="C447" s="413">
        <v>147947626</v>
      </c>
      <c r="D447" s="414" t="s">
        <v>628</v>
      </c>
      <c r="E447" s="476" t="s">
        <v>1706</v>
      </c>
      <c r="F447" s="435">
        <v>45531</v>
      </c>
      <c r="G447" s="419">
        <v>727500</v>
      </c>
      <c r="H447" s="419"/>
      <c r="I447" s="419">
        <f t="shared" si="100"/>
        <v>727500</v>
      </c>
      <c r="J447" s="472" t="s">
        <v>2891</v>
      </c>
      <c r="K447" s="419">
        <v>143.66999999999999</v>
      </c>
      <c r="L447" s="466">
        <f t="shared" si="101"/>
        <v>1</v>
      </c>
      <c r="M447" s="464">
        <f t="shared" si="102"/>
        <v>7275</v>
      </c>
      <c r="N447" s="464">
        <f t="shared" si="103"/>
        <v>734775</v>
      </c>
      <c r="O447" s="468">
        <f t="shared" si="107"/>
        <v>5.1545719297851147E-6</v>
      </c>
      <c r="P447" s="479"/>
    </row>
    <row r="448" spans="1:16">
      <c r="A448" s="684"/>
      <c r="B448" s="412" t="s">
        <v>1157</v>
      </c>
      <c r="C448" s="413">
        <v>1150684509</v>
      </c>
      <c r="D448" s="414" t="s">
        <v>1158</v>
      </c>
      <c r="E448" s="476" t="s">
        <v>1706</v>
      </c>
      <c r="F448" s="435">
        <v>45531</v>
      </c>
      <c r="G448" s="419">
        <v>650000</v>
      </c>
      <c r="H448" s="419"/>
      <c r="I448" s="419">
        <f t="shared" si="100"/>
        <v>650000</v>
      </c>
      <c r="J448" s="472" t="s">
        <v>2891</v>
      </c>
      <c r="K448" s="419">
        <v>143.66999999999999</v>
      </c>
      <c r="L448" s="466">
        <f t="shared" si="101"/>
        <v>1</v>
      </c>
      <c r="M448" s="464">
        <f t="shared" si="102"/>
        <v>6500</v>
      </c>
      <c r="N448" s="464">
        <f t="shared" si="103"/>
        <v>656500</v>
      </c>
      <c r="O448" s="468">
        <f t="shared" si="107"/>
        <v>4.6054594561653947E-6</v>
      </c>
      <c r="P448" s="479"/>
    </row>
    <row r="449" spans="1:16">
      <c r="A449" s="684"/>
      <c r="B449" s="440" t="s">
        <v>1157</v>
      </c>
      <c r="C449" s="441">
        <v>1150684509</v>
      </c>
      <c r="D449" s="414" t="s">
        <v>1158</v>
      </c>
      <c r="E449" s="476" t="s">
        <v>1706</v>
      </c>
      <c r="F449" s="435">
        <v>45531</v>
      </c>
      <c r="G449" s="419">
        <v>182750</v>
      </c>
      <c r="H449" s="419"/>
      <c r="I449" s="419">
        <f t="shared" si="100"/>
        <v>182750</v>
      </c>
      <c r="J449" s="472" t="s">
        <v>2891</v>
      </c>
      <c r="K449" s="419">
        <v>143.66999999999999</v>
      </c>
      <c r="L449" s="466">
        <f t="shared" si="101"/>
        <v>1</v>
      </c>
      <c r="M449" s="464">
        <f t="shared" si="102"/>
        <v>1827.5</v>
      </c>
      <c r="N449" s="464">
        <f t="shared" si="103"/>
        <v>184577.5</v>
      </c>
      <c r="O449" s="468">
        <f t="shared" si="107"/>
        <v>1.2948426394065013E-6</v>
      </c>
      <c r="P449" s="479"/>
    </row>
    <row r="450" spans="1:16">
      <c r="A450" s="684"/>
      <c r="B450" s="412" t="s">
        <v>1157</v>
      </c>
      <c r="C450" s="413">
        <v>1150684509</v>
      </c>
      <c r="D450" s="414" t="s">
        <v>1158</v>
      </c>
      <c r="E450" s="476" t="s">
        <v>1706</v>
      </c>
      <c r="F450" s="435">
        <v>45531</v>
      </c>
      <c r="G450" s="419">
        <v>2741</v>
      </c>
      <c r="H450" s="419"/>
      <c r="I450" s="419">
        <f t="shared" si="100"/>
        <v>2741</v>
      </c>
      <c r="J450" s="472" t="s">
        <v>2891</v>
      </c>
      <c r="K450" s="419">
        <v>143.66999999999999</v>
      </c>
      <c r="L450" s="466">
        <f t="shared" si="101"/>
        <v>1</v>
      </c>
      <c r="M450" s="464">
        <f t="shared" si="102"/>
        <v>27.41</v>
      </c>
      <c r="N450" s="464">
        <f t="shared" si="103"/>
        <v>2768.41</v>
      </c>
      <c r="O450" s="468">
        <f t="shared" si="107"/>
        <v>1.9420868260537455E-8</v>
      </c>
      <c r="P450" s="479"/>
    </row>
    <row r="451" spans="1:16">
      <c r="A451" s="684"/>
      <c r="B451" s="412" t="s">
        <v>1157</v>
      </c>
      <c r="C451" s="413">
        <v>1150684509</v>
      </c>
      <c r="D451" s="414" t="s">
        <v>1158</v>
      </c>
      <c r="E451" s="476" t="s">
        <v>1706</v>
      </c>
      <c r="F451" s="435">
        <v>45531</v>
      </c>
      <c r="G451" s="419">
        <v>121833</v>
      </c>
      <c r="H451" s="419"/>
      <c r="I451" s="419">
        <f t="shared" si="100"/>
        <v>121833</v>
      </c>
      <c r="J451" s="472" t="s">
        <v>2891</v>
      </c>
      <c r="K451" s="419">
        <v>143.66999999999999</v>
      </c>
      <c r="L451" s="466">
        <f t="shared" si="101"/>
        <v>1</v>
      </c>
      <c r="M451" s="464">
        <f t="shared" si="102"/>
        <v>1218.33</v>
      </c>
      <c r="N451" s="464">
        <f t="shared" si="103"/>
        <v>123051.33</v>
      </c>
      <c r="O451" s="468">
        <f t="shared" si="107"/>
        <v>8.6322606449692072E-7</v>
      </c>
      <c r="P451" s="479"/>
    </row>
    <row r="452" spans="1:16">
      <c r="A452" s="684"/>
      <c r="B452" s="440" t="s">
        <v>1157</v>
      </c>
      <c r="C452" s="441">
        <v>1150684509</v>
      </c>
      <c r="D452" s="414" t="s">
        <v>1158</v>
      </c>
      <c r="E452" s="476" t="s">
        <v>1706</v>
      </c>
      <c r="F452" s="435">
        <v>45531</v>
      </c>
      <c r="G452" s="419">
        <v>81250</v>
      </c>
      <c r="H452" s="419"/>
      <c r="I452" s="419">
        <f t="shared" si="100"/>
        <v>81250</v>
      </c>
      <c r="J452" s="472" t="s">
        <v>2891</v>
      </c>
      <c r="K452" s="419">
        <v>143.66999999999999</v>
      </c>
      <c r="L452" s="466">
        <f t="shared" si="101"/>
        <v>1</v>
      </c>
      <c r="M452" s="464">
        <f t="shared" si="102"/>
        <v>812.5</v>
      </c>
      <c r="N452" s="464">
        <f t="shared" si="103"/>
        <v>82062.5</v>
      </c>
      <c r="O452" s="468">
        <f t="shared" si="107"/>
        <v>5.7568243202067434E-7</v>
      </c>
      <c r="P452" s="479"/>
    </row>
    <row r="453" spans="1:16" s="411" customFormat="1">
      <c r="A453" s="684"/>
      <c r="B453" s="447" t="s">
        <v>26</v>
      </c>
      <c r="C453" s="413"/>
      <c r="D453" s="414"/>
      <c r="E453" s="476"/>
      <c r="F453" s="471"/>
      <c r="G453" s="454">
        <f>SUM(G448:G452)</f>
        <v>1038574</v>
      </c>
      <c r="H453" s="454">
        <f t="shared" ref="H453:O453" si="108">SUM(H448:H452)</f>
        <v>0</v>
      </c>
      <c r="I453" s="454">
        <f t="shared" si="108"/>
        <v>1038574</v>
      </c>
      <c r="J453" s="454"/>
      <c r="K453" s="454"/>
      <c r="L453" s="454"/>
      <c r="M453" s="454">
        <f t="shared" si="108"/>
        <v>10385.74</v>
      </c>
      <c r="N453" s="454">
        <f t="shared" si="108"/>
        <v>1048959.74</v>
      </c>
      <c r="O453" s="515">
        <f t="shared" si="108"/>
        <v>7.3586314603500282E-6</v>
      </c>
    </row>
    <row r="454" spans="1:16">
      <c r="A454" s="684"/>
      <c r="B454" s="440" t="s">
        <v>776</v>
      </c>
      <c r="C454" s="441">
        <v>1144177434</v>
      </c>
      <c r="D454" s="414" t="s">
        <v>777</v>
      </c>
      <c r="E454" s="476" t="s">
        <v>1706</v>
      </c>
      <c r="F454" s="435">
        <v>45531</v>
      </c>
      <c r="G454" s="419">
        <v>621400</v>
      </c>
      <c r="H454" s="419"/>
      <c r="I454" s="419">
        <f t="shared" si="100"/>
        <v>621400</v>
      </c>
      <c r="J454" s="472" t="s">
        <v>2891</v>
      </c>
      <c r="K454" s="419">
        <v>143.66999999999999</v>
      </c>
      <c r="L454" s="466">
        <f t="shared" si="101"/>
        <v>1</v>
      </c>
      <c r="M454" s="464">
        <f t="shared" si="102"/>
        <v>6214</v>
      </c>
      <c r="N454" s="464">
        <f t="shared" si="103"/>
        <v>627614</v>
      </c>
      <c r="O454" s="468">
        <f t="shared" ref="O454:O463" si="109">+N454/$L$4337</f>
        <v>4.4028192400941171E-6</v>
      </c>
      <c r="P454" s="479"/>
    </row>
    <row r="455" spans="1:16">
      <c r="A455" s="684"/>
      <c r="B455" s="412" t="s">
        <v>776</v>
      </c>
      <c r="C455" s="413">
        <v>1144177434</v>
      </c>
      <c r="D455" s="414" t="s">
        <v>777</v>
      </c>
      <c r="E455" s="476" t="s">
        <v>1706</v>
      </c>
      <c r="F455" s="435">
        <v>45531</v>
      </c>
      <c r="G455" s="419">
        <v>852833</v>
      </c>
      <c r="H455" s="419"/>
      <c r="I455" s="419">
        <f t="shared" si="100"/>
        <v>852833</v>
      </c>
      <c r="J455" s="472" t="s">
        <v>2891</v>
      </c>
      <c r="K455" s="419">
        <v>143.66999999999999</v>
      </c>
      <c r="L455" s="466">
        <f t="shared" si="101"/>
        <v>1</v>
      </c>
      <c r="M455" s="464">
        <f t="shared" si="102"/>
        <v>8528.33</v>
      </c>
      <c r="N455" s="464">
        <f t="shared" si="103"/>
        <v>861361.33</v>
      </c>
      <c r="O455" s="468">
        <f t="shared" si="109"/>
        <v>6.0425966221229259E-6</v>
      </c>
      <c r="P455" s="479"/>
    </row>
    <row r="456" spans="1:16">
      <c r="A456" s="684"/>
      <c r="B456" s="412" t="s">
        <v>776</v>
      </c>
      <c r="C456" s="413">
        <v>1144177434</v>
      </c>
      <c r="D456" s="414" t="s">
        <v>777</v>
      </c>
      <c r="E456" s="476" t="s">
        <v>1706</v>
      </c>
      <c r="F456" s="435">
        <v>45531</v>
      </c>
      <c r="G456" s="419">
        <v>59698</v>
      </c>
      <c r="H456" s="419"/>
      <c r="I456" s="419">
        <f t="shared" si="100"/>
        <v>59698</v>
      </c>
      <c r="J456" s="472" t="s">
        <v>2891</v>
      </c>
      <c r="K456" s="419">
        <v>143.66999999999999</v>
      </c>
      <c r="L456" s="466">
        <f t="shared" si="101"/>
        <v>1</v>
      </c>
      <c r="M456" s="464">
        <f t="shared" si="102"/>
        <v>596.98</v>
      </c>
      <c r="N456" s="464">
        <f t="shared" si="103"/>
        <v>60294.98</v>
      </c>
      <c r="O456" s="468">
        <f t="shared" si="109"/>
        <v>4.2297956709871037E-7</v>
      </c>
      <c r="P456" s="479"/>
    </row>
    <row r="457" spans="1:16">
      <c r="A457" s="684"/>
      <c r="B457" s="440" t="s">
        <v>776</v>
      </c>
      <c r="C457" s="441">
        <v>1144177434</v>
      </c>
      <c r="D457" s="414" t="s">
        <v>777</v>
      </c>
      <c r="E457" s="476" t="s">
        <v>1706</v>
      </c>
      <c r="F457" s="435">
        <v>45531</v>
      </c>
      <c r="G457" s="419">
        <v>121833</v>
      </c>
      <c r="H457" s="419"/>
      <c r="I457" s="419">
        <f t="shared" si="100"/>
        <v>121833</v>
      </c>
      <c r="J457" s="472" t="s">
        <v>2891</v>
      </c>
      <c r="K457" s="419">
        <v>143.66999999999999</v>
      </c>
      <c r="L457" s="466">
        <f t="shared" si="101"/>
        <v>1</v>
      </c>
      <c r="M457" s="464">
        <f t="shared" si="102"/>
        <v>1218.33</v>
      </c>
      <c r="N457" s="464">
        <f t="shared" si="103"/>
        <v>123051.33</v>
      </c>
      <c r="O457" s="468">
        <f t="shared" si="109"/>
        <v>8.6322606449692072E-7</v>
      </c>
      <c r="P457" s="479"/>
    </row>
    <row r="458" spans="1:16">
      <c r="A458" s="684"/>
      <c r="B458" s="412" t="s">
        <v>776</v>
      </c>
      <c r="C458" s="413">
        <v>1144177434</v>
      </c>
      <c r="D458" s="414" t="s">
        <v>777</v>
      </c>
      <c r="E458" s="476" t="s">
        <v>1706</v>
      </c>
      <c r="F458" s="435">
        <v>45531</v>
      </c>
      <c r="G458" s="419">
        <v>258194</v>
      </c>
      <c r="H458" s="419"/>
      <c r="I458" s="419">
        <f t="shared" si="100"/>
        <v>258194</v>
      </c>
      <c r="J458" s="472" t="s">
        <v>2891</v>
      </c>
      <c r="K458" s="419">
        <v>143.66999999999999</v>
      </c>
      <c r="L458" s="466">
        <f t="shared" si="101"/>
        <v>1</v>
      </c>
      <c r="M458" s="464">
        <f t="shared" si="102"/>
        <v>2581.94</v>
      </c>
      <c r="N458" s="464">
        <f t="shared" si="103"/>
        <v>260775.94</v>
      </c>
      <c r="O458" s="468">
        <f t="shared" si="109"/>
        <v>1.8293876905002581E-6</v>
      </c>
      <c r="P458" s="479"/>
    </row>
    <row r="459" spans="1:16">
      <c r="A459" s="684"/>
      <c r="B459" s="440" t="s">
        <v>300</v>
      </c>
      <c r="C459" s="441">
        <v>1006106402</v>
      </c>
      <c r="D459" s="414" t="s">
        <v>301</v>
      </c>
      <c r="E459" s="476" t="s">
        <v>1706</v>
      </c>
      <c r="F459" s="435">
        <v>45531</v>
      </c>
      <c r="G459" s="419">
        <v>633200</v>
      </c>
      <c r="H459" s="419"/>
      <c r="I459" s="419">
        <f t="shared" si="100"/>
        <v>633200</v>
      </c>
      <c r="J459" s="472" t="s">
        <v>2891</v>
      </c>
      <c r="K459" s="419">
        <v>143.66999999999999</v>
      </c>
      <c r="L459" s="466">
        <f t="shared" si="101"/>
        <v>1</v>
      </c>
      <c r="M459" s="464">
        <f t="shared" si="102"/>
        <v>6332</v>
      </c>
      <c r="N459" s="464">
        <f t="shared" si="103"/>
        <v>639532</v>
      </c>
      <c r="O459" s="468">
        <f t="shared" si="109"/>
        <v>4.4864260425291196E-6</v>
      </c>
      <c r="P459" s="479"/>
    </row>
    <row r="460" spans="1:16">
      <c r="A460" s="684"/>
      <c r="B460" s="412" t="s">
        <v>300</v>
      </c>
      <c r="C460" s="413">
        <v>1006106402</v>
      </c>
      <c r="D460" s="414" t="s">
        <v>301</v>
      </c>
      <c r="E460" s="476" t="s">
        <v>1706</v>
      </c>
      <c r="F460" s="435">
        <v>45531</v>
      </c>
      <c r="G460" s="419">
        <v>852833</v>
      </c>
      <c r="H460" s="419"/>
      <c r="I460" s="419">
        <f t="shared" si="100"/>
        <v>852833</v>
      </c>
      <c r="J460" s="472" t="s">
        <v>2891</v>
      </c>
      <c r="K460" s="419">
        <v>143.66999999999999</v>
      </c>
      <c r="L460" s="466">
        <f t="shared" si="101"/>
        <v>1</v>
      </c>
      <c r="M460" s="464">
        <f t="shared" si="102"/>
        <v>8528.33</v>
      </c>
      <c r="N460" s="464">
        <f t="shared" si="103"/>
        <v>861361.33</v>
      </c>
      <c r="O460" s="468">
        <f t="shared" si="109"/>
        <v>6.0425966221229259E-6</v>
      </c>
      <c r="P460" s="479"/>
    </row>
    <row r="461" spans="1:16">
      <c r="A461" s="684"/>
      <c r="B461" s="412" t="s">
        <v>300</v>
      </c>
      <c r="C461" s="413">
        <v>1006106402</v>
      </c>
      <c r="D461" s="414" t="s">
        <v>301</v>
      </c>
      <c r="E461" s="476" t="s">
        <v>1706</v>
      </c>
      <c r="F461" s="435">
        <v>45531</v>
      </c>
      <c r="G461" s="419">
        <v>59698</v>
      </c>
      <c r="H461" s="419"/>
      <c r="I461" s="419">
        <f t="shared" si="100"/>
        <v>59698</v>
      </c>
      <c r="J461" s="472" t="s">
        <v>2891</v>
      </c>
      <c r="K461" s="419">
        <v>143.66999999999999</v>
      </c>
      <c r="L461" s="466">
        <f t="shared" si="101"/>
        <v>1</v>
      </c>
      <c r="M461" s="464">
        <f t="shared" si="102"/>
        <v>596.98</v>
      </c>
      <c r="N461" s="464">
        <f t="shared" si="103"/>
        <v>60294.98</v>
      </c>
      <c r="O461" s="468">
        <f t="shared" si="109"/>
        <v>4.2297956709871037E-7</v>
      </c>
      <c r="P461" s="479"/>
    </row>
    <row r="462" spans="1:16">
      <c r="A462" s="684"/>
      <c r="B462" s="440" t="s">
        <v>300</v>
      </c>
      <c r="C462" s="441">
        <v>1006106402</v>
      </c>
      <c r="D462" s="414" t="s">
        <v>301</v>
      </c>
      <c r="E462" s="476" t="s">
        <v>1706</v>
      </c>
      <c r="F462" s="435">
        <v>45531</v>
      </c>
      <c r="G462" s="419">
        <v>121833</v>
      </c>
      <c r="H462" s="419"/>
      <c r="I462" s="419">
        <f t="shared" si="100"/>
        <v>121833</v>
      </c>
      <c r="J462" s="472" t="s">
        <v>2891</v>
      </c>
      <c r="K462" s="419">
        <v>143.66999999999999</v>
      </c>
      <c r="L462" s="466">
        <f t="shared" si="101"/>
        <v>1</v>
      </c>
      <c r="M462" s="464">
        <f t="shared" si="102"/>
        <v>1218.33</v>
      </c>
      <c r="N462" s="464">
        <f t="shared" si="103"/>
        <v>123051.33</v>
      </c>
      <c r="O462" s="468">
        <f t="shared" si="109"/>
        <v>8.6322606449692072E-7</v>
      </c>
      <c r="P462" s="479"/>
    </row>
    <row r="463" spans="1:16">
      <c r="A463" s="684"/>
      <c r="B463" s="412" t="s">
        <v>300</v>
      </c>
      <c r="C463" s="413">
        <v>1006106402</v>
      </c>
      <c r="D463" s="414" t="s">
        <v>301</v>
      </c>
      <c r="E463" s="476" t="s">
        <v>1706</v>
      </c>
      <c r="F463" s="435">
        <v>45531</v>
      </c>
      <c r="G463" s="419">
        <v>209444</v>
      </c>
      <c r="H463" s="419"/>
      <c r="I463" s="419">
        <f t="shared" si="100"/>
        <v>209444</v>
      </c>
      <c r="J463" s="472" t="s">
        <v>2891</v>
      </c>
      <c r="K463" s="419">
        <v>143.66999999999999</v>
      </c>
      <c r="L463" s="466">
        <f t="shared" si="101"/>
        <v>1</v>
      </c>
      <c r="M463" s="464">
        <f t="shared" si="102"/>
        <v>2094.44</v>
      </c>
      <c r="N463" s="464">
        <f t="shared" si="103"/>
        <v>211538.44</v>
      </c>
      <c r="O463" s="468">
        <f t="shared" si="109"/>
        <v>1.4839782312878536E-6</v>
      </c>
      <c r="P463" s="479"/>
    </row>
    <row r="464" spans="1:16" s="411" customFormat="1">
      <c r="A464" s="684"/>
      <c r="B464" s="456" t="s">
        <v>26</v>
      </c>
      <c r="C464" s="441"/>
      <c r="D464" s="414"/>
      <c r="E464" s="476"/>
      <c r="F464" s="471"/>
      <c r="G464" s="454">
        <f>SUM(G454:G463)</f>
        <v>3790966</v>
      </c>
      <c r="H464" s="454">
        <f t="shared" ref="H464:O464" si="110">SUM(H454:H463)</f>
        <v>0</v>
      </c>
      <c r="I464" s="454">
        <f t="shared" si="110"/>
        <v>3790966</v>
      </c>
      <c r="J464" s="454"/>
      <c r="K464" s="454"/>
      <c r="L464" s="454"/>
      <c r="M464" s="454">
        <f t="shared" si="110"/>
        <v>37909.660000000003</v>
      </c>
      <c r="N464" s="454">
        <f t="shared" si="110"/>
        <v>3828875.66</v>
      </c>
      <c r="O464" s="515">
        <f t="shared" si="110"/>
        <v>2.6860215711848463E-5</v>
      </c>
    </row>
    <row r="465" spans="1:16">
      <c r="A465" s="684"/>
      <c r="B465" s="412" t="s">
        <v>302</v>
      </c>
      <c r="C465" s="413">
        <v>1108560147</v>
      </c>
      <c r="D465" s="414" t="s">
        <v>303</v>
      </c>
      <c r="E465" s="476" t="s">
        <v>1706</v>
      </c>
      <c r="F465" s="435">
        <v>45531</v>
      </c>
      <c r="G465" s="419">
        <v>852833</v>
      </c>
      <c r="H465" s="419"/>
      <c r="I465" s="419">
        <f t="shared" si="100"/>
        <v>852833</v>
      </c>
      <c r="J465" s="472" t="s">
        <v>2891</v>
      </c>
      <c r="K465" s="419">
        <v>143.66999999999999</v>
      </c>
      <c r="L465" s="466">
        <f t="shared" si="101"/>
        <v>1</v>
      </c>
      <c r="M465" s="464">
        <f t="shared" si="102"/>
        <v>8528.33</v>
      </c>
      <c r="N465" s="464">
        <f t="shared" si="103"/>
        <v>861361.33</v>
      </c>
      <c r="O465" s="468">
        <f>+N465/$L$4337</f>
        <v>6.0425966221229259E-6</v>
      </c>
      <c r="P465" s="479"/>
    </row>
    <row r="466" spans="1:16">
      <c r="A466" s="684"/>
      <c r="B466" s="440" t="s">
        <v>302</v>
      </c>
      <c r="C466" s="441">
        <v>1108560147</v>
      </c>
      <c r="D466" s="414" t="s">
        <v>303</v>
      </c>
      <c r="E466" s="476" t="s">
        <v>1706</v>
      </c>
      <c r="F466" s="435">
        <v>45531</v>
      </c>
      <c r="G466" s="419">
        <v>59698</v>
      </c>
      <c r="H466" s="419"/>
      <c r="I466" s="419">
        <f t="shared" si="100"/>
        <v>59698</v>
      </c>
      <c r="J466" s="472" t="s">
        <v>2891</v>
      </c>
      <c r="K466" s="419">
        <v>143.66999999999999</v>
      </c>
      <c r="L466" s="466">
        <f t="shared" si="101"/>
        <v>1</v>
      </c>
      <c r="M466" s="464">
        <f t="shared" si="102"/>
        <v>596.98</v>
      </c>
      <c r="N466" s="464">
        <f t="shared" si="103"/>
        <v>60294.98</v>
      </c>
      <c r="O466" s="468">
        <f>+N466/$L$4337</f>
        <v>4.2297956709871037E-7</v>
      </c>
      <c r="P466" s="479"/>
    </row>
    <row r="467" spans="1:16">
      <c r="A467" s="684"/>
      <c r="B467" s="412" t="s">
        <v>302</v>
      </c>
      <c r="C467" s="413">
        <v>1108560147</v>
      </c>
      <c r="D467" s="414" t="s">
        <v>303</v>
      </c>
      <c r="E467" s="476" t="s">
        <v>1706</v>
      </c>
      <c r="F467" s="435">
        <v>45531</v>
      </c>
      <c r="G467" s="419">
        <v>121833</v>
      </c>
      <c r="H467" s="419"/>
      <c r="I467" s="419">
        <f t="shared" si="100"/>
        <v>121833</v>
      </c>
      <c r="J467" s="472" t="s">
        <v>2891</v>
      </c>
      <c r="K467" s="419">
        <v>143.66999999999999</v>
      </c>
      <c r="L467" s="466">
        <f t="shared" si="101"/>
        <v>1</v>
      </c>
      <c r="M467" s="464">
        <f t="shared" si="102"/>
        <v>1218.33</v>
      </c>
      <c r="N467" s="464">
        <f t="shared" si="103"/>
        <v>123051.33</v>
      </c>
      <c r="O467" s="468">
        <f>+N467/$L$4337</f>
        <v>8.6322606449692072E-7</v>
      </c>
      <c r="P467" s="479"/>
    </row>
    <row r="468" spans="1:16">
      <c r="A468" s="684"/>
      <c r="B468" s="440" t="s">
        <v>302</v>
      </c>
      <c r="C468" s="441">
        <v>1108560147</v>
      </c>
      <c r="D468" s="414" t="s">
        <v>303</v>
      </c>
      <c r="E468" s="476" t="s">
        <v>1706</v>
      </c>
      <c r="F468" s="435">
        <v>45531</v>
      </c>
      <c r="G468" s="419">
        <v>904583</v>
      </c>
      <c r="H468" s="419"/>
      <c r="I468" s="419">
        <f t="shared" si="100"/>
        <v>904583</v>
      </c>
      <c r="J468" s="472" t="s">
        <v>2891</v>
      </c>
      <c r="K468" s="419">
        <v>143.66999999999999</v>
      </c>
      <c r="L468" s="466">
        <f t="shared" si="101"/>
        <v>1</v>
      </c>
      <c r="M468" s="464">
        <f t="shared" si="102"/>
        <v>9045.83</v>
      </c>
      <c r="N468" s="464">
        <f t="shared" si="103"/>
        <v>913628.83</v>
      </c>
      <c r="O468" s="468">
        <f>+N468/$L$4337</f>
        <v>6.4092620480560932E-6</v>
      </c>
      <c r="P468" s="479"/>
    </row>
    <row r="469" spans="1:16">
      <c r="A469" s="684"/>
      <c r="B469" s="412" t="s">
        <v>1167</v>
      </c>
      <c r="C469" s="413">
        <v>1002884326</v>
      </c>
      <c r="D469" s="414" t="s">
        <v>1168</v>
      </c>
      <c r="E469" s="476" t="s">
        <v>1706</v>
      </c>
      <c r="F469" s="435">
        <v>45531</v>
      </c>
      <c r="G469" s="419">
        <v>650000</v>
      </c>
      <c r="H469" s="419"/>
      <c r="I469" s="419">
        <f t="shared" si="100"/>
        <v>650000</v>
      </c>
      <c r="J469" s="472" t="s">
        <v>2891</v>
      </c>
      <c r="K469" s="419">
        <v>143.66999999999999</v>
      </c>
      <c r="L469" s="466">
        <f t="shared" si="101"/>
        <v>1</v>
      </c>
      <c r="M469" s="464">
        <f t="shared" si="102"/>
        <v>6500</v>
      </c>
      <c r="N469" s="464">
        <f t="shared" si="103"/>
        <v>656500</v>
      </c>
      <c r="O469" s="468">
        <f>+N469/$L$4337</f>
        <v>4.6054594561653947E-6</v>
      </c>
      <c r="P469" s="479"/>
    </row>
    <row r="470" spans="1:16" s="411" customFormat="1">
      <c r="A470" s="684"/>
      <c r="B470" s="456" t="s">
        <v>26</v>
      </c>
      <c r="C470" s="441"/>
      <c r="D470" s="414"/>
      <c r="E470" s="476"/>
      <c r="F470" s="471"/>
      <c r="G470" s="454">
        <f>+G469</f>
        <v>650000</v>
      </c>
      <c r="H470" s="454">
        <f t="shared" ref="H470:O470" si="111">+H469</f>
        <v>0</v>
      </c>
      <c r="I470" s="454">
        <f t="shared" si="111"/>
        <v>650000</v>
      </c>
      <c r="J470" s="454"/>
      <c r="K470" s="454"/>
      <c r="L470" s="454"/>
      <c r="M470" s="454">
        <f t="shared" si="111"/>
        <v>6500</v>
      </c>
      <c r="N470" s="454">
        <f t="shared" si="111"/>
        <v>656500</v>
      </c>
      <c r="O470" s="515">
        <f t="shared" si="111"/>
        <v>4.6054594561653947E-6</v>
      </c>
    </row>
    <row r="471" spans="1:16">
      <c r="A471" s="684"/>
      <c r="B471" s="412" t="s">
        <v>304</v>
      </c>
      <c r="C471" s="413">
        <v>1144165187</v>
      </c>
      <c r="D471" s="414" t="s">
        <v>305</v>
      </c>
      <c r="E471" s="476" t="s">
        <v>1706</v>
      </c>
      <c r="F471" s="435">
        <v>45531</v>
      </c>
      <c r="G471" s="419">
        <v>481965</v>
      </c>
      <c r="H471" s="419"/>
      <c r="I471" s="419">
        <f t="shared" si="100"/>
        <v>481965</v>
      </c>
      <c r="J471" s="472" t="s">
        <v>2891</v>
      </c>
      <c r="K471" s="419">
        <v>143.66999999999999</v>
      </c>
      <c r="L471" s="466">
        <f t="shared" si="101"/>
        <v>1</v>
      </c>
      <c r="M471" s="464">
        <f t="shared" si="102"/>
        <v>4819.6500000000005</v>
      </c>
      <c r="N471" s="464">
        <f t="shared" si="103"/>
        <v>486784.65</v>
      </c>
      <c r="O471" s="468">
        <f>+N471/$L$4337</f>
        <v>3.4148773335242375E-6</v>
      </c>
      <c r="P471" s="479"/>
    </row>
    <row r="472" spans="1:16">
      <c r="A472" s="684"/>
      <c r="B472" s="412" t="s">
        <v>304</v>
      </c>
      <c r="C472" s="413">
        <v>1144165187</v>
      </c>
      <c r="D472" s="414" t="s">
        <v>305</v>
      </c>
      <c r="E472" s="476" t="s">
        <v>1706</v>
      </c>
      <c r="F472" s="435">
        <v>45531</v>
      </c>
      <c r="G472" s="419">
        <v>852833</v>
      </c>
      <c r="H472" s="419"/>
      <c r="I472" s="419">
        <f t="shared" si="100"/>
        <v>852833</v>
      </c>
      <c r="J472" s="472" t="s">
        <v>2891</v>
      </c>
      <c r="K472" s="419">
        <v>143.66999999999999</v>
      </c>
      <c r="L472" s="466">
        <f t="shared" si="101"/>
        <v>1</v>
      </c>
      <c r="M472" s="464">
        <f t="shared" si="102"/>
        <v>8528.33</v>
      </c>
      <c r="N472" s="464">
        <f t="shared" si="103"/>
        <v>861361.33</v>
      </c>
      <c r="O472" s="468">
        <f>+N472/$L$4337</f>
        <v>6.0425966221229259E-6</v>
      </c>
      <c r="P472" s="479"/>
    </row>
    <row r="473" spans="1:16">
      <c r="A473" s="684"/>
      <c r="B473" s="412" t="s">
        <v>304</v>
      </c>
      <c r="C473" s="413">
        <v>1144165187</v>
      </c>
      <c r="D473" s="414" t="s">
        <v>305</v>
      </c>
      <c r="E473" s="476" t="s">
        <v>1706</v>
      </c>
      <c r="F473" s="435">
        <v>45531</v>
      </c>
      <c r="G473" s="419">
        <v>59698</v>
      </c>
      <c r="H473" s="419"/>
      <c r="I473" s="419">
        <f t="shared" si="100"/>
        <v>59698</v>
      </c>
      <c r="J473" s="472" t="s">
        <v>2891</v>
      </c>
      <c r="K473" s="419">
        <v>143.66999999999999</v>
      </c>
      <c r="L473" s="466">
        <f t="shared" si="101"/>
        <v>1</v>
      </c>
      <c r="M473" s="464">
        <f t="shared" si="102"/>
        <v>596.98</v>
      </c>
      <c r="N473" s="464">
        <f t="shared" si="103"/>
        <v>60294.98</v>
      </c>
      <c r="O473" s="468">
        <f>+N473/$L$4337</f>
        <v>4.2297956709871037E-7</v>
      </c>
      <c r="P473" s="479"/>
    </row>
    <row r="474" spans="1:16">
      <c r="A474" s="684"/>
      <c r="B474" s="440" t="s">
        <v>304</v>
      </c>
      <c r="C474" s="441">
        <v>1144165187</v>
      </c>
      <c r="D474" s="414" t="s">
        <v>305</v>
      </c>
      <c r="E474" s="476" t="s">
        <v>1706</v>
      </c>
      <c r="F474" s="435">
        <v>45531</v>
      </c>
      <c r="G474" s="419">
        <v>121833</v>
      </c>
      <c r="H474" s="419"/>
      <c r="I474" s="419">
        <f t="shared" si="100"/>
        <v>121833</v>
      </c>
      <c r="J474" s="472" t="s">
        <v>2891</v>
      </c>
      <c r="K474" s="419">
        <v>143.66999999999999</v>
      </c>
      <c r="L474" s="466">
        <f t="shared" si="101"/>
        <v>1</v>
      </c>
      <c r="M474" s="464">
        <f t="shared" si="102"/>
        <v>1218.33</v>
      </c>
      <c r="N474" s="464">
        <f t="shared" si="103"/>
        <v>123051.33</v>
      </c>
      <c r="O474" s="468">
        <f>+N474/$L$4337</f>
        <v>8.6322606449692072E-7</v>
      </c>
      <c r="P474" s="479"/>
    </row>
    <row r="475" spans="1:16">
      <c r="A475" s="684"/>
      <c r="B475" s="412" t="s">
        <v>304</v>
      </c>
      <c r="C475" s="413">
        <v>1144165187</v>
      </c>
      <c r="D475" s="414" t="s">
        <v>305</v>
      </c>
      <c r="E475" s="476" t="s">
        <v>1706</v>
      </c>
      <c r="F475" s="435">
        <v>45531</v>
      </c>
      <c r="G475" s="419">
        <v>1354167</v>
      </c>
      <c r="H475" s="419"/>
      <c r="I475" s="419">
        <f t="shared" si="100"/>
        <v>1354167</v>
      </c>
      <c r="J475" s="472" t="s">
        <v>2891</v>
      </c>
      <c r="K475" s="419">
        <v>143.66999999999999</v>
      </c>
      <c r="L475" s="466">
        <f t="shared" si="101"/>
        <v>1</v>
      </c>
      <c r="M475" s="464">
        <f t="shared" si="102"/>
        <v>13541.67</v>
      </c>
      <c r="N475" s="464">
        <f t="shared" si="103"/>
        <v>1367708.67</v>
      </c>
      <c r="O475" s="468">
        <f>+N475/$L$4337</f>
        <v>9.5947095621186511E-6</v>
      </c>
      <c r="P475" s="479"/>
    </row>
    <row r="476" spans="1:16" s="411" customFormat="1">
      <c r="A476" s="684"/>
      <c r="B476" s="456" t="s">
        <v>26</v>
      </c>
      <c r="C476" s="441"/>
      <c r="D476" s="414"/>
      <c r="E476" s="476"/>
      <c r="F476" s="471"/>
      <c r="G476" s="454">
        <f>SUM(G471:G475)</f>
        <v>2870496</v>
      </c>
      <c r="H476" s="454">
        <f>SUM(H471:H475)</f>
        <v>0</v>
      </c>
      <c r="I476" s="454">
        <f>SUM(I471:I475)</f>
        <v>2870496</v>
      </c>
      <c r="J476" s="454"/>
      <c r="K476" s="454"/>
      <c r="L476" s="454"/>
      <c r="M476" s="454">
        <f>SUM(M471:M475)</f>
        <v>28704.959999999999</v>
      </c>
      <c r="N476" s="454">
        <f>SUM(N471:N475)</f>
        <v>2899200.96</v>
      </c>
      <c r="O476" s="515">
        <f>SUM(O471:O475)</f>
        <v>2.0338389149361445E-5</v>
      </c>
    </row>
    <row r="477" spans="1:16">
      <c r="A477" s="684"/>
      <c r="B477" s="412" t="s">
        <v>306</v>
      </c>
      <c r="C477" s="413">
        <v>1130628230</v>
      </c>
      <c r="D477" s="414" t="s">
        <v>307</v>
      </c>
      <c r="E477" s="476" t="s">
        <v>1706</v>
      </c>
      <c r="F477" s="435">
        <v>45531</v>
      </c>
      <c r="G477" s="419">
        <v>629000</v>
      </c>
      <c r="H477" s="419"/>
      <c r="I477" s="419">
        <f t="shared" si="100"/>
        <v>629000</v>
      </c>
      <c r="J477" s="472" t="s">
        <v>2891</v>
      </c>
      <c r="K477" s="419">
        <v>143.66999999999999</v>
      </c>
      <c r="L477" s="466">
        <f t="shared" si="101"/>
        <v>1</v>
      </c>
      <c r="M477" s="464">
        <f t="shared" si="102"/>
        <v>6290</v>
      </c>
      <c r="N477" s="464">
        <f t="shared" si="103"/>
        <v>635290</v>
      </c>
      <c r="O477" s="468">
        <f>+N477/$L$4337</f>
        <v>4.4566676891200509E-6</v>
      </c>
      <c r="P477" s="479"/>
    </row>
    <row r="478" spans="1:16">
      <c r="A478" s="684"/>
      <c r="B478" s="412" t="s">
        <v>306</v>
      </c>
      <c r="C478" s="413">
        <v>1130628230</v>
      </c>
      <c r="D478" s="414" t="s">
        <v>307</v>
      </c>
      <c r="E478" s="476" t="s">
        <v>1706</v>
      </c>
      <c r="F478" s="435">
        <v>45531</v>
      </c>
      <c r="G478" s="419">
        <v>969500</v>
      </c>
      <c r="H478" s="419"/>
      <c r="I478" s="419">
        <f t="shared" si="100"/>
        <v>969500</v>
      </c>
      <c r="J478" s="472" t="s">
        <v>2891</v>
      </c>
      <c r="K478" s="419">
        <v>143.66999999999999</v>
      </c>
      <c r="L478" s="466">
        <f t="shared" si="101"/>
        <v>1</v>
      </c>
      <c r="M478" s="464">
        <f t="shared" si="102"/>
        <v>9695</v>
      </c>
      <c r="N478" s="464">
        <f t="shared" si="103"/>
        <v>979195</v>
      </c>
      <c r="O478" s="468">
        <f>+N478/$L$4337</f>
        <v>6.8692199119266923E-6</v>
      </c>
      <c r="P478" s="479"/>
    </row>
    <row r="479" spans="1:16">
      <c r="A479" s="684"/>
      <c r="B479" s="440" t="s">
        <v>306</v>
      </c>
      <c r="C479" s="441">
        <v>1130628230</v>
      </c>
      <c r="D479" s="414" t="s">
        <v>307</v>
      </c>
      <c r="E479" s="476" t="s">
        <v>1706</v>
      </c>
      <c r="F479" s="435">
        <v>45531</v>
      </c>
      <c r="G479" s="419">
        <v>67865</v>
      </c>
      <c r="H479" s="419"/>
      <c r="I479" s="419">
        <f t="shared" si="100"/>
        <v>67865</v>
      </c>
      <c r="J479" s="472" t="s">
        <v>2891</v>
      </c>
      <c r="K479" s="419">
        <v>143.66999999999999</v>
      </c>
      <c r="L479" s="466">
        <f t="shared" si="101"/>
        <v>1</v>
      </c>
      <c r="M479" s="464">
        <f t="shared" si="102"/>
        <v>678.65</v>
      </c>
      <c r="N479" s="464">
        <f t="shared" si="103"/>
        <v>68543.649999999994</v>
      </c>
      <c r="O479" s="468">
        <f>+N479/$L$4337</f>
        <v>4.8084539383486843E-7</v>
      </c>
      <c r="P479" s="479"/>
    </row>
    <row r="480" spans="1:16">
      <c r="A480" s="684"/>
      <c r="B480" s="412" t="s">
        <v>306</v>
      </c>
      <c r="C480" s="413">
        <v>1130628230</v>
      </c>
      <c r="D480" s="414" t="s">
        <v>307</v>
      </c>
      <c r="E480" s="476" t="s">
        <v>1706</v>
      </c>
      <c r="F480" s="435">
        <v>45531</v>
      </c>
      <c r="G480" s="419">
        <v>138500</v>
      </c>
      <c r="H480" s="419"/>
      <c r="I480" s="419">
        <f t="shared" si="100"/>
        <v>138500</v>
      </c>
      <c r="J480" s="472" t="s">
        <v>2891</v>
      </c>
      <c r="K480" s="419">
        <v>143.66999999999999</v>
      </c>
      <c r="L480" s="466">
        <f t="shared" si="101"/>
        <v>1</v>
      </c>
      <c r="M480" s="464">
        <f t="shared" si="102"/>
        <v>1385</v>
      </c>
      <c r="N480" s="464">
        <f t="shared" si="103"/>
        <v>139885</v>
      </c>
      <c r="O480" s="468">
        <f>+N480/$L$4337</f>
        <v>9.8131713027524179E-7</v>
      </c>
      <c r="P480" s="479"/>
    </row>
    <row r="481" spans="1:16">
      <c r="A481" s="684"/>
      <c r="B481" s="440" t="s">
        <v>306</v>
      </c>
      <c r="C481" s="441">
        <v>1130628230</v>
      </c>
      <c r="D481" s="414" t="s">
        <v>307</v>
      </c>
      <c r="E481" s="476" t="s">
        <v>1706</v>
      </c>
      <c r="F481" s="435">
        <v>45531</v>
      </c>
      <c r="G481" s="419">
        <v>1064583</v>
      </c>
      <c r="H481" s="419"/>
      <c r="I481" s="419">
        <f t="shared" si="100"/>
        <v>1064583</v>
      </c>
      <c r="J481" s="472" t="s">
        <v>2891</v>
      </c>
      <c r="K481" s="419">
        <v>143.66999999999999</v>
      </c>
      <c r="L481" s="466">
        <f t="shared" si="101"/>
        <v>1</v>
      </c>
      <c r="M481" s="464">
        <f t="shared" si="102"/>
        <v>10645.83</v>
      </c>
      <c r="N481" s="464">
        <f t="shared" si="103"/>
        <v>1075228.83</v>
      </c>
      <c r="O481" s="468">
        <f>+N481/$L$4337</f>
        <v>7.5429136064968067E-6</v>
      </c>
      <c r="P481" s="479"/>
    </row>
    <row r="482" spans="1:16" s="411" customFormat="1">
      <c r="A482" s="684"/>
      <c r="B482" s="447" t="s">
        <v>26</v>
      </c>
      <c r="C482" s="413"/>
      <c r="D482" s="414"/>
      <c r="E482" s="476"/>
      <c r="F482" s="471"/>
      <c r="G482" s="454">
        <f>SUM(G477:G481)</f>
        <v>2869448</v>
      </c>
      <c r="H482" s="454">
        <f t="shared" ref="H482:O482" si="112">SUM(H477:H481)</f>
        <v>0</v>
      </c>
      <c r="I482" s="454">
        <f t="shared" si="112"/>
        <v>2869448</v>
      </c>
      <c r="J482" s="454"/>
      <c r="K482" s="454"/>
      <c r="L482" s="454"/>
      <c r="M482" s="454">
        <f t="shared" si="112"/>
        <v>28694.480000000003</v>
      </c>
      <c r="N482" s="454">
        <f t="shared" si="112"/>
        <v>2898142.48</v>
      </c>
      <c r="O482" s="515">
        <f t="shared" si="112"/>
        <v>2.0330963731653661E-5</v>
      </c>
    </row>
    <row r="483" spans="1:16">
      <c r="A483" s="684"/>
      <c r="B483" s="412" t="s">
        <v>778</v>
      </c>
      <c r="C483" s="413">
        <v>1152218649</v>
      </c>
      <c r="D483" s="414" t="s">
        <v>271</v>
      </c>
      <c r="E483" s="476" t="s">
        <v>1706</v>
      </c>
      <c r="F483" s="435">
        <v>45531</v>
      </c>
      <c r="G483" s="419">
        <v>15000000</v>
      </c>
      <c r="H483" s="419"/>
      <c r="I483" s="419">
        <f t="shared" ref="I483:I538" si="113">+G483+H483</f>
        <v>15000000</v>
      </c>
      <c r="J483" s="472" t="s">
        <v>2891</v>
      </c>
      <c r="K483" s="419">
        <v>143.66999999999999</v>
      </c>
      <c r="L483" s="466">
        <f t="shared" ref="L483:L538" si="114">+K483/J483</f>
        <v>1</v>
      </c>
      <c r="M483" s="464">
        <f t="shared" ref="M483:M538" si="115">+I483*L483%</f>
        <v>150000</v>
      </c>
      <c r="N483" s="464">
        <f t="shared" ref="N483:N538" si="116">+I483+M483</f>
        <v>15150000</v>
      </c>
      <c r="O483" s="468">
        <f t="shared" ref="O483:O489" si="117">+N483/$L$4337</f>
        <v>1.062798336038168E-4</v>
      </c>
      <c r="P483" s="479"/>
    </row>
    <row r="484" spans="1:16">
      <c r="A484" s="684"/>
      <c r="B484" s="440" t="s">
        <v>778</v>
      </c>
      <c r="C484" s="441">
        <v>1152218649</v>
      </c>
      <c r="D484" s="414" t="s">
        <v>271</v>
      </c>
      <c r="E484" s="476" t="s">
        <v>1706</v>
      </c>
      <c r="F484" s="435">
        <v>45531</v>
      </c>
      <c r="G484" s="419">
        <v>1250001</v>
      </c>
      <c r="H484" s="419"/>
      <c r="I484" s="419">
        <f t="shared" si="113"/>
        <v>1250001</v>
      </c>
      <c r="J484" s="472" t="s">
        <v>2891</v>
      </c>
      <c r="K484" s="419">
        <v>143.66999999999999</v>
      </c>
      <c r="L484" s="466">
        <f t="shared" si="114"/>
        <v>1</v>
      </c>
      <c r="M484" s="464">
        <f t="shared" si="115"/>
        <v>12500.01</v>
      </c>
      <c r="N484" s="464">
        <f t="shared" si="116"/>
        <v>1262501.01</v>
      </c>
      <c r="O484" s="468">
        <f t="shared" si="117"/>
        <v>8.8566598856403064E-6</v>
      </c>
      <c r="P484" s="479"/>
    </row>
    <row r="485" spans="1:16">
      <c r="A485" s="684"/>
      <c r="B485" s="412" t="s">
        <v>308</v>
      </c>
      <c r="C485" s="413">
        <v>1130653593</v>
      </c>
      <c r="D485" s="414" t="s">
        <v>1153</v>
      </c>
      <c r="E485" s="476" t="s">
        <v>1706</v>
      </c>
      <c r="F485" s="435">
        <v>45531</v>
      </c>
      <c r="G485" s="419">
        <v>630000</v>
      </c>
      <c r="H485" s="419"/>
      <c r="I485" s="419">
        <f t="shared" si="113"/>
        <v>630000</v>
      </c>
      <c r="J485" s="472" t="s">
        <v>2891</v>
      </c>
      <c r="K485" s="419">
        <v>143.66999999999999</v>
      </c>
      <c r="L485" s="466">
        <f t="shared" si="114"/>
        <v>1</v>
      </c>
      <c r="M485" s="464">
        <f t="shared" si="115"/>
        <v>6300</v>
      </c>
      <c r="N485" s="464">
        <f t="shared" si="116"/>
        <v>636300</v>
      </c>
      <c r="O485" s="468">
        <f t="shared" si="117"/>
        <v>4.4637530113603052E-6</v>
      </c>
      <c r="P485" s="479"/>
    </row>
    <row r="486" spans="1:16">
      <c r="A486" s="684"/>
      <c r="B486" s="440" t="s">
        <v>308</v>
      </c>
      <c r="C486" s="441">
        <v>1130653593</v>
      </c>
      <c r="D486" s="414" t="s">
        <v>1153</v>
      </c>
      <c r="E486" s="476" t="s">
        <v>1706</v>
      </c>
      <c r="F486" s="435">
        <v>45531</v>
      </c>
      <c r="G486" s="419">
        <v>976494</v>
      </c>
      <c r="H486" s="419"/>
      <c r="I486" s="419">
        <f t="shared" si="113"/>
        <v>976494</v>
      </c>
      <c r="J486" s="472" t="s">
        <v>2891</v>
      </c>
      <c r="K486" s="419">
        <v>143.66999999999999</v>
      </c>
      <c r="L486" s="466">
        <f t="shared" si="114"/>
        <v>1</v>
      </c>
      <c r="M486" s="464">
        <f t="shared" si="115"/>
        <v>9764.94</v>
      </c>
      <c r="N486" s="464">
        <f t="shared" si="116"/>
        <v>986258.94</v>
      </c>
      <c r="O486" s="468">
        <f t="shared" si="117"/>
        <v>6.9187746556750317E-6</v>
      </c>
      <c r="P486" s="479"/>
    </row>
    <row r="487" spans="1:16">
      <c r="A487" s="684"/>
      <c r="B487" s="412" t="s">
        <v>308</v>
      </c>
      <c r="C487" s="413">
        <v>1130653593</v>
      </c>
      <c r="D487" s="414" t="s">
        <v>1153</v>
      </c>
      <c r="E487" s="476" t="s">
        <v>1706</v>
      </c>
      <c r="F487" s="435">
        <v>45531</v>
      </c>
      <c r="G487" s="419">
        <v>68029</v>
      </c>
      <c r="H487" s="419"/>
      <c r="I487" s="419">
        <f t="shared" si="113"/>
        <v>68029</v>
      </c>
      <c r="J487" s="472" t="s">
        <v>2891</v>
      </c>
      <c r="K487" s="419">
        <v>143.66999999999999</v>
      </c>
      <c r="L487" s="466">
        <f t="shared" si="114"/>
        <v>1</v>
      </c>
      <c r="M487" s="464">
        <f t="shared" si="115"/>
        <v>680.29</v>
      </c>
      <c r="N487" s="464">
        <f t="shared" si="116"/>
        <v>68709.289999999994</v>
      </c>
      <c r="O487" s="468">
        <f t="shared" si="117"/>
        <v>4.8200738668227012E-7</v>
      </c>
      <c r="P487" s="479"/>
    </row>
    <row r="488" spans="1:16">
      <c r="A488" s="684"/>
      <c r="B488" s="412" t="s">
        <v>308</v>
      </c>
      <c r="C488" s="413">
        <v>1130653593</v>
      </c>
      <c r="D488" s="414" t="s">
        <v>1153</v>
      </c>
      <c r="E488" s="476" t="s">
        <v>1706</v>
      </c>
      <c r="F488" s="435">
        <v>45531</v>
      </c>
      <c r="G488" s="419">
        <v>140167</v>
      </c>
      <c r="H488" s="419"/>
      <c r="I488" s="419">
        <f t="shared" si="113"/>
        <v>140167</v>
      </c>
      <c r="J488" s="472" t="s">
        <v>2891</v>
      </c>
      <c r="K488" s="419">
        <v>143.66999999999999</v>
      </c>
      <c r="L488" s="466">
        <f t="shared" si="114"/>
        <v>1</v>
      </c>
      <c r="M488" s="464">
        <f t="shared" si="115"/>
        <v>1401.67</v>
      </c>
      <c r="N488" s="464">
        <f t="shared" si="116"/>
        <v>141568.67000000001</v>
      </c>
      <c r="O488" s="468">
        <f t="shared" si="117"/>
        <v>9.9312836244974595E-7</v>
      </c>
      <c r="P488" s="479"/>
    </row>
    <row r="489" spans="1:16">
      <c r="A489" s="684"/>
      <c r="B489" s="440" t="s">
        <v>308</v>
      </c>
      <c r="C489" s="441">
        <v>1130653593</v>
      </c>
      <c r="D489" s="414" t="s">
        <v>1153</v>
      </c>
      <c r="E489" s="476" t="s">
        <v>1706</v>
      </c>
      <c r="F489" s="435">
        <v>45531</v>
      </c>
      <c r="G489" s="419">
        <v>441222</v>
      </c>
      <c r="H489" s="419"/>
      <c r="I489" s="419">
        <f t="shared" si="113"/>
        <v>441222</v>
      </c>
      <c r="J489" s="472" t="s">
        <v>2891</v>
      </c>
      <c r="K489" s="419">
        <v>143.66999999999999</v>
      </c>
      <c r="L489" s="466">
        <f t="shared" si="114"/>
        <v>1</v>
      </c>
      <c r="M489" s="464">
        <f t="shared" si="115"/>
        <v>4412.22</v>
      </c>
      <c r="N489" s="464">
        <f t="shared" si="116"/>
        <v>445634.22</v>
      </c>
      <c r="O489" s="468">
        <f t="shared" si="117"/>
        <v>3.1262000494895502E-6</v>
      </c>
      <c r="P489" s="479"/>
    </row>
    <row r="490" spans="1:16" s="411" customFormat="1">
      <c r="A490" s="684"/>
      <c r="B490" s="447" t="s">
        <v>26</v>
      </c>
      <c r="C490" s="413"/>
      <c r="D490" s="414"/>
      <c r="E490" s="476"/>
      <c r="F490" s="471"/>
      <c r="G490" s="454">
        <f>SUM(G483:G489)</f>
        <v>18505913</v>
      </c>
      <c r="H490" s="454">
        <f t="shared" ref="H490:O490" si="118">SUM(H483:H489)</f>
        <v>0</v>
      </c>
      <c r="I490" s="454">
        <f t="shared" si="118"/>
        <v>18505913</v>
      </c>
      <c r="J490" s="454"/>
      <c r="K490" s="454"/>
      <c r="L490" s="454"/>
      <c r="M490" s="454">
        <f t="shared" si="118"/>
        <v>185059.13000000003</v>
      </c>
      <c r="N490" s="454">
        <f t="shared" si="118"/>
        <v>18690972.129999999</v>
      </c>
      <c r="O490" s="515">
        <f t="shared" si="118"/>
        <v>1.3112035695511399E-4</v>
      </c>
    </row>
    <row r="491" spans="1:16">
      <c r="A491" s="684"/>
      <c r="B491" s="412" t="s">
        <v>684</v>
      </c>
      <c r="C491" s="413">
        <v>1004635877</v>
      </c>
      <c r="D491" s="414" t="s">
        <v>1125</v>
      </c>
      <c r="E491" s="476" t="s">
        <v>1706</v>
      </c>
      <c r="F491" s="435">
        <v>45531</v>
      </c>
      <c r="G491" s="419">
        <v>1750000</v>
      </c>
      <c r="H491" s="419"/>
      <c r="I491" s="419">
        <f t="shared" si="113"/>
        <v>1750000</v>
      </c>
      <c r="J491" s="472" t="s">
        <v>2891</v>
      </c>
      <c r="K491" s="419">
        <v>143.66999999999999</v>
      </c>
      <c r="L491" s="466">
        <f t="shared" si="114"/>
        <v>1</v>
      </c>
      <c r="M491" s="464">
        <f t="shared" si="115"/>
        <v>17500</v>
      </c>
      <c r="N491" s="464">
        <f t="shared" si="116"/>
        <v>1767500</v>
      </c>
      <c r="O491" s="468">
        <f t="shared" ref="O491:O499" si="119">+N491/$L$4337</f>
        <v>1.2399313920445292E-5</v>
      </c>
      <c r="P491" s="479"/>
    </row>
    <row r="492" spans="1:16">
      <c r="A492" s="684"/>
      <c r="B492" s="412" t="s">
        <v>684</v>
      </c>
      <c r="C492" s="413">
        <v>1004635877</v>
      </c>
      <c r="D492" s="414" t="s">
        <v>1125</v>
      </c>
      <c r="E492" s="476" t="s">
        <v>1706</v>
      </c>
      <c r="F492" s="435">
        <v>45531</v>
      </c>
      <c r="G492" s="419">
        <v>122500</v>
      </c>
      <c r="H492" s="419"/>
      <c r="I492" s="419">
        <f t="shared" si="113"/>
        <v>122500</v>
      </c>
      <c r="J492" s="472" t="s">
        <v>2891</v>
      </c>
      <c r="K492" s="419">
        <v>143.66999999999999</v>
      </c>
      <c r="L492" s="466">
        <f t="shared" si="114"/>
        <v>1</v>
      </c>
      <c r="M492" s="464">
        <f t="shared" si="115"/>
        <v>1225</v>
      </c>
      <c r="N492" s="464">
        <f t="shared" si="116"/>
        <v>123725</v>
      </c>
      <c r="O492" s="468">
        <f t="shared" si="119"/>
        <v>8.6795197443117042E-7</v>
      </c>
      <c r="P492" s="479"/>
    </row>
    <row r="493" spans="1:16">
      <c r="A493" s="684"/>
      <c r="B493" s="440" t="s">
        <v>684</v>
      </c>
      <c r="C493" s="441">
        <v>1004635877</v>
      </c>
      <c r="D493" s="414" t="s">
        <v>1125</v>
      </c>
      <c r="E493" s="476" t="s">
        <v>1706</v>
      </c>
      <c r="F493" s="435">
        <v>45531</v>
      </c>
      <c r="G493" s="419">
        <v>250000</v>
      </c>
      <c r="H493" s="419"/>
      <c r="I493" s="419">
        <f t="shared" si="113"/>
        <v>250000</v>
      </c>
      <c r="J493" s="472" t="s">
        <v>2891</v>
      </c>
      <c r="K493" s="419">
        <v>143.66999999999999</v>
      </c>
      <c r="L493" s="466">
        <f t="shared" si="114"/>
        <v>1</v>
      </c>
      <c r="M493" s="464">
        <f t="shared" si="115"/>
        <v>2500</v>
      </c>
      <c r="N493" s="464">
        <f t="shared" si="116"/>
        <v>252500</v>
      </c>
      <c r="O493" s="468">
        <f t="shared" si="119"/>
        <v>1.7713305600636132E-6</v>
      </c>
      <c r="P493" s="479"/>
    </row>
    <row r="494" spans="1:16">
      <c r="A494" s="684"/>
      <c r="B494" s="412" t="s">
        <v>684</v>
      </c>
      <c r="C494" s="413">
        <v>1004635877</v>
      </c>
      <c r="D494" s="414" t="s">
        <v>1125</v>
      </c>
      <c r="E494" s="476" t="s">
        <v>1706</v>
      </c>
      <c r="F494" s="435">
        <v>45531</v>
      </c>
      <c r="G494" s="419">
        <v>975000</v>
      </c>
      <c r="H494" s="419"/>
      <c r="I494" s="419">
        <f t="shared" si="113"/>
        <v>975000</v>
      </c>
      <c r="J494" s="472" t="s">
        <v>2891</v>
      </c>
      <c r="K494" s="419">
        <v>143.66999999999999</v>
      </c>
      <c r="L494" s="466">
        <f t="shared" si="114"/>
        <v>1</v>
      </c>
      <c r="M494" s="464">
        <f t="shared" si="115"/>
        <v>9750</v>
      </c>
      <c r="N494" s="464">
        <f t="shared" si="116"/>
        <v>984750</v>
      </c>
      <c r="O494" s="468">
        <f t="shared" si="119"/>
        <v>6.9081891842480916E-6</v>
      </c>
      <c r="P494" s="479"/>
    </row>
    <row r="495" spans="1:16">
      <c r="A495" s="684"/>
      <c r="B495" s="412" t="s">
        <v>309</v>
      </c>
      <c r="C495" s="413">
        <v>1143863934</v>
      </c>
      <c r="D495" s="414" t="s">
        <v>310</v>
      </c>
      <c r="E495" s="476" t="s">
        <v>1706</v>
      </c>
      <c r="F495" s="435">
        <v>45531</v>
      </c>
      <c r="G495" s="419">
        <v>646400</v>
      </c>
      <c r="H495" s="419"/>
      <c r="I495" s="419">
        <f t="shared" si="113"/>
        <v>646400</v>
      </c>
      <c r="J495" s="472" t="s">
        <v>2891</v>
      </c>
      <c r="K495" s="419">
        <v>143.66999999999999</v>
      </c>
      <c r="L495" s="466">
        <f t="shared" si="114"/>
        <v>1</v>
      </c>
      <c r="M495" s="464">
        <f t="shared" si="115"/>
        <v>6464</v>
      </c>
      <c r="N495" s="464">
        <f t="shared" si="116"/>
        <v>652864</v>
      </c>
      <c r="O495" s="468">
        <f t="shared" si="119"/>
        <v>4.5799522961004784E-6</v>
      </c>
      <c r="P495" s="479"/>
    </row>
    <row r="496" spans="1:16">
      <c r="A496" s="684"/>
      <c r="B496" s="412" t="s">
        <v>309</v>
      </c>
      <c r="C496" s="413">
        <v>1143863934</v>
      </c>
      <c r="D496" s="414" t="s">
        <v>310</v>
      </c>
      <c r="E496" s="476" t="s">
        <v>1706</v>
      </c>
      <c r="F496" s="435">
        <v>45531</v>
      </c>
      <c r="G496" s="419">
        <v>852833</v>
      </c>
      <c r="H496" s="419"/>
      <c r="I496" s="419">
        <f t="shared" si="113"/>
        <v>852833</v>
      </c>
      <c r="J496" s="472" t="s">
        <v>2891</v>
      </c>
      <c r="K496" s="419">
        <v>143.66999999999999</v>
      </c>
      <c r="L496" s="466">
        <f t="shared" si="114"/>
        <v>1</v>
      </c>
      <c r="M496" s="464">
        <f t="shared" si="115"/>
        <v>8528.33</v>
      </c>
      <c r="N496" s="464">
        <f t="shared" si="116"/>
        <v>861361.33</v>
      </c>
      <c r="O496" s="468">
        <f t="shared" si="119"/>
        <v>6.0425966221229259E-6</v>
      </c>
      <c r="P496" s="479"/>
    </row>
    <row r="497" spans="1:16">
      <c r="A497" s="684"/>
      <c r="B497" s="440" t="s">
        <v>309</v>
      </c>
      <c r="C497" s="441">
        <v>1143863934</v>
      </c>
      <c r="D497" s="414" t="s">
        <v>310</v>
      </c>
      <c r="E497" s="476" t="s">
        <v>1706</v>
      </c>
      <c r="F497" s="435">
        <v>45531</v>
      </c>
      <c r="G497" s="419">
        <v>59698</v>
      </c>
      <c r="H497" s="419"/>
      <c r="I497" s="419">
        <f t="shared" si="113"/>
        <v>59698</v>
      </c>
      <c r="J497" s="472" t="s">
        <v>2891</v>
      </c>
      <c r="K497" s="419">
        <v>143.66999999999999</v>
      </c>
      <c r="L497" s="466">
        <f t="shared" si="114"/>
        <v>1</v>
      </c>
      <c r="M497" s="464">
        <f t="shared" si="115"/>
        <v>596.98</v>
      </c>
      <c r="N497" s="464">
        <f t="shared" si="116"/>
        <v>60294.98</v>
      </c>
      <c r="O497" s="468">
        <f t="shared" si="119"/>
        <v>4.2297956709871037E-7</v>
      </c>
      <c r="P497" s="479"/>
    </row>
    <row r="498" spans="1:16">
      <c r="A498" s="684"/>
      <c r="B498" s="412" t="s">
        <v>309</v>
      </c>
      <c r="C498" s="413">
        <v>1143863934</v>
      </c>
      <c r="D498" s="414" t="s">
        <v>310</v>
      </c>
      <c r="E498" s="476" t="s">
        <v>1706</v>
      </c>
      <c r="F498" s="435">
        <v>45531</v>
      </c>
      <c r="G498" s="419">
        <v>121833</v>
      </c>
      <c r="H498" s="419"/>
      <c r="I498" s="419">
        <f t="shared" si="113"/>
        <v>121833</v>
      </c>
      <c r="J498" s="472" t="s">
        <v>2891</v>
      </c>
      <c r="K498" s="419">
        <v>143.66999999999999</v>
      </c>
      <c r="L498" s="466">
        <f t="shared" si="114"/>
        <v>1</v>
      </c>
      <c r="M498" s="464">
        <f t="shared" si="115"/>
        <v>1218.33</v>
      </c>
      <c r="N498" s="464">
        <f t="shared" si="116"/>
        <v>123051.33</v>
      </c>
      <c r="O498" s="468">
        <f t="shared" si="119"/>
        <v>8.6322606449692072E-7</v>
      </c>
      <c r="P498" s="479"/>
    </row>
    <row r="499" spans="1:16">
      <c r="A499" s="684"/>
      <c r="B499" s="440" t="s">
        <v>309</v>
      </c>
      <c r="C499" s="441">
        <v>1143863934</v>
      </c>
      <c r="D499" s="414" t="s">
        <v>310</v>
      </c>
      <c r="E499" s="476" t="s">
        <v>1706</v>
      </c>
      <c r="F499" s="435">
        <v>45531</v>
      </c>
      <c r="G499" s="419">
        <v>70417</v>
      </c>
      <c r="H499" s="419"/>
      <c r="I499" s="419">
        <f t="shared" si="113"/>
        <v>70417</v>
      </c>
      <c r="J499" s="472" t="s">
        <v>2891</v>
      </c>
      <c r="K499" s="419">
        <v>143.66999999999999</v>
      </c>
      <c r="L499" s="466">
        <f t="shared" si="114"/>
        <v>1</v>
      </c>
      <c r="M499" s="464">
        <f t="shared" si="115"/>
        <v>704.17</v>
      </c>
      <c r="N499" s="464">
        <f t="shared" si="116"/>
        <v>71121.17</v>
      </c>
      <c r="O499" s="468">
        <f t="shared" si="119"/>
        <v>4.9892713619199777E-7</v>
      </c>
      <c r="P499" s="479"/>
    </row>
    <row r="500" spans="1:16" s="411" customFormat="1">
      <c r="A500" s="684"/>
      <c r="B500" s="447" t="s">
        <v>26</v>
      </c>
      <c r="C500" s="413"/>
      <c r="D500" s="414"/>
      <c r="E500" s="476"/>
      <c r="F500" s="471"/>
      <c r="G500" s="454">
        <f>SUM(G495:G499)</f>
        <v>1751181</v>
      </c>
      <c r="H500" s="454">
        <f t="shared" ref="H500:O500" si="120">SUM(H495:H499)</f>
        <v>0</v>
      </c>
      <c r="I500" s="454">
        <f t="shared" si="120"/>
        <v>1751181</v>
      </c>
      <c r="J500" s="454"/>
      <c r="K500" s="454"/>
      <c r="L500" s="454"/>
      <c r="M500" s="454">
        <f t="shared" si="120"/>
        <v>17511.809999999998</v>
      </c>
      <c r="N500" s="454">
        <f t="shared" si="120"/>
        <v>1768692.81</v>
      </c>
      <c r="O500" s="515">
        <f t="shared" si="120"/>
        <v>1.2407681686011033E-5</v>
      </c>
    </row>
    <row r="501" spans="1:16">
      <c r="A501" s="684"/>
      <c r="B501" s="412" t="s">
        <v>1079</v>
      </c>
      <c r="C501" s="413">
        <v>42482</v>
      </c>
      <c r="D501" s="414" t="s">
        <v>868</v>
      </c>
      <c r="E501" s="476" t="s">
        <v>1706</v>
      </c>
      <c r="F501" s="435">
        <v>45531</v>
      </c>
      <c r="G501" s="419">
        <v>23250000</v>
      </c>
      <c r="H501" s="419"/>
      <c r="I501" s="419">
        <f t="shared" si="113"/>
        <v>23250000</v>
      </c>
      <c r="J501" s="472" t="s">
        <v>2891</v>
      </c>
      <c r="K501" s="419">
        <v>143.66999999999999</v>
      </c>
      <c r="L501" s="466">
        <f t="shared" si="114"/>
        <v>1</v>
      </c>
      <c r="M501" s="464">
        <f t="shared" si="115"/>
        <v>232500</v>
      </c>
      <c r="N501" s="464">
        <f t="shared" si="116"/>
        <v>23482500</v>
      </c>
      <c r="O501" s="468">
        <f>+N501/$L$4337</f>
        <v>1.6473374208591602E-4</v>
      </c>
      <c r="P501" s="479"/>
    </row>
    <row r="502" spans="1:16">
      <c r="A502" s="684"/>
      <c r="B502" s="440" t="s">
        <v>1079</v>
      </c>
      <c r="C502" s="441">
        <v>42482</v>
      </c>
      <c r="D502" s="414" t="s">
        <v>868</v>
      </c>
      <c r="E502" s="476" t="s">
        <v>1706</v>
      </c>
      <c r="F502" s="435">
        <v>45531</v>
      </c>
      <c r="G502" s="419">
        <v>1033332</v>
      </c>
      <c r="H502" s="419"/>
      <c r="I502" s="419">
        <f t="shared" si="113"/>
        <v>1033332</v>
      </c>
      <c r="J502" s="472" t="s">
        <v>2891</v>
      </c>
      <c r="K502" s="419">
        <v>143.66999999999999</v>
      </c>
      <c r="L502" s="466">
        <f t="shared" si="114"/>
        <v>1</v>
      </c>
      <c r="M502" s="464">
        <f t="shared" si="115"/>
        <v>10333.32</v>
      </c>
      <c r="N502" s="464">
        <f t="shared" si="116"/>
        <v>1043665.32</v>
      </c>
      <c r="O502" s="468">
        <f>+N502/$L$4337</f>
        <v>7.3214902011666135E-6</v>
      </c>
      <c r="P502" s="479"/>
    </row>
    <row r="503" spans="1:16" s="411" customFormat="1">
      <c r="A503" s="684"/>
      <c r="B503" s="447" t="s">
        <v>26</v>
      </c>
      <c r="C503" s="413"/>
      <c r="D503" s="414"/>
      <c r="E503" s="476"/>
      <c r="F503" s="471"/>
      <c r="G503" s="454">
        <f>SUM(G501:G502)</f>
        <v>24283332</v>
      </c>
      <c r="H503" s="454">
        <f t="shared" ref="H503:O503" si="121">SUM(H501:H502)</f>
        <v>0</v>
      </c>
      <c r="I503" s="454">
        <f t="shared" si="121"/>
        <v>24283332</v>
      </c>
      <c r="J503" s="454"/>
      <c r="K503" s="454"/>
      <c r="L503" s="454"/>
      <c r="M503" s="454">
        <f t="shared" si="121"/>
        <v>242833.32</v>
      </c>
      <c r="N503" s="454">
        <f t="shared" si="121"/>
        <v>24526165.32</v>
      </c>
      <c r="O503" s="515">
        <f t="shared" si="121"/>
        <v>1.7205523228708264E-4</v>
      </c>
    </row>
    <row r="504" spans="1:16">
      <c r="A504" s="684"/>
      <c r="B504" s="440" t="s">
        <v>1113</v>
      </c>
      <c r="C504" s="441">
        <v>5829444</v>
      </c>
      <c r="D504" s="414" t="s">
        <v>868</v>
      </c>
      <c r="E504" s="476" t="s">
        <v>1706</v>
      </c>
      <c r="F504" s="435">
        <v>45531</v>
      </c>
      <c r="G504" s="419">
        <v>8450000</v>
      </c>
      <c r="H504" s="419"/>
      <c r="I504" s="419">
        <f t="shared" si="113"/>
        <v>8450000</v>
      </c>
      <c r="J504" s="472" t="s">
        <v>2891</v>
      </c>
      <c r="K504" s="419">
        <v>143.66999999999999</v>
      </c>
      <c r="L504" s="466">
        <f t="shared" si="114"/>
        <v>1</v>
      </c>
      <c r="M504" s="464">
        <f t="shared" si="115"/>
        <v>84500</v>
      </c>
      <c r="N504" s="464">
        <f t="shared" si="116"/>
        <v>8534500</v>
      </c>
      <c r="O504" s="468">
        <f>+N504/$L$4337</f>
        <v>5.9870972930150129E-5</v>
      </c>
      <c r="P504" s="479"/>
    </row>
    <row r="505" spans="1:16">
      <c r="A505" s="684"/>
      <c r="B505" s="412" t="s">
        <v>1113</v>
      </c>
      <c r="C505" s="413">
        <v>5829444</v>
      </c>
      <c r="D505" s="414" t="s">
        <v>868</v>
      </c>
      <c r="E505" s="476" t="s">
        <v>1706</v>
      </c>
      <c r="F505" s="435">
        <v>45531</v>
      </c>
      <c r="G505" s="419">
        <v>1150139</v>
      </c>
      <c r="H505" s="419"/>
      <c r="I505" s="419">
        <f t="shared" si="113"/>
        <v>1150139</v>
      </c>
      <c r="J505" s="472" t="s">
        <v>2891</v>
      </c>
      <c r="K505" s="419">
        <v>143.66999999999999</v>
      </c>
      <c r="L505" s="466">
        <f t="shared" si="114"/>
        <v>1</v>
      </c>
      <c r="M505" s="464">
        <f t="shared" si="115"/>
        <v>11501.39</v>
      </c>
      <c r="N505" s="464">
        <f t="shared" si="116"/>
        <v>1161640.3899999999</v>
      </c>
      <c r="O505" s="468">
        <f>+N505/$L$4337</f>
        <v>8.1491054360840149E-6</v>
      </c>
      <c r="P505" s="479"/>
    </row>
    <row r="506" spans="1:16" s="411" customFormat="1">
      <c r="A506" s="684"/>
      <c r="B506" s="447" t="s">
        <v>26</v>
      </c>
      <c r="C506" s="413"/>
      <c r="D506" s="414"/>
      <c r="E506" s="476"/>
      <c r="F506" s="471"/>
      <c r="G506" s="454">
        <f>SUM(G504:G505)</f>
        <v>9600139</v>
      </c>
      <c r="H506" s="454">
        <f t="shared" ref="H506:O506" si="122">SUM(H504:H505)</f>
        <v>0</v>
      </c>
      <c r="I506" s="454">
        <f t="shared" si="122"/>
        <v>9600139</v>
      </c>
      <c r="J506" s="454"/>
      <c r="K506" s="454"/>
      <c r="L506" s="454"/>
      <c r="M506" s="454">
        <f t="shared" si="122"/>
        <v>96001.39</v>
      </c>
      <c r="N506" s="454">
        <f t="shared" si="122"/>
        <v>9696140.3900000006</v>
      </c>
      <c r="O506" s="515">
        <f t="shared" si="122"/>
        <v>6.8020078366234145E-5</v>
      </c>
    </row>
    <row r="507" spans="1:16">
      <c r="A507" s="684"/>
      <c r="B507" s="440" t="s">
        <v>311</v>
      </c>
      <c r="C507" s="441">
        <v>1130628267</v>
      </c>
      <c r="D507" s="414" t="s">
        <v>312</v>
      </c>
      <c r="E507" s="476" t="s">
        <v>1706</v>
      </c>
      <c r="F507" s="435">
        <v>45531</v>
      </c>
      <c r="G507" s="419">
        <v>1656000</v>
      </c>
      <c r="H507" s="419"/>
      <c r="I507" s="419">
        <f t="shared" si="113"/>
        <v>1656000</v>
      </c>
      <c r="J507" s="472" t="s">
        <v>2891</v>
      </c>
      <c r="K507" s="419">
        <v>143.66999999999999</v>
      </c>
      <c r="L507" s="466">
        <f t="shared" si="114"/>
        <v>1</v>
      </c>
      <c r="M507" s="464">
        <f t="shared" si="115"/>
        <v>16560</v>
      </c>
      <c r="N507" s="464">
        <f t="shared" si="116"/>
        <v>1672560</v>
      </c>
      <c r="O507" s="468">
        <f>+N507/$L$4337</f>
        <v>1.1733293629861375E-5</v>
      </c>
      <c r="P507" s="479"/>
    </row>
    <row r="508" spans="1:16">
      <c r="A508" s="684"/>
      <c r="B508" s="412" t="s">
        <v>311</v>
      </c>
      <c r="C508" s="413">
        <v>1130628267</v>
      </c>
      <c r="D508" s="414" t="s">
        <v>312</v>
      </c>
      <c r="E508" s="476" t="s">
        <v>1706</v>
      </c>
      <c r="F508" s="435">
        <v>45531</v>
      </c>
      <c r="G508" s="419">
        <v>1932000</v>
      </c>
      <c r="H508" s="419"/>
      <c r="I508" s="419">
        <f t="shared" si="113"/>
        <v>1932000</v>
      </c>
      <c r="J508" s="472" t="s">
        <v>2891</v>
      </c>
      <c r="K508" s="419">
        <v>143.66999999999999</v>
      </c>
      <c r="L508" s="466">
        <f t="shared" si="114"/>
        <v>1</v>
      </c>
      <c r="M508" s="464">
        <f t="shared" si="115"/>
        <v>19320</v>
      </c>
      <c r="N508" s="464">
        <f t="shared" si="116"/>
        <v>1951320</v>
      </c>
      <c r="O508" s="468">
        <f>+N508/$L$4337</f>
        <v>1.3688842568171603E-5</v>
      </c>
      <c r="P508" s="479"/>
    </row>
    <row r="509" spans="1:16">
      <c r="A509" s="684"/>
      <c r="B509" s="440" t="s">
        <v>311</v>
      </c>
      <c r="C509" s="441">
        <v>1130628267</v>
      </c>
      <c r="D509" s="414" t="s">
        <v>312</v>
      </c>
      <c r="E509" s="476" t="s">
        <v>1706</v>
      </c>
      <c r="F509" s="435">
        <v>45531</v>
      </c>
      <c r="G509" s="419">
        <v>135240</v>
      </c>
      <c r="H509" s="419"/>
      <c r="I509" s="419">
        <f t="shared" si="113"/>
        <v>135240</v>
      </c>
      <c r="J509" s="472" t="s">
        <v>2891</v>
      </c>
      <c r="K509" s="419">
        <v>143.66999999999999</v>
      </c>
      <c r="L509" s="466">
        <f t="shared" si="114"/>
        <v>1</v>
      </c>
      <c r="M509" s="464">
        <f t="shared" si="115"/>
        <v>1352.4</v>
      </c>
      <c r="N509" s="464">
        <f t="shared" si="116"/>
        <v>136592.4</v>
      </c>
      <c r="O509" s="468">
        <f>+N509/$L$4337</f>
        <v>9.5821897977201221E-7</v>
      </c>
      <c r="P509" s="479"/>
    </row>
    <row r="510" spans="1:16">
      <c r="A510" s="684"/>
      <c r="B510" s="412" t="s">
        <v>311</v>
      </c>
      <c r="C510" s="413">
        <v>1130628267</v>
      </c>
      <c r="D510" s="414" t="s">
        <v>312</v>
      </c>
      <c r="E510" s="476" t="s">
        <v>1706</v>
      </c>
      <c r="F510" s="435">
        <v>45531</v>
      </c>
      <c r="G510" s="419">
        <v>276000</v>
      </c>
      <c r="H510" s="419"/>
      <c r="I510" s="419">
        <f t="shared" si="113"/>
        <v>276000</v>
      </c>
      <c r="J510" s="472" t="s">
        <v>2891</v>
      </c>
      <c r="K510" s="419">
        <v>143.66999999999999</v>
      </c>
      <c r="L510" s="466">
        <f t="shared" si="114"/>
        <v>1</v>
      </c>
      <c r="M510" s="464">
        <f t="shared" si="115"/>
        <v>2760</v>
      </c>
      <c r="N510" s="464">
        <f t="shared" si="116"/>
        <v>278760</v>
      </c>
      <c r="O510" s="468">
        <f>+N510/$L$4337</f>
        <v>1.9555489383102288E-6</v>
      </c>
      <c r="P510" s="479"/>
    </row>
    <row r="511" spans="1:16">
      <c r="A511" s="684"/>
      <c r="B511" s="412" t="s">
        <v>311</v>
      </c>
      <c r="C511" s="413">
        <v>1130628267</v>
      </c>
      <c r="D511" s="414" t="s">
        <v>312</v>
      </c>
      <c r="E511" s="476" t="s">
        <v>1706</v>
      </c>
      <c r="F511" s="435">
        <v>45531</v>
      </c>
      <c r="G511" s="419">
        <v>138000</v>
      </c>
      <c r="H511" s="419"/>
      <c r="I511" s="419">
        <f t="shared" si="113"/>
        <v>138000</v>
      </c>
      <c r="J511" s="472" t="s">
        <v>2891</v>
      </c>
      <c r="K511" s="419">
        <v>143.66999999999999</v>
      </c>
      <c r="L511" s="466">
        <f t="shared" si="114"/>
        <v>1</v>
      </c>
      <c r="M511" s="464">
        <f t="shared" si="115"/>
        <v>1380</v>
      </c>
      <c r="N511" s="464">
        <f t="shared" si="116"/>
        <v>139380</v>
      </c>
      <c r="O511" s="468">
        <f>+N511/$L$4337</f>
        <v>9.777744691551144E-7</v>
      </c>
      <c r="P511" s="479"/>
    </row>
    <row r="512" spans="1:16" s="411" customFormat="1">
      <c r="A512" s="684"/>
      <c r="B512" s="456" t="s">
        <v>26</v>
      </c>
      <c r="C512" s="441"/>
      <c r="D512" s="414"/>
      <c r="E512" s="476"/>
      <c r="F512" s="471"/>
      <c r="G512" s="454">
        <f>SUM(G507:G511)</f>
        <v>4137240</v>
      </c>
      <c r="H512" s="454">
        <f t="shared" ref="H512:O512" si="123">SUM(H507:H511)</f>
        <v>0</v>
      </c>
      <c r="I512" s="454">
        <f t="shared" si="123"/>
        <v>4137240</v>
      </c>
      <c r="J512" s="454"/>
      <c r="K512" s="454"/>
      <c r="L512" s="454"/>
      <c r="M512" s="454">
        <f t="shared" si="123"/>
        <v>41372.400000000001</v>
      </c>
      <c r="N512" s="454">
        <f t="shared" si="123"/>
        <v>4178612.4</v>
      </c>
      <c r="O512" s="515">
        <f t="shared" si="123"/>
        <v>2.9313678585270334E-5</v>
      </c>
    </row>
    <row r="513" spans="1:16">
      <c r="A513" s="684"/>
      <c r="B513" s="412" t="s">
        <v>772</v>
      </c>
      <c r="C513" s="413">
        <v>1144073467</v>
      </c>
      <c r="D513" s="414" t="s">
        <v>773</v>
      </c>
      <c r="E513" s="476" t="s">
        <v>1706</v>
      </c>
      <c r="F513" s="435">
        <v>45531</v>
      </c>
      <c r="G513" s="419">
        <v>597900</v>
      </c>
      <c r="H513" s="419"/>
      <c r="I513" s="419">
        <f t="shared" si="113"/>
        <v>597900</v>
      </c>
      <c r="J513" s="472" t="s">
        <v>2891</v>
      </c>
      <c r="K513" s="419">
        <v>143.66999999999999</v>
      </c>
      <c r="L513" s="466">
        <f t="shared" si="114"/>
        <v>1</v>
      </c>
      <c r="M513" s="464">
        <f t="shared" si="115"/>
        <v>5979</v>
      </c>
      <c r="N513" s="464">
        <f t="shared" si="116"/>
        <v>603879</v>
      </c>
      <c r="O513" s="468">
        <f>+N513/$L$4337</f>
        <v>4.236314167448137E-6</v>
      </c>
      <c r="P513" s="479"/>
    </row>
    <row r="514" spans="1:16">
      <c r="A514" s="684"/>
      <c r="B514" s="440" t="s">
        <v>772</v>
      </c>
      <c r="C514" s="441">
        <v>1144073467</v>
      </c>
      <c r="D514" s="414" t="s">
        <v>773</v>
      </c>
      <c r="E514" s="476" t="s">
        <v>1706</v>
      </c>
      <c r="F514" s="435">
        <v>45531</v>
      </c>
      <c r="G514" s="419">
        <v>852833</v>
      </c>
      <c r="H514" s="419"/>
      <c r="I514" s="419">
        <f t="shared" si="113"/>
        <v>852833</v>
      </c>
      <c r="J514" s="472" t="s">
        <v>2891</v>
      </c>
      <c r="K514" s="419">
        <v>143.66999999999999</v>
      </c>
      <c r="L514" s="466">
        <f t="shared" si="114"/>
        <v>1</v>
      </c>
      <c r="M514" s="464">
        <f t="shared" si="115"/>
        <v>8528.33</v>
      </c>
      <c r="N514" s="464">
        <f t="shared" si="116"/>
        <v>861361.33</v>
      </c>
      <c r="O514" s="468">
        <f>+N514/$L$4337</f>
        <v>6.0425966221229259E-6</v>
      </c>
      <c r="P514" s="479"/>
    </row>
    <row r="515" spans="1:16">
      <c r="A515" s="684"/>
      <c r="B515" s="412" t="s">
        <v>772</v>
      </c>
      <c r="C515" s="413">
        <v>1144073467</v>
      </c>
      <c r="D515" s="414" t="s">
        <v>773</v>
      </c>
      <c r="E515" s="476" t="s">
        <v>1706</v>
      </c>
      <c r="F515" s="435">
        <v>45531</v>
      </c>
      <c r="G515" s="419">
        <v>59698</v>
      </c>
      <c r="H515" s="419"/>
      <c r="I515" s="419">
        <f t="shared" si="113"/>
        <v>59698</v>
      </c>
      <c r="J515" s="472" t="s">
        <v>2891</v>
      </c>
      <c r="K515" s="419">
        <v>143.66999999999999</v>
      </c>
      <c r="L515" s="466">
        <f t="shared" si="114"/>
        <v>1</v>
      </c>
      <c r="M515" s="464">
        <f t="shared" si="115"/>
        <v>596.98</v>
      </c>
      <c r="N515" s="464">
        <f t="shared" si="116"/>
        <v>60294.98</v>
      </c>
      <c r="O515" s="468">
        <f>+N515/$L$4337</f>
        <v>4.2297956709871037E-7</v>
      </c>
      <c r="P515" s="479"/>
    </row>
    <row r="516" spans="1:16">
      <c r="A516" s="684"/>
      <c r="B516" s="412" t="s">
        <v>772</v>
      </c>
      <c r="C516" s="413">
        <v>1144073467</v>
      </c>
      <c r="D516" s="414" t="s">
        <v>773</v>
      </c>
      <c r="E516" s="476" t="s">
        <v>1706</v>
      </c>
      <c r="F516" s="435">
        <v>45531</v>
      </c>
      <c r="G516" s="419">
        <v>121833</v>
      </c>
      <c r="H516" s="419"/>
      <c r="I516" s="419">
        <f t="shared" si="113"/>
        <v>121833</v>
      </c>
      <c r="J516" s="472" t="s">
        <v>2891</v>
      </c>
      <c r="K516" s="419">
        <v>143.66999999999999</v>
      </c>
      <c r="L516" s="466">
        <f t="shared" si="114"/>
        <v>1</v>
      </c>
      <c r="M516" s="464">
        <f t="shared" si="115"/>
        <v>1218.33</v>
      </c>
      <c r="N516" s="464">
        <f t="shared" si="116"/>
        <v>123051.33</v>
      </c>
      <c r="O516" s="468">
        <f>+N516/$L$4337</f>
        <v>8.6322606449692072E-7</v>
      </c>
      <c r="P516" s="479"/>
    </row>
    <row r="517" spans="1:16">
      <c r="A517" s="684"/>
      <c r="B517" s="440" t="s">
        <v>772</v>
      </c>
      <c r="C517" s="441">
        <v>1144073467</v>
      </c>
      <c r="D517" s="414" t="s">
        <v>773</v>
      </c>
      <c r="E517" s="476" t="s">
        <v>1706</v>
      </c>
      <c r="F517" s="435">
        <v>45531</v>
      </c>
      <c r="G517" s="419">
        <v>411667</v>
      </c>
      <c r="H517" s="419"/>
      <c r="I517" s="419">
        <f t="shared" si="113"/>
        <v>411667</v>
      </c>
      <c r="J517" s="472" t="s">
        <v>2891</v>
      </c>
      <c r="K517" s="419">
        <v>143.66999999999999</v>
      </c>
      <c r="L517" s="466">
        <f t="shared" si="114"/>
        <v>1</v>
      </c>
      <c r="M517" s="464">
        <f t="shared" si="115"/>
        <v>4116.67</v>
      </c>
      <c r="N517" s="464">
        <f t="shared" si="116"/>
        <v>415783.67</v>
      </c>
      <c r="O517" s="468">
        <f>+N517/$L$4337</f>
        <v>2.9167933506788296E-6</v>
      </c>
      <c r="P517" s="479"/>
    </row>
    <row r="518" spans="1:16" s="411" customFormat="1">
      <c r="A518" s="684"/>
      <c r="B518" s="447" t="s">
        <v>26</v>
      </c>
      <c r="C518" s="413"/>
      <c r="D518" s="414"/>
      <c r="E518" s="476"/>
      <c r="F518" s="471"/>
      <c r="G518" s="454">
        <f>SUM(G513:G517)</f>
        <v>2043931</v>
      </c>
      <c r="H518" s="454">
        <f t="shared" ref="H518:O518" si="124">SUM(H513:H517)</f>
        <v>0</v>
      </c>
      <c r="I518" s="454">
        <f t="shared" si="124"/>
        <v>2043931</v>
      </c>
      <c r="J518" s="454"/>
      <c r="K518" s="454"/>
      <c r="L518" s="454"/>
      <c r="M518" s="454">
        <f t="shared" si="124"/>
        <v>20439.309999999998</v>
      </c>
      <c r="N518" s="454">
        <f t="shared" si="124"/>
        <v>2064370.31</v>
      </c>
      <c r="O518" s="515">
        <f t="shared" si="124"/>
        <v>1.4481909771845525E-5</v>
      </c>
    </row>
    <row r="519" spans="1:16">
      <c r="A519" s="684"/>
      <c r="B519" s="440" t="s">
        <v>313</v>
      </c>
      <c r="C519" s="441">
        <v>16375259</v>
      </c>
      <c r="D519" s="414" t="s">
        <v>1110</v>
      </c>
      <c r="E519" s="476" t="s">
        <v>1706</v>
      </c>
      <c r="F519" s="435">
        <v>45531</v>
      </c>
      <c r="G519" s="419">
        <f>79999999</f>
        <v>79999999</v>
      </c>
      <c r="H519" s="419"/>
      <c r="I519" s="419">
        <f t="shared" si="113"/>
        <v>79999999</v>
      </c>
      <c r="J519" s="472" t="s">
        <v>2891</v>
      </c>
      <c r="K519" s="419">
        <v>143.66999999999999</v>
      </c>
      <c r="L519" s="466">
        <f t="shared" si="114"/>
        <v>1</v>
      </c>
      <c r="M519" s="464">
        <f t="shared" si="115"/>
        <v>799999.99</v>
      </c>
      <c r="N519" s="464">
        <f t="shared" si="116"/>
        <v>80799998.989999995</v>
      </c>
      <c r="O519" s="468">
        <f>+N519/$L$4337</f>
        <v>5.6682577213503394E-4</v>
      </c>
      <c r="P519" s="479"/>
    </row>
    <row r="520" spans="1:16" s="411" customFormat="1">
      <c r="A520" s="684"/>
      <c r="B520" s="456" t="s">
        <v>26</v>
      </c>
      <c r="C520" s="441"/>
      <c r="D520" s="414"/>
      <c r="E520" s="476"/>
      <c r="F520" s="471"/>
      <c r="G520" s="454">
        <f>SUM(G519:G519)</f>
        <v>79999999</v>
      </c>
      <c r="H520" s="454">
        <f>SUM(H519:H519)</f>
        <v>0</v>
      </c>
      <c r="I520" s="454">
        <f>SUM(I519:I519)</f>
        <v>79999999</v>
      </c>
      <c r="J520" s="454"/>
      <c r="K520" s="454"/>
      <c r="L520" s="454"/>
      <c r="M520" s="454">
        <f>SUM(M519:M519)</f>
        <v>799999.99</v>
      </c>
      <c r="N520" s="454">
        <f>SUM(N519:N519)</f>
        <v>80799998.989999995</v>
      </c>
      <c r="O520" s="515">
        <f>SUM(O519:O519)</f>
        <v>5.6682577213503394E-4</v>
      </c>
    </row>
    <row r="521" spans="1:16">
      <c r="A521" s="684"/>
      <c r="B521" s="412" t="s">
        <v>741</v>
      </c>
      <c r="C521" s="413">
        <v>1110364540</v>
      </c>
      <c r="D521" s="414" t="s">
        <v>742</v>
      </c>
      <c r="E521" s="476" t="s">
        <v>1706</v>
      </c>
      <c r="F521" s="435">
        <v>45531</v>
      </c>
      <c r="G521" s="419">
        <v>852833</v>
      </c>
      <c r="H521" s="419"/>
      <c r="I521" s="419">
        <f t="shared" si="113"/>
        <v>852833</v>
      </c>
      <c r="J521" s="472" t="s">
        <v>2891</v>
      </c>
      <c r="K521" s="419">
        <v>143.66999999999999</v>
      </c>
      <c r="L521" s="466">
        <f t="shared" si="114"/>
        <v>1</v>
      </c>
      <c r="M521" s="464">
        <f t="shared" si="115"/>
        <v>8528.33</v>
      </c>
      <c r="N521" s="464">
        <f t="shared" si="116"/>
        <v>861361.33</v>
      </c>
      <c r="O521" s="468">
        <f t="shared" ref="O521:O529" si="125">+N521/$L$4337</f>
        <v>6.0425966221229259E-6</v>
      </c>
      <c r="P521" s="479"/>
    </row>
    <row r="522" spans="1:16">
      <c r="A522" s="684"/>
      <c r="B522" s="440" t="s">
        <v>741</v>
      </c>
      <c r="C522" s="441">
        <v>1110364540</v>
      </c>
      <c r="D522" s="414" t="s">
        <v>742</v>
      </c>
      <c r="E522" s="476" t="s">
        <v>1706</v>
      </c>
      <c r="F522" s="435">
        <v>45531</v>
      </c>
      <c r="G522" s="419">
        <v>59698</v>
      </c>
      <c r="H522" s="419"/>
      <c r="I522" s="419">
        <f t="shared" si="113"/>
        <v>59698</v>
      </c>
      <c r="J522" s="472" t="s">
        <v>2891</v>
      </c>
      <c r="K522" s="419">
        <v>143.66999999999999</v>
      </c>
      <c r="L522" s="466">
        <f t="shared" si="114"/>
        <v>1</v>
      </c>
      <c r="M522" s="464">
        <f t="shared" si="115"/>
        <v>596.98</v>
      </c>
      <c r="N522" s="464">
        <f t="shared" si="116"/>
        <v>60294.98</v>
      </c>
      <c r="O522" s="468">
        <f t="shared" si="125"/>
        <v>4.2297956709871037E-7</v>
      </c>
      <c r="P522" s="479"/>
    </row>
    <row r="523" spans="1:16">
      <c r="A523" s="684"/>
      <c r="B523" s="412" t="s">
        <v>741</v>
      </c>
      <c r="C523" s="413">
        <v>1110364540</v>
      </c>
      <c r="D523" s="414" t="s">
        <v>742</v>
      </c>
      <c r="E523" s="476" t="s">
        <v>1706</v>
      </c>
      <c r="F523" s="435">
        <v>45531</v>
      </c>
      <c r="G523" s="419">
        <v>121833</v>
      </c>
      <c r="H523" s="419"/>
      <c r="I523" s="419">
        <f t="shared" si="113"/>
        <v>121833</v>
      </c>
      <c r="J523" s="472" t="s">
        <v>2891</v>
      </c>
      <c r="K523" s="419">
        <v>143.66999999999999</v>
      </c>
      <c r="L523" s="466">
        <f t="shared" si="114"/>
        <v>1</v>
      </c>
      <c r="M523" s="464">
        <f t="shared" si="115"/>
        <v>1218.33</v>
      </c>
      <c r="N523" s="464">
        <f t="shared" si="116"/>
        <v>123051.33</v>
      </c>
      <c r="O523" s="468">
        <f t="shared" si="125"/>
        <v>8.6322606449692072E-7</v>
      </c>
      <c r="P523" s="479"/>
    </row>
    <row r="524" spans="1:16">
      <c r="A524" s="684"/>
      <c r="B524" s="440" t="s">
        <v>741</v>
      </c>
      <c r="C524" s="441">
        <v>1110364540</v>
      </c>
      <c r="D524" s="414" t="s">
        <v>742</v>
      </c>
      <c r="E524" s="476" t="s">
        <v>1706</v>
      </c>
      <c r="F524" s="435">
        <v>45531</v>
      </c>
      <c r="G524" s="419">
        <v>987639</v>
      </c>
      <c r="H524" s="419"/>
      <c r="I524" s="419">
        <f t="shared" si="113"/>
        <v>987639</v>
      </c>
      <c r="J524" s="472" t="s">
        <v>2891</v>
      </c>
      <c r="K524" s="419">
        <v>143.66999999999999</v>
      </c>
      <c r="L524" s="466">
        <f t="shared" si="114"/>
        <v>1</v>
      </c>
      <c r="M524" s="464">
        <f t="shared" si="115"/>
        <v>9876.39</v>
      </c>
      <c r="N524" s="464">
        <f t="shared" si="116"/>
        <v>997515.39</v>
      </c>
      <c r="O524" s="468">
        <f t="shared" si="125"/>
        <v>6.9977405720426677E-6</v>
      </c>
      <c r="P524" s="479"/>
    </row>
    <row r="525" spans="1:16">
      <c r="A525" s="684"/>
      <c r="B525" s="412" t="s">
        <v>207</v>
      </c>
      <c r="C525" s="413">
        <v>13749832</v>
      </c>
      <c r="D525" s="414" t="s">
        <v>208</v>
      </c>
      <c r="E525" s="476" t="s">
        <v>1706</v>
      </c>
      <c r="F525" s="435">
        <v>45531</v>
      </c>
      <c r="G525" s="419">
        <v>2436600</v>
      </c>
      <c r="H525" s="419"/>
      <c r="I525" s="419">
        <f t="shared" si="113"/>
        <v>2436600</v>
      </c>
      <c r="J525" s="472" t="s">
        <v>2891</v>
      </c>
      <c r="K525" s="419">
        <v>143.66999999999999</v>
      </c>
      <c r="L525" s="466">
        <f t="shared" si="114"/>
        <v>1</v>
      </c>
      <c r="M525" s="464">
        <f t="shared" si="115"/>
        <v>24366</v>
      </c>
      <c r="N525" s="464">
        <f t="shared" si="116"/>
        <v>2460966</v>
      </c>
      <c r="O525" s="468">
        <f t="shared" si="125"/>
        <v>1.7264096170604001E-5</v>
      </c>
      <c r="P525" s="479"/>
    </row>
    <row r="526" spans="1:16">
      <c r="A526" s="684"/>
      <c r="B526" s="440" t="s">
        <v>207</v>
      </c>
      <c r="C526" s="441">
        <v>13749832</v>
      </c>
      <c r="D526" s="414" t="s">
        <v>208</v>
      </c>
      <c r="E526" s="476" t="s">
        <v>1706</v>
      </c>
      <c r="F526" s="435">
        <v>45531</v>
      </c>
      <c r="G526" s="419">
        <v>4200000</v>
      </c>
      <c r="H526" s="419"/>
      <c r="I526" s="419">
        <f t="shared" si="113"/>
        <v>4200000</v>
      </c>
      <c r="J526" s="472" t="s">
        <v>2891</v>
      </c>
      <c r="K526" s="419">
        <v>143.66999999999999</v>
      </c>
      <c r="L526" s="466">
        <f t="shared" si="114"/>
        <v>1</v>
      </c>
      <c r="M526" s="464">
        <f t="shared" si="115"/>
        <v>42000</v>
      </c>
      <c r="N526" s="464">
        <f t="shared" si="116"/>
        <v>4242000</v>
      </c>
      <c r="O526" s="468">
        <f t="shared" si="125"/>
        <v>2.9758353409068701E-5</v>
      </c>
      <c r="P526" s="479"/>
    </row>
    <row r="527" spans="1:16">
      <c r="A527" s="684"/>
      <c r="B527" s="412" t="s">
        <v>207</v>
      </c>
      <c r="C527" s="413">
        <v>13749832</v>
      </c>
      <c r="D527" s="414" t="s">
        <v>208</v>
      </c>
      <c r="E527" s="476" t="s">
        <v>1706</v>
      </c>
      <c r="F527" s="435">
        <v>45531</v>
      </c>
      <c r="G527" s="419">
        <v>294000</v>
      </c>
      <c r="H527" s="419"/>
      <c r="I527" s="419">
        <f t="shared" si="113"/>
        <v>294000</v>
      </c>
      <c r="J527" s="472" t="s">
        <v>2891</v>
      </c>
      <c r="K527" s="419">
        <v>143.66999999999999</v>
      </c>
      <c r="L527" s="466">
        <f t="shared" si="114"/>
        <v>1</v>
      </c>
      <c r="M527" s="464">
        <f t="shared" si="115"/>
        <v>2940</v>
      </c>
      <c r="N527" s="464">
        <f t="shared" si="116"/>
        <v>296940</v>
      </c>
      <c r="O527" s="468">
        <f t="shared" si="125"/>
        <v>2.0830847386348092E-6</v>
      </c>
      <c r="P527" s="479"/>
    </row>
    <row r="528" spans="1:16">
      <c r="A528" s="684"/>
      <c r="B528" s="440" t="s">
        <v>207</v>
      </c>
      <c r="C528" s="441">
        <v>13749832</v>
      </c>
      <c r="D528" s="414" t="s">
        <v>208</v>
      </c>
      <c r="E528" s="476" t="s">
        <v>1706</v>
      </c>
      <c r="F528" s="435">
        <v>45531</v>
      </c>
      <c r="G528" s="419">
        <v>600000</v>
      </c>
      <c r="H528" s="419"/>
      <c r="I528" s="419">
        <f t="shared" si="113"/>
        <v>600000</v>
      </c>
      <c r="J528" s="472" t="s">
        <v>2891</v>
      </c>
      <c r="K528" s="419">
        <v>143.66999999999999</v>
      </c>
      <c r="L528" s="466">
        <f t="shared" si="114"/>
        <v>1</v>
      </c>
      <c r="M528" s="464">
        <f t="shared" si="115"/>
        <v>6000</v>
      </c>
      <c r="N528" s="464">
        <f t="shared" si="116"/>
        <v>606000</v>
      </c>
      <c r="O528" s="468">
        <f t="shared" si="125"/>
        <v>4.2511933441526714E-6</v>
      </c>
      <c r="P528" s="479"/>
    </row>
    <row r="529" spans="1:16">
      <c r="A529" s="684"/>
      <c r="B529" s="412" t="s">
        <v>207</v>
      </c>
      <c r="C529" s="413">
        <v>13749832</v>
      </c>
      <c r="D529" s="414" t="s">
        <v>208</v>
      </c>
      <c r="E529" s="476" t="s">
        <v>1706</v>
      </c>
      <c r="F529" s="435">
        <v>45531</v>
      </c>
      <c r="G529" s="419">
        <v>1010000</v>
      </c>
      <c r="H529" s="419"/>
      <c r="I529" s="419">
        <f t="shared" si="113"/>
        <v>1010000</v>
      </c>
      <c r="J529" s="472" t="s">
        <v>2891</v>
      </c>
      <c r="K529" s="419">
        <v>143.66999999999999</v>
      </c>
      <c r="L529" s="466">
        <f t="shared" si="114"/>
        <v>1</v>
      </c>
      <c r="M529" s="464">
        <f t="shared" si="115"/>
        <v>10100</v>
      </c>
      <c r="N529" s="464">
        <f t="shared" si="116"/>
        <v>1020100</v>
      </c>
      <c r="O529" s="468">
        <f t="shared" si="125"/>
        <v>7.1561754626569972E-6</v>
      </c>
      <c r="P529" s="479"/>
    </row>
    <row r="530" spans="1:16" s="411" customFormat="1">
      <c r="A530" s="684"/>
      <c r="B530" s="447" t="s">
        <v>26</v>
      </c>
      <c r="C530" s="413"/>
      <c r="D530" s="414"/>
      <c r="E530" s="476"/>
      <c r="F530" s="471"/>
      <c r="G530" s="454">
        <f>SUM(G525:G529)</f>
        <v>8540600</v>
      </c>
      <c r="H530" s="454">
        <f t="shared" ref="H530:O530" si="126">SUM(H525:H529)</f>
        <v>0</v>
      </c>
      <c r="I530" s="454">
        <f t="shared" si="126"/>
        <v>8540600</v>
      </c>
      <c r="J530" s="454"/>
      <c r="K530" s="454"/>
      <c r="L530" s="454"/>
      <c r="M530" s="454">
        <f t="shared" si="126"/>
        <v>85406</v>
      </c>
      <c r="N530" s="454">
        <f t="shared" si="126"/>
        <v>8626006</v>
      </c>
      <c r="O530" s="515">
        <f t="shared" si="126"/>
        <v>6.0512903125117178E-5</v>
      </c>
    </row>
    <row r="531" spans="1:16">
      <c r="A531" s="684"/>
      <c r="B531" s="440" t="s">
        <v>314</v>
      </c>
      <c r="C531" s="441">
        <v>1130657398</v>
      </c>
      <c r="D531" s="414" t="s">
        <v>315</v>
      </c>
      <c r="E531" s="476" t="s">
        <v>1706</v>
      </c>
      <c r="F531" s="435">
        <v>45531</v>
      </c>
      <c r="G531" s="419">
        <v>421569</v>
      </c>
      <c r="H531" s="419"/>
      <c r="I531" s="419">
        <f t="shared" si="113"/>
        <v>421569</v>
      </c>
      <c r="J531" s="472" t="s">
        <v>2891</v>
      </c>
      <c r="K531" s="419">
        <v>143.66999999999999</v>
      </c>
      <c r="L531" s="466">
        <f t="shared" si="114"/>
        <v>1</v>
      </c>
      <c r="M531" s="464">
        <f t="shared" si="115"/>
        <v>4215.6900000000005</v>
      </c>
      <c r="N531" s="464">
        <f t="shared" si="116"/>
        <v>425784.69</v>
      </c>
      <c r="O531" s="468">
        <f>+N531/$L$4337</f>
        <v>2.9869522115018292E-6</v>
      </c>
      <c r="P531" s="479"/>
    </row>
    <row r="532" spans="1:16">
      <c r="A532" s="684"/>
      <c r="B532" s="412" t="s">
        <v>314</v>
      </c>
      <c r="C532" s="413">
        <v>1130657398</v>
      </c>
      <c r="D532" s="414" t="s">
        <v>315</v>
      </c>
      <c r="E532" s="476" t="s">
        <v>1706</v>
      </c>
      <c r="F532" s="435">
        <v>45531</v>
      </c>
      <c r="G532" s="419">
        <v>942868</v>
      </c>
      <c r="H532" s="419"/>
      <c r="I532" s="419">
        <f t="shared" si="113"/>
        <v>942868</v>
      </c>
      <c r="J532" s="472" t="s">
        <v>2891</v>
      </c>
      <c r="K532" s="419">
        <v>143.66999999999999</v>
      </c>
      <c r="L532" s="466">
        <f t="shared" si="114"/>
        <v>1</v>
      </c>
      <c r="M532" s="464">
        <f t="shared" si="115"/>
        <v>9428.68</v>
      </c>
      <c r="N532" s="464">
        <f t="shared" si="116"/>
        <v>952296.68</v>
      </c>
      <c r="O532" s="468">
        <f>+N532/$L$4337</f>
        <v>6.6805236100242359E-6</v>
      </c>
      <c r="P532" s="479"/>
    </row>
    <row r="533" spans="1:16">
      <c r="A533" s="684"/>
      <c r="B533" s="440" t="s">
        <v>314</v>
      </c>
      <c r="C533" s="441">
        <v>1130657398</v>
      </c>
      <c r="D533" s="414" t="s">
        <v>315</v>
      </c>
      <c r="E533" s="476" t="s">
        <v>1706</v>
      </c>
      <c r="F533" s="435">
        <v>45531</v>
      </c>
      <c r="G533" s="419">
        <v>66001</v>
      </c>
      <c r="H533" s="419"/>
      <c r="I533" s="419">
        <f t="shared" si="113"/>
        <v>66001</v>
      </c>
      <c r="J533" s="472" t="s">
        <v>2891</v>
      </c>
      <c r="K533" s="419">
        <v>143.66999999999999</v>
      </c>
      <c r="L533" s="466">
        <f t="shared" si="114"/>
        <v>1</v>
      </c>
      <c r="M533" s="464">
        <f t="shared" si="115"/>
        <v>660.01</v>
      </c>
      <c r="N533" s="464">
        <f t="shared" si="116"/>
        <v>66661.009999999995</v>
      </c>
      <c r="O533" s="468">
        <f>+N533/$L$4337</f>
        <v>4.676383531790341E-7</v>
      </c>
      <c r="P533" s="479"/>
    </row>
    <row r="534" spans="1:16">
      <c r="A534" s="684"/>
      <c r="B534" s="412" t="s">
        <v>314</v>
      </c>
      <c r="C534" s="413">
        <v>1130657398</v>
      </c>
      <c r="D534" s="414" t="s">
        <v>315</v>
      </c>
      <c r="E534" s="476" t="s">
        <v>1706</v>
      </c>
      <c r="F534" s="435">
        <v>45531</v>
      </c>
      <c r="G534" s="419">
        <v>139121</v>
      </c>
      <c r="H534" s="419"/>
      <c r="I534" s="419">
        <f t="shared" si="113"/>
        <v>139121</v>
      </c>
      <c r="J534" s="472" t="s">
        <v>2891</v>
      </c>
      <c r="K534" s="419">
        <v>143.66999999999999</v>
      </c>
      <c r="L534" s="466">
        <f t="shared" si="114"/>
        <v>1</v>
      </c>
      <c r="M534" s="464">
        <f t="shared" si="115"/>
        <v>1391.21</v>
      </c>
      <c r="N534" s="464">
        <f t="shared" si="116"/>
        <v>140512.21</v>
      </c>
      <c r="O534" s="468">
        <f>+N534/$L$4337</f>
        <v>9.857171153864396E-7</v>
      </c>
      <c r="P534" s="479"/>
    </row>
    <row r="535" spans="1:16">
      <c r="A535" s="684"/>
      <c r="B535" s="412" t="s">
        <v>314</v>
      </c>
      <c r="C535" s="413">
        <v>1130657398</v>
      </c>
      <c r="D535" s="414" t="s">
        <v>315</v>
      </c>
      <c r="E535" s="476" t="s">
        <v>1706</v>
      </c>
      <c r="F535" s="435">
        <v>45531</v>
      </c>
      <c r="G535" s="419">
        <v>942500</v>
      </c>
      <c r="H535" s="419"/>
      <c r="I535" s="419">
        <f t="shared" si="113"/>
        <v>942500</v>
      </c>
      <c r="J535" s="472" t="s">
        <v>2891</v>
      </c>
      <c r="K535" s="419">
        <v>143.66999999999999</v>
      </c>
      <c r="L535" s="466">
        <f t="shared" si="114"/>
        <v>1</v>
      </c>
      <c r="M535" s="464">
        <f t="shared" si="115"/>
        <v>9425</v>
      </c>
      <c r="N535" s="464">
        <f t="shared" si="116"/>
        <v>951925</v>
      </c>
      <c r="O535" s="468">
        <f>+N535/$L$4337</f>
        <v>6.6779162114398215E-6</v>
      </c>
      <c r="P535" s="479"/>
    </row>
    <row r="536" spans="1:16" s="411" customFormat="1">
      <c r="A536" s="684"/>
      <c r="B536" s="456" t="s">
        <v>26</v>
      </c>
      <c r="C536" s="441"/>
      <c r="D536" s="414"/>
      <c r="E536" s="476"/>
      <c r="F536" s="471"/>
      <c r="G536" s="454">
        <f>SUM(G531:G535)</f>
        <v>2512059</v>
      </c>
      <c r="H536" s="454">
        <f t="shared" ref="H536:O536" si="127">SUM(H531:H535)</f>
        <v>0</v>
      </c>
      <c r="I536" s="454">
        <f t="shared" si="127"/>
        <v>2512059</v>
      </c>
      <c r="J536" s="454"/>
      <c r="K536" s="454"/>
      <c r="L536" s="454"/>
      <c r="M536" s="454">
        <f t="shared" si="127"/>
        <v>25120.59</v>
      </c>
      <c r="N536" s="454">
        <f t="shared" si="127"/>
        <v>2537179.59</v>
      </c>
      <c r="O536" s="515">
        <f t="shared" si="127"/>
        <v>1.779874750153136E-5</v>
      </c>
    </row>
    <row r="537" spans="1:16">
      <c r="A537" s="684"/>
      <c r="B537" s="412" t="s">
        <v>316</v>
      </c>
      <c r="C537" s="413">
        <v>1143958281</v>
      </c>
      <c r="D537" s="414" t="s">
        <v>1186</v>
      </c>
      <c r="E537" s="476" t="s">
        <v>1706</v>
      </c>
      <c r="F537" s="435">
        <v>45531</v>
      </c>
      <c r="G537" s="419">
        <v>430810</v>
      </c>
      <c r="H537" s="419"/>
      <c r="I537" s="419">
        <f t="shared" si="113"/>
        <v>430810</v>
      </c>
      <c r="J537" s="472" t="s">
        <v>2891</v>
      </c>
      <c r="K537" s="419">
        <v>143.66999999999999</v>
      </c>
      <c r="L537" s="466">
        <f t="shared" si="114"/>
        <v>1</v>
      </c>
      <c r="M537" s="464">
        <f t="shared" si="115"/>
        <v>4308.1000000000004</v>
      </c>
      <c r="N537" s="464">
        <f t="shared" si="116"/>
        <v>435118.1</v>
      </c>
      <c r="O537" s="468">
        <f>+N537/$L$4337</f>
        <v>3.0524276743240206E-6</v>
      </c>
      <c r="P537" s="479"/>
    </row>
    <row r="538" spans="1:16">
      <c r="A538" s="684"/>
      <c r="B538" s="440" t="s">
        <v>316</v>
      </c>
      <c r="C538" s="441">
        <v>1143958281</v>
      </c>
      <c r="D538" s="414" t="s">
        <v>1186</v>
      </c>
      <c r="E538" s="476" t="s">
        <v>1706</v>
      </c>
      <c r="F538" s="435">
        <v>45531</v>
      </c>
      <c r="G538" s="419">
        <v>852833</v>
      </c>
      <c r="H538" s="419"/>
      <c r="I538" s="419">
        <f t="shared" si="113"/>
        <v>852833</v>
      </c>
      <c r="J538" s="472" t="s">
        <v>2891</v>
      </c>
      <c r="K538" s="419">
        <v>143.66999999999999</v>
      </c>
      <c r="L538" s="466">
        <f t="shared" si="114"/>
        <v>1</v>
      </c>
      <c r="M538" s="464">
        <f t="shared" si="115"/>
        <v>8528.33</v>
      </c>
      <c r="N538" s="464">
        <f t="shared" si="116"/>
        <v>861361.33</v>
      </c>
      <c r="O538" s="468">
        <f>+N538/$L$4337</f>
        <v>6.0425966221229259E-6</v>
      </c>
      <c r="P538" s="479"/>
    </row>
    <row r="539" spans="1:16">
      <c r="A539" s="684"/>
      <c r="B539" s="412" t="s">
        <v>316</v>
      </c>
      <c r="C539" s="413">
        <v>1143958281</v>
      </c>
      <c r="D539" s="414" t="s">
        <v>1186</v>
      </c>
      <c r="E539" s="476" t="s">
        <v>1706</v>
      </c>
      <c r="F539" s="435">
        <v>45531</v>
      </c>
      <c r="G539" s="419">
        <v>59698</v>
      </c>
      <c r="H539" s="419"/>
      <c r="I539" s="419">
        <f t="shared" ref="I539:I592" si="128">+G539+H539</f>
        <v>59698</v>
      </c>
      <c r="J539" s="472" t="s">
        <v>2891</v>
      </c>
      <c r="K539" s="419">
        <v>143.66999999999999</v>
      </c>
      <c r="L539" s="466">
        <f t="shared" ref="L539:L592" si="129">+K539/J539</f>
        <v>1</v>
      </c>
      <c r="M539" s="464">
        <f t="shared" ref="M539:M592" si="130">+I539*L539%</f>
        <v>596.98</v>
      </c>
      <c r="N539" s="464">
        <f t="shared" ref="N539:N592" si="131">+I539+M539</f>
        <v>60294.98</v>
      </c>
      <c r="O539" s="468">
        <f>+N539/$L$4337</f>
        <v>4.2297956709871037E-7</v>
      </c>
      <c r="P539" s="479"/>
    </row>
    <row r="540" spans="1:16">
      <c r="A540" s="684"/>
      <c r="B540" s="412" t="s">
        <v>316</v>
      </c>
      <c r="C540" s="413">
        <v>1143958281</v>
      </c>
      <c r="D540" s="414" t="s">
        <v>1186</v>
      </c>
      <c r="E540" s="476" t="s">
        <v>1706</v>
      </c>
      <c r="F540" s="435">
        <v>45531</v>
      </c>
      <c r="G540" s="419">
        <v>121833</v>
      </c>
      <c r="H540" s="419"/>
      <c r="I540" s="419">
        <f t="shared" si="128"/>
        <v>121833</v>
      </c>
      <c r="J540" s="472" t="s">
        <v>2891</v>
      </c>
      <c r="K540" s="419">
        <v>143.66999999999999</v>
      </c>
      <c r="L540" s="466">
        <f t="shared" si="129"/>
        <v>1</v>
      </c>
      <c r="M540" s="464">
        <f t="shared" si="130"/>
        <v>1218.33</v>
      </c>
      <c r="N540" s="464">
        <f t="shared" si="131"/>
        <v>123051.33</v>
      </c>
      <c r="O540" s="468">
        <f>+N540/$L$4337</f>
        <v>8.6322606449692072E-7</v>
      </c>
      <c r="P540" s="479"/>
    </row>
    <row r="541" spans="1:16">
      <c r="A541" s="684"/>
      <c r="B541" s="440" t="s">
        <v>316</v>
      </c>
      <c r="C541" s="441">
        <v>1143958281</v>
      </c>
      <c r="D541" s="414" t="s">
        <v>1186</v>
      </c>
      <c r="E541" s="476" t="s">
        <v>1706</v>
      </c>
      <c r="F541" s="435">
        <v>45531</v>
      </c>
      <c r="G541" s="419">
        <v>258194</v>
      </c>
      <c r="H541" s="419"/>
      <c r="I541" s="419">
        <f t="shared" si="128"/>
        <v>258194</v>
      </c>
      <c r="J541" s="472" t="s">
        <v>2891</v>
      </c>
      <c r="K541" s="419">
        <v>143.66999999999999</v>
      </c>
      <c r="L541" s="466">
        <f t="shared" si="129"/>
        <v>1</v>
      </c>
      <c r="M541" s="464">
        <f t="shared" si="130"/>
        <v>2581.94</v>
      </c>
      <c r="N541" s="464">
        <f t="shared" si="131"/>
        <v>260775.94</v>
      </c>
      <c r="O541" s="468">
        <f>+N541/$L$4337</f>
        <v>1.8293876905002581E-6</v>
      </c>
      <c r="P541" s="479"/>
    </row>
    <row r="542" spans="1:16" s="411" customFormat="1">
      <c r="A542" s="684"/>
      <c r="B542" s="447" t="s">
        <v>26</v>
      </c>
      <c r="C542" s="413"/>
      <c r="D542" s="414"/>
      <c r="E542" s="476"/>
      <c r="F542" s="471"/>
      <c r="G542" s="454">
        <f>SUM(G537:G541)</f>
        <v>1723368</v>
      </c>
      <c r="H542" s="454">
        <f t="shared" ref="H542:O542" si="132">SUM(H537:H541)</f>
        <v>0</v>
      </c>
      <c r="I542" s="454">
        <f t="shared" si="132"/>
        <v>1723368</v>
      </c>
      <c r="J542" s="454"/>
      <c r="K542" s="454"/>
      <c r="L542" s="454"/>
      <c r="M542" s="454">
        <f t="shared" si="132"/>
        <v>17233.68</v>
      </c>
      <c r="N542" s="454">
        <f t="shared" si="132"/>
        <v>1740601.68</v>
      </c>
      <c r="O542" s="515">
        <f t="shared" si="132"/>
        <v>1.2210617618542836E-5</v>
      </c>
    </row>
    <row r="543" spans="1:16">
      <c r="A543" s="684"/>
      <c r="B543" s="412" t="s">
        <v>723</v>
      </c>
      <c r="C543" s="413">
        <v>1107037401</v>
      </c>
      <c r="D543" s="414" t="s">
        <v>1132</v>
      </c>
      <c r="E543" s="476" t="s">
        <v>1706</v>
      </c>
      <c r="F543" s="435">
        <v>45531</v>
      </c>
      <c r="G543" s="419">
        <v>1538567</v>
      </c>
      <c r="H543" s="419"/>
      <c r="I543" s="419">
        <f t="shared" si="128"/>
        <v>1538567</v>
      </c>
      <c r="J543" s="472" t="s">
        <v>2891</v>
      </c>
      <c r="K543" s="419">
        <v>143.66999999999999</v>
      </c>
      <c r="L543" s="466">
        <f t="shared" si="129"/>
        <v>1</v>
      </c>
      <c r="M543" s="464">
        <f t="shared" si="130"/>
        <v>15385.67</v>
      </c>
      <c r="N543" s="464">
        <f t="shared" si="131"/>
        <v>1553952.67</v>
      </c>
      <c r="O543" s="468">
        <f t="shared" ref="O543:O556" si="133">+N543/$L$4337</f>
        <v>1.0901242983221572E-5</v>
      </c>
      <c r="P543" s="479"/>
    </row>
    <row r="544" spans="1:16">
      <c r="A544" s="684"/>
      <c r="B544" s="412" t="s">
        <v>723</v>
      </c>
      <c r="C544" s="413">
        <v>1107037401</v>
      </c>
      <c r="D544" s="414" t="s">
        <v>1132</v>
      </c>
      <c r="E544" s="476" t="s">
        <v>1706</v>
      </c>
      <c r="F544" s="435">
        <v>45531</v>
      </c>
      <c r="G544" s="419">
        <v>103597</v>
      </c>
      <c r="H544" s="419"/>
      <c r="I544" s="419">
        <f t="shared" si="128"/>
        <v>103597</v>
      </c>
      <c r="J544" s="472" t="s">
        <v>2891</v>
      </c>
      <c r="K544" s="419">
        <v>143.66999999999999</v>
      </c>
      <c r="L544" s="466">
        <f t="shared" si="129"/>
        <v>1</v>
      </c>
      <c r="M544" s="464">
        <f t="shared" si="130"/>
        <v>1035.97</v>
      </c>
      <c r="N544" s="464">
        <f t="shared" si="131"/>
        <v>104632.97</v>
      </c>
      <c r="O544" s="468">
        <f t="shared" si="133"/>
        <v>7.3401812812364054E-7</v>
      </c>
      <c r="P544" s="479"/>
    </row>
    <row r="545" spans="1:16">
      <c r="A545" s="684"/>
      <c r="B545" s="440" t="s">
        <v>723</v>
      </c>
      <c r="C545" s="441">
        <v>1107037401</v>
      </c>
      <c r="D545" s="414" t="s">
        <v>1132</v>
      </c>
      <c r="E545" s="476" t="s">
        <v>1706</v>
      </c>
      <c r="F545" s="435">
        <v>45531</v>
      </c>
      <c r="G545" s="419">
        <v>228500</v>
      </c>
      <c r="H545" s="419"/>
      <c r="I545" s="419">
        <f t="shared" si="128"/>
        <v>228500</v>
      </c>
      <c r="J545" s="472" t="s">
        <v>2891</v>
      </c>
      <c r="K545" s="419">
        <v>143.66999999999999</v>
      </c>
      <c r="L545" s="466">
        <f t="shared" si="129"/>
        <v>1</v>
      </c>
      <c r="M545" s="464">
        <f t="shared" si="130"/>
        <v>2285</v>
      </c>
      <c r="N545" s="464">
        <f t="shared" si="131"/>
        <v>230785</v>
      </c>
      <c r="O545" s="468">
        <f t="shared" si="133"/>
        <v>1.6189961318981424E-6</v>
      </c>
      <c r="P545" s="479"/>
    </row>
    <row r="546" spans="1:16">
      <c r="A546" s="684"/>
      <c r="B546" s="412" t="s">
        <v>723</v>
      </c>
      <c r="C546" s="413">
        <v>1107037401</v>
      </c>
      <c r="D546" s="414" t="s">
        <v>1132</v>
      </c>
      <c r="E546" s="476" t="s">
        <v>1706</v>
      </c>
      <c r="F546" s="435">
        <v>45531</v>
      </c>
      <c r="G546" s="419">
        <v>723833</v>
      </c>
      <c r="H546" s="419"/>
      <c r="I546" s="419">
        <f t="shared" si="128"/>
        <v>723833</v>
      </c>
      <c r="J546" s="472" t="s">
        <v>2891</v>
      </c>
      <c r="K546" s="419">
        <v>143.66999999999999</v>
      </c>
      <c r="L546" s="466">
        <f t="shared" si="129"/>
        <v>1</v>
      </c>
      <c r="M546" s="464">
        <f t="shared" si="130"/>
        <v>7238.33</v>
      </c>
      <c r="N546" s="464">
        <f t="shared" si="131"/>
        <v>731071.33</v>
      </c>
      <c r="O546" s="468">
        <f t="shared" si="133"/>
        <v>5.1285900531301014E-6</v>
      </c>
      <c r="P546" s="479"/>
    </row>
    <row r="547" spans="1:16">
      <c r="A547" s="684"/>
      <c r="B547" s="412" t="s">
        <v>752</v>
      </c>
      <c r="C547" s="413">
        <v>1113670845</v>
      </c>
      <c r="D547" s="414" t="s">
        <v>753</v>
      </c>
      <c r="E547" s="476" t="s">
        <v>1706</v>
      </c>
      <c r="F547" s="435">
        <v>45531</v>
      </c>
      <c r="G547" s="419">
        <v>530450</v>
      </c>
      <c r="H547" s="419"/>
      <c r="I547" s="419">
        <f t="shared" si="128"/>
        <v>530450</v>
      </c>
      <c r="J547" s="472" t="s">
        <v>2891</v>
      </c>
      <c r="K547" s="419">
        <v>143.66999999999999</v>
      </c>
      <c r="L547" s="466">
        <f t="shared" si="129"/>
        <v>1</v>
      </c>
      <c r="M547" s="464">
        <f t="shared" si="130"/>
        <v>5304.5</v>
      </c>
      <c r="N547" s="464">
        <f t="shared" si="131"/>
        <v>535754.5</v>
      </c>
      <c r="O547" s="468">
        <f t="shared" si="133"/>
        <v>3.7584091823429746E-6</v>
      </c>
      <c r="P547" s="479"/>
    </row>
    <row r="548" spans="1:16">
      <c r="A548" s="684"/>
      <c r="B548" s="440" t="s">
        <v>752</v>
      </c>
      <c r="C548" s="441">
        <v>1113670845</v>
      </c>
      <c r="D548" s="414" t="s">
        <v>753</v>
      </c>
      <c r="E548" s="476" t="s">
        <v>1706</v>
      </c>
      <c r="F548" s="435">
        <v>45531</v>
      </c>
      <c r="G548" s="419">
        <v>1048833</v>
      </c>
      <c r="H548" s="419"/>
      <c r="I548" s="419">
        <f t="shared" si="128"/>
        <v>1048833</v>
      </c>
      <c r="J548" s="472" t="s">
        <v>2891</v>
      </c>
      <c r="K548" s="419">
        <v>143.66999999999999</v>
      </c>
      <c r="L548" s="466">
        <f t="shared" si="129"/>
        <v>1</v>
      </c>
      <c r="M548" s="464">
        <f t="shared" si="130"/>
        <v>10488.33</v>
      </c>
      <c r="N548" s="464">
        <f t="shared" si="131"/>
        <v>1059321.33</v>
      </c>
      <c r="O548" s="468">
        <f t="shared" si="133"/>
        <v>7.4313197812127992E-6</v>
      </c>
      <c r="P548" s="479"/>
    </row>
    <row r="549" spans="1:16">
      <c r="A549" s="684"/>
      <c r="B549" s="412" t="s">
        <v>752</v>
      </c>
      <c r="C549" s="413">
        <v>1113670845</v>
      </c>
      <c r="D549" s="414" t="s">
        <v>753</v>
      </c>
      <c r="E549" s="476" t="s">
        <v>1706</v>
      </c>
      <c r="F549" s="435">
        <v>45531</v>
      </c>
      <c r="G549" s="419">
        <v>73418</v>
      </c>
      <c r="H549" s="419"/>
      <c r="I549" s="419">
        <f t="shared" si="128"/>
        <v>73418</v>
      </c>
      <c r="J549" s="472" t="s">
        <v>2891</v>
      </c>
      <c r="K549" s="419">
        <v>143.66999999999999</v>
      </c>
      <c r="L549" s="466">
        <f t="shared" si="129"/>
        <v>1</v>
      </c>
      <c r="M549" s="464">
        <f t="shared" si="130"/>
        <v>734.18000000000006</v>
      </c>
      <c r="N549" s="464">
        <f t="shared" si="131"/>
        <v>74152.179999999993</v>
      </c>
      <c r="O549" s="468">
        <f t="shared" si="133"/>
        <v>5.2019018823500135E-7</v>
      </c>
      <c r="P549" s="479"/>
    </row>
    <row r="550" spans="1:16">
      <c r="A550" s="684"/>
      <c r="B550" s="440" t="s">
        <v>752</v>
      </c>
      <c r="C550" s="441">
        <v>1113670845</v>
      </c>
      <c r="D550" s="414" t="s">
        <v>753</v>
      </c>
      <c r="E550" s="476" t="s">
        <v>1706</v>
      </c>
      <c r="F550" s="435">
        <v>45531</v>
      </c>
      <c r="G550" s="419">
        <v>149833</v>
      </c>
      <c r="H550" s="419"/>
      <c r="I550" s="419">
        <f t="shared" si="128"/>
        <v>149833</v>
      </c>
      <c r="J550" s="472" t="s">
        <v>2891</v>
      </c>
      <c r="K550" s="419">
        <v>143.66999999999999</v>
      </c>
      <c r="L550" s="466">
        <f t="shared" si="129"/>
        <v>1</v>
      </c>
      <c r="M550" s="464">
        <f t="shared" si="130"/>
        <v>1498.33</v>
      </c>
      <c r="N550" s="464">
        <f t="shared" si="131"/>
        <v>151331.32999999999</v>
      </c>
      <c r="O550" s="468">
        <f t="shared" si="133"/>
        <v>1.0616150872240454E-6</v>
      </c>
      <c r="P550" s="479"/>
    </row>
    <row r="551" spans="1:16">
      <c r="A551" s="684"/>
      <c r="B551" s="412" t="s">
        <v>752</v>
      </c>
      <c r="C551" s="413">
        <v>1113670845</v>
      </c>
      <c r="D551" s="414" t="s">
        <v>753</v>
      </c>
      <c r="E551" s="476" t="s">
        <v>1706</v>
      </c>
      <c r="F551" s="435">
        <v>45531</v>
      </c>
      <c r="G551" s="419">
        <v>454444</v>
      </c>
      <c r="H551" s="419"/>
      <c r="I551" s="419">
        <f t="shared" si="128"/>
        <v>454444</v>
      </c>
      <c r="J551" s="472" t="s">
        <v>2891</v>
      </c>
      <c r="K551" s="419">
        <v>143.66999999999999</v>
      </c>
      <c r="L551" s="466">
        <f t="shared" si="129"/>
        <v>1</v>
      </c>
      <c r="M551" s="464">
        <f t="shared" si="130"/>
        <v>4544.4400000000005</v>
      </c>
      <c r="N551" s="464">
        <f t="shared" si="131"/>
        <v>458988.44</v>
      </c>
      <c r="O551" s="468">
        <f t="shared" si="133"/>
        <v>3.2198821801501946E-6</v>
      </c>
      <c r="P551" s="479"/>
    </row>
    <row r="552" spans="1:16">
      <c r="A552" s="684"/>
      <c r="B552" s="440" t="s">
        <v>704</v>
      </c>
      <c r="C552" s="441">
        <v>1062320335</v>
      </c>
      <c r="D552" s="414" t="s">
        <v>705</v>
      </c>
      <c r="E552" s="476" t="s">
        <v>1706</v>
      </c>
      <c r="F552" s="435">
        <v>45531</v>
      </c>
      <c r="G552" s="419">
        <v>599905</v>
      </c>
      <c r="H552" s="419"/>
      <c r="I552" s="419">
        <f t="shared" si="128"/>
        <v>599905</v>
      </c>
      <c r="J552" s="472" t="s">
        <v>2891</v>
      </c>
      <c r="K552" s="419">
        <v>143.66999999999999</v>
      </c>
      <c r="L552" s="466">
        <f t="shared" si="129"/>
        <v>1</v>
      </c>
      <c r="M552" s="464">
        <f t="shared" si="130"/>
        <v>5999.05</v>
      </c>
      <c r="N552" s="464">
        <f t="shared" si="131"/>
        <v>605904.05000000005</v>
      </c>
      <c r="O552" s="468">
        <f t="shared" si="133"/>
        <v>4.2505202385398481E-6</v>
      </c>
      <c r="P552" s="479"/>
    </row>
    <row r="553" spans="1:16">
      <c r="A553" s="684"/>
      <c r="B553" s="412" t="s">
        <v>704</v>
      </c>
      <c r="C553" s="413">
        <v>1062320335</v>
      </c>
      <c r="D553" s="414" t="s">
        <v>705</v>
      </c>
      <c r="E553" s="476" t="s">
        <v>1706</v>
      </c>
      <c r="F553" s="435">
        <v>45531</v>
      </c>
      <c r="G553" s="419">
        <v>852833</v>
      </c>
      <c r="H553" s="419"/>
      <c r="I553" s="419">
        <f t="shared" si="128"/>
        <v>852833</v>
      </c>
      <c r="J553" s="472" t="s">
        <v>2891</v>
      </c>
      <c r="K553" s="419">
        <v>143.66999999999999</v>
      </c>
      <c r="L553" s="466">
        <f t="shared" si="129"/>
        <v>1</v>
      </c>
      <c r="M553" s="464">
        <f t="shared" si="130"/>
        <v>8528.33</v>
      </c>
      <c r="N553" s="464">
        <f t="shared" si="131"/>
        <v>861361.33</v>
      </c>
      <c r="O553" s="468">
        <f t="shared" si="133"/>
        <v>6.0425966221229259E-6</v>
      </c>
      <c r="P553" s="479"/>
    </row>
    <row r="554" spans="1:16">
      <c r="A554" s="684"/>
      <c r="B554" s="440" t="s">
        <v>704</v>
      </c>
      <c r="C554" s="441">
        <v>1062320335</v>
      </c>
      <c r="D554" s="414" t="s">
        <v>705</v>
      </c>
      <c r="E554" s="476" t="s">
        <v>1706</v>
      </c>
      <c r="F554" s="435">
        <v>45531</v>
      </c>
      <c r="G554" s="419">
        <v>59698</v>
      </c>
      <c r="H554" s="419"/>
      <c r="I554" s="419">
        <f t="shared" si="128"/>
        <v>59698</v>
      </c>
      <c r="J554" s="472" t="s">
        <v>2891</v>
      </c>
      <c r="K554" s="419">
        <v>143.66999999999999</v>
      </c>
      <c r="L554" s="466">
        <f t="shared" si="129"/>
        <v>1</v>
      </c>
      <c r="M554" s="464">
        <f t="shared" si="130"/>
        <v>596.98</v>
      </c>
      <c r="N554" s="464">
        <f t="shared" si="131"/>
        <v>60294.98</v>
      </c>
      <c r="O554" s="468">
        <f t="shared" si="133"/>
        <v>4.2297956709871037E-7</v>
      </c>
      <c r="P554" s="479"/>
    </row>
    <row r="555" spans="1:16">
      <c r="A555" s="684"/>
      <c r="B555" s="412" t="s">
        <v>704</v>
      </c>
      <c r="C555" s="413">
        <v>1062320335</v>
      </c>
      <c r="D555" s="414" t="s">
        <v>705</v>
      </c>
      <c r="E555" s="476" t="s">
        <v>1706</v>
      </c>
      <c r="F555" s="435">
        <v>45531</v>
      </c>
      <c r="G555" s="419">
        <v>121833</v>
      </c>
      <c r="H555" s="419"/>
      <c r="I555" s="419">
        <f t="shared" si="128"/>
        <v>121833</v>
      </c>
      <c r="J555" s="472" t="s">
        <v>2891</v>
      </c>
      <c r="K555" s="419">
        <v>143.66999999999999</v>
      </c>
      <c r="L555" s="466">
        <f t="shared" si="129"/>
        <v>1</v>
      </c>
      <c r="M555" s="464">
        <f t="shared" si="130"/>
        <v>1218.33</v>
      </c>
      <c r="N555" s="464">
        <f t="shared" si="131"/>
        <v>123051.33</v>
      </c>
      <c r="O555" s="468">
        <f t="shared" si="133"/>
        <v>8.6322606449692072E-7</v>
      </c>
      <c r="P555" s="479"/>
    </row>
    <row r="556" spans="1:16">
      <c r="A556" s="684"/>
      <c r="B556" s="412" t="s">
        <v>704</v>
      </c>
      <c r="C556" s="413">
        <v>1062320335</v>
      </c>
      <c r="D556" s="414" t="s">
        <v>705</v>
      </c>
      <c r="E556" s="476" t="s">
        <v>1706</v>
      </c>
      <c r="F556" s="435">
        <v>45531</v>
      </c>
      <c r="G556" s="419">
        <v>397222</v>
      </c>
      <c r="H556" s="419"/>
      <c r="I556" s="419">
        <f t="shared" si="128"/>
        <v>397222</v>
      </c>
      <c r="J556" s="472" t="s">
        <v>2891</v>
      </c>
      <c r="K556" s="419">
        <v>143.66999999999999</v>
      </c>
      <c r="L556" s="466">
        <f t="shared" si="129"/>
        <v>1</v>
      </c>
      <c r="M556" s="464">
        <f t="shared" si="130"/>
        <v>3972.2200000000003</v>
      </c>
      <c r="N556" s="464">
        <f t="shared" si="131"/>
        <v>401194.22</v>
      </c>
      <c r="O556" s="468">
        <f t="shared" si="133"/>
        <v>2.8144458709183542E-6</v>
      </c>
      <c r="P556" s="479"/>
    </row>
    <row r="557" spans="1:16" s="411" customFormat="1">
      <c r="A557" s="684"/>
      <c r="B557" s="456" t="s">
        <v>26</v>
      </c>
      <c r="C557" s="441"/>
      <c r="D557" s="414"/>
      <c r="E557" s="476"/>
      <c r="F557" s="471"/>
      <c r="G557" s="454">
        <f>SUM(G552:G556)</f>
        <v>2031491</v>
      </c>
      <c r="H557" s="454">
        <f t="shared" ref="H557:O557" si="134">SUM(H552:H556)</f>
        <v>0</v>
      </c>
      <c r="I557" s="454">
        <f t="shared" si="134"/>
        <v>2031491</v>
      </c>
      <c r="J557" s="454"/>
      <c r="K557" s="454"/>
      <c r="L557" s="454"/>
      <c r="M557" s="454">
        <f t="shared" si="134"/>
        <v>20314.91</v>
      </c>
      <c r="N557" s="454">
        <f t="shared" si="134"/>
        <v>2051805.91</v>
      </c>
      <c r="O557" s="515">
        <f t="shared" si="134"/>
        <v>1.4393768363176759E-5</v>
      </c>
    </row>
    <row r="558" spans="1:16">
      <c r="A558" s="684"/>
      <c r="B558" s="412" t="s">
        <v>317</v>
      </c>
      <c r="C558" s="413">
        <v>1151939707</v>
      </c>
      <c r="D558" s="414" t="s">
        <v>705</v>
      </c>
      <c r="E558" s="476" t="s">
        <v>1706</v>
      </c>
      <c r="F558" s="435">
        <v>45531</v>
      </c>
      <c r="G558" s="419">
        <v>878400</v>
      </c>
      <c r="H558" s="419"/>
      <c r="I558" s="419">
        <f t="shared" si="128"/>
        <v>878400</v>
      </c>
      <c r="J558" s="472" t="s">
        <v>2891</v>
      </c>
      <c r="K558" s="419">
        <v>143.66999999999999</v>
      </c>
      <c r="L558" s="466">
        <f t="shared" si="129"/>
        <v>1</v>
      </c>
      <c r="M558" s="464">
        <f t="shared" si="130"/>
        <v>8784</v>
      </c>
      <c r="N558" s="464">
        <f t="shared" si="131"/>
        <v>887184</v>
      </c>
      <c r="O558" s="468">
        <f>+N558/$L$4337</f>
        <v>6.2237470558395116E-6</v>
      </c>
      <c r="P558" s="479"/>
    </row>
    <row r="559" spans="1:16">
      <c r="A559" s="684"/>
      <c r="B559" s="440" t="s">
        <v>317</v>
      </c>
      <c r="C559" s="441">
        <v>1151939707</v>
      </c>
      <c r="D559" s="414" t="s">
        <v>1144</v>
      </c>
      <c r="E559" s="476" t="s">
        <v>1706</v>
      </c>
      <c r="F559" s="435">
        <v>45531</v>
      </c>
      <c r="G559" s="419">
        <v>1144500</v>
      </c>
      <c r="H559" s="419"/>
      <c r="I559" s="419">
        <f t="shared" si="128"/>
        <v>1144500</v>
      </c>
      <c r="J559" s="472" t="s">
        <v>2891</v>
      </c>
      <c r="K559" s="419">
        <v>143.66999999999999</v>
      </c>
      <c r="L559" s="466">
        <f t="shared" si="129"/>
        <v>1</v>
      </c>
      <c r="M559" s="464">
        <f t="shared" si="130"/>
        <v>11445</v>
      </c>
      <c r="N559" s="464">
        <f t="shared" si="131"/>
        <v>1155945</v>
      </c>
      <c r="O559" s="468">
        <f>+N559/$L$4337</f>
        <v>8.1091513039712218E-6</v>
      </c>
      <c r="P559" s="479"/>
    </row>
    <row r="560" spans="1:16">
      <c r="A560" s="684"/>
      <c r="B560" s="412" t="s">
        <v>317</v>
      </c>
      <c r="C560" s="413">
        <v>1151939707</v>
      </c>
      <c r="D560" s="414" t="s">
        <v>1144</v>
      </c>
      <c r="E560" s="476" t="s">
        <v>1706</v>
      </c>
      <c r="F560" s="435">
        <v>45531</v>
      </c>
      <c r="G560" s="419">
        <v>80115</v>
      </c>
      <c r="H560" s="419"/>
      <c r="I560" s="419">
        <f t="shared" si="128"/>
        <v>80115</v>
      </c>
      <c r="J560" s="472" t="s">
        <v>2891</v>
      </c>
      <c r="K560" s="419">
        <v>143.66999999999999</v>
      </c>
      <c r="L560" s="466">
        <f t="shared" si="129"/>
        <v>1</v>
      </c>
      <c r="M560" s="464">
        <f t="shared" si="130"/>
        <v>801.15</v>
      </c>
      <c r="N560" s="464">
        <f t="shared" si="131"/>
        <v>80916.149999999994</v>
      </c>
      <c r="O560" s="468">
        <f>+N560/$L$4337</f>
        <v>5.6764059127798546E-7</v>
      </c>
      <c r="P560" s="479"/>
    </row>
    <row r="561" spans="1:16">
      <c r="A561" s="684"/>
      <c r="B561" s="412" t="s">
        <v>317</v>
      </c>
      <c r="C561" s="413">
        <v>1151939707</v>
      </c>
      <c r="D561" s="414" t="s">
        <v>1144</v>
      </c>
      <c r="E561" s="476" t="s">
        <v>1706</v>
      </c>
      <c r="F561" s="435">
        <v>45531</v>
      </c>
      <c r="G561" s="419">
        <v>163500</v>
      </c>
      <c r="H561" s="419"/>
      <c r="I561" s="419">
        <f t="shared" si="128"/>
        <v>163500</v>
      </c>
      <c r="J561" s="472" t="s">
        <v>2891</v>
      </c>
      <c r="K561" s="419">
        <v>143.66999999999999</v>
      </c>
      <c r="L561" s="466">
        <f t="shared" si="129"/>
        <v>1</v>
      </c>
      <c r="M561" s="464">
        <f t="shared" si="130"/>
        <v>1635</v>
      </c>
      <c r="N561" s="464">
        <f t="shared" si="131"/>
        <v>165135</v>
      </c>
      <c r="O561" s="468">
        <f>+N561/$L$4337</f>
        <v>1.158450186281603E-6</v>
      </c>
      <c r="P561" s="479"/>
    </row>
    <row r="562" spans="1:16">
      <c r="A562" s="684"/>
      <c r="B562" s="440" t="s">
        <v>317</v>
      </c>
      <c r="C562" s="441">
        <v>1151939707</v>
      </c>
      <c r="D562" s="414" t="s">
        <v>1144</v>
      </c>
      <c r="E562" s="476" t="s">
        <v>1706</v>
      </c>
      <c r="F562" s="435">
        <v>45531</v>
      </c>
      <c r="G562" s="419">
        <v>630000</v>
      </c>
      <c r="H562" s="419"/>
      <c r="I562" s="419">
        <f t="shared" si="128"/>
        <v>630000</v>
      </c>
      <c r="J562" s="472" t="s">
        <v>2891</v>
      </c>
      <c r="K562" s="419">
        <v>143.66999999999999</v>
      </c>
      <c r="L562" s="466">
        <f t="shared" si="129"/>
        <v>1</v>
      </c>
      <c r="M562" s="464">
        <f t="shared" si="130"/>
        <v>6300</v>
      </c>
      <c r="N562" s="464">
        <f t="shared" si="131"/>
        <v>636300</v>
      </c>
      <c r="O562" s="468">
        <f>+N562/$L$4337</f>
        <v>4.4637530113603052E-6</v>
      </c>
      <c r="P562" s="479"/>
    </row>
    <row r="563" spans="1:16" s="411" customFormat="1">
      <c r="A563" s="684"/>
      <c r="B563" s="447" t="s">
        <v>26</v>
      </c>
      <c r="C563" s="413"/>
      <c r="D563" s="414"/>
      <c r="E563" s="476"/>
      <c r="F563" s="471"/>
      <c r="G563" s="454">
        <f>SUM(G558:G562)</f>
        <v>2896515</v>
      </c>
      <c r="H563" s="454">
        <f t="shared" ref="H563:O563" si="135">SUM(H558:H562)</f>
        <v>0</v>
      </c>
      <c r="I563" s="454">
        <f t="shared" si="135"/>
        <v>2896515</v>
      </c>
      <c r="J563" s="454"/>
      <c r="K563" s="454"/>
      <c r="L563" s="454"/>
      <c r="M563" s="454">
        <f t="shared" si="135"/>
        <v>28965.15</v>
      </c>
      <c r="N563" s="454">
        <f t="shared" si="135"/>
        <v>2925480.15</v>
      </c>
      <c r="O563" s="515">
        <f t="shared" si="135"/>
        <v>2.0522742148730628E-5</v>
      </c>
    </row>
    <row r="564" spans="1:16">
      <c r="A564" s="684"/>
      <c r="B564" s="440" t="s">
        <v>746</v>
      </c>
      <c r="C564" s="441">
        <v>1112459805</v>
      </c>
      <c r="D564" s="414" t="s">
        <v>1144</v>
      </c>
      <c r="E564" s="476" t="s">
        <v>1706</v>
      </c>
      <c r="F564" s="435">
        <v>45531</v>
      </c>
      <c r="G564" s="419">
        <v>1000000</v>
      </c>
      <c r="H564" s="419"/>
      <c r="I564" s="419">
        <f t="shared" si="128"/>
        <v>1000000</v>
      </c>
      <c r="J564" s="472" t="s">
        <v>2891</v>
      </c>
      <c r="K564" s="419">
        <v>143.66999999999999</v>
      </c>
      <c r="L564" s="466">
        <f t="shared" si="129"/>
        <v>1</v>
      </c>
      <c r="M564" s="464">
        <f t="shared" si="130"/>
        <v>10000</v>
      </c>
      <c r="N564" s="464">
        <f t="shared" si="131"/>
        <v>1010000</v>
      </c>
      <c r="O564" s="468">
        <f>+N564/$L$4337</f>
        <v>7.0853222402544529E-6</v>
      </c>
      <c r="P564" s="479"/>
    </row>
    <row r="565" spans="1:16">
      <c r="A565" s="684"/>
      <c r="B565" s="412" t="s">
        <v>746</v>
      </c>
      <c r="C565" s="413">
        <v>1112459805</v>
      </c>
      <c r="D565" s="414" t="s">
        <v>747</v>
      </c>
      <c r="E565" s="476" t="s">
        <v>1706</v>
      </c>
      <c r="F565" s="435">
        <v>45531</v>
      </c>
      <c r="G565" s="419">
        <v>1261167</v>
      </c>
      <c r="H565" s="419"/>
      <c r="I565" s="419">
        <f t="shared" si="128"/>
        <v>1261167</v>
      </c>
      <c r="J565" s="472" t="s">
        <v>2891</v>
      </c>
      <c r="K565" s="419">
        <v>143.66999999999999</v>
      </c>
      <c r="L565" s="466">
        <f t="shared" si="129"/>
        <v>1</v>
      </c>
      <c r="M565" s="464">
        <f t="shared" si="130"/>
        <v>12611.67</v>
      </c>
      <c r="N565" s="464">
        <f t="shared" si="131"/>
        <v>1273778.67</v>
      </c>
      <c r="O565" s="468">
        <f>+N565/$L$4337</f>
        <v>8.9357745937749874E-6</v>
      </c>
      <c r="P565" s="479"/>
    </row>
    <row r="566" spans="1:16">
      <c r="A566" s="684"/>
      <c r="B566" s="412" t="s">
        <v>746</v>
      </c>
      <c r="C566" s="413">
        <v>1112459805</v>
      </c>
      <c r="D566" s="414" t="s">
        <v>747</v>
      </c>
      <c r="E566" s="476" t="s">
        <v>1706</v>
      </c>
      <c r="F566" s="435">
        <v>45531</v>
      </c>
      <c r="G566" s="419">
        <v>88282</v>
      </c>
      <c r="H566" s="419"/>
      <c r="I566" s="419">
        <f t="shared" si="128"/>
        <v>88282</v>
      </c>
      <c r="J566" s="472" t="s">
        <v>2891</v>
      </c>
      <c r="K566" s="419">
        <v>143.66999999999999</v>
      </c>
      <c r="L566" s="466">
        <f t="shared" si="129"/>
        <v>1</v>
      </c>
      <c r="M566" s="464">
        <f t="shared" si="130"/>
        <v>882.82</v>
      </c>
      <c r="N566" s="464">
        <f t="shared" si="131"/>
        <v>89164.82</v>
      </c>
      <c r="O566" s="468">
        <f>+N566/$L$4337</f>
        <v>6.2550641801414362E-7</v>
      </c>
      <c r="P566" s="479"/>
    </row>
    <row r="567" spans="1:16">
      <c r="A567" s="684"/>
      <c r="B567" s="440" t="s">
        <v>746</v>
      </c>
      <c r="C567" s="441">
        <v>1112459805</v>
      </c>
      <c r="D567" s="414" t="s">
        <v>747</v>
      </c>
      <c r="E567" s="476" t="s">
        <v>1706</v>
      </c>
      <c r="F567" s="435">
        <v>45531</v>
      </c>
      <c r="G567" s="419">
        <v>180167</v>
      </c>
      <c r="H567" s="419"/>
      <c r="I567" s="419">
        <f t="shared" si="128"/>
        <v>180167</v>
      </c>
      <c r="J567" s="472" t="s">
        <v>2891</v>
      </c>
      <c r="K567" s="419">
        <v>143.66999999999999</v>
      </c>
      <c r="L567" s="466">
        <f t="shared" si="129"/>
        <v>1</v>
      </c>
      <c r="M567" s="464">
        <f t="shared" si="130"/>
        <v>1801.67</v>
      </c>
      <c r="N567" s="464">
        <f t="shared" si="131"/>
        <v>181968.67</v>
      </c>
      <c r="O567" s="468">
        <f>+N567/$L$4337</f>
        <v>1.2765412520599241E-6</v>
      </c>
      <c r="P567" s="479"/>
    </row>
    <row r="568" spans="1:16">
      <c r="A568" s="684"/>
      <c r="B568" s="412" t="s">
        <v>746</v>
      </c>
      <c r="C568" s="413">
        <v>1112459805</v>
      </c>
      <c r="D568" s="414" t="s">
        <v>747</v>
      </c>
      <c r="E568" s="476" t="s">
        <v>1706</v>
      </c>
      <c r="F568" s="435">
        <v>45531</v>
      </c>
      <c r="G568" s="419">
        <v>422222</v>
      </c>
      <c r="H568" s="419"/>
      <c r="I568" s="419">
        <f t="shared" si="128"/>
        <v>422222</v>
      </c>
      <c r="J568" s="472" t="s">
        <v>2891</v>
      </c>
      <c r="K568" s="419">
        <v>143.66999999999999</v>
      </c>
      <c r="L568" s="466">
        <f t="shared" si="129"/>
        <v>1</v>
      </c>
      <c r="M568" s="464">
        <f t="shared" si="130"/>
        <v>4222.22</v>
      </c>
      <c r="N568" s="464">
        <f t="shared" si="131"/>
        <v>426444.22</v>
      </c>
      <c r="O568" s="468">
        <f>+N568/$L$4337</f>
        <v>2.9915789269247155E-6</v>
      </c>
      <c r="P568" s="479"/>
    </row>
    <row r="569" spans="1:16" s="411" customFormat="1">
      <c r="A569" s="684"/>
      <c r="B569" s="456" t="s">
        <v>26</v>
      </c>
      <c r="C569" s="441"/>
      <c r="D569" s="414"/>
      <c r="E569" s="476"/>
      <c r="F569" s="471"/>
      <c r="G569" s="454">
        <f>SUM(G564:G568)</f>
        <v>2951838</v>
      </c>
      <c r="H569" s="454">
        <f t="shared" ref="H569:O569" si="136">SUM(H564:H568)</f>
        <v>0</v>
      </c>
      <c r="I569" s="454">
        <f t="shared" si="136"/>
        <v>2951838</v>
      </c>
      <c r="J569" s="454"/>
      <c r="K569" s="454"/>
      <c r="L569" s="454"/>
      <c r="M569" s="454">
        <f t="shared" si="136"/>
        <v>29518.379999999997</v>
      </c>
      <c r="N569" s="454">
        <f t="shared" si="136"/>
        <v>2981356.38</v>
      </c>
      <c r="O569" s="515">
        <f t="shared" si="136"/>
        <v>2.0914723431028224E-5</v>
      </c>
    </row>
    <row r="570" spans="1:16">
      <c r="A570" s="684"/>
      <c r="B570" s="412" t="s">
        <v>1171</v>
      </c>
      <c r="C570" s="413">
        <v>94518121</v>
      </c>
      <c r="D570" s="414" t="s">
        <v>747</v>
      </c>
      <c r="E570" s="476" t="s">
        <v>1706</v>
      </c>
      <c r="F570" s="435">
        <v>45531</v>
      </c>
      <c r="G570" s="419">
        <v>563333</v>
      </c>
      <c r="H570" s="419"/>
      <c r="I570" s="419">
        <f t="shared" si="128"/>
        <v>563333</v>
      </c>
      <c r="J570" s="472" t="s">
        <v>2891</v>
      </c>
      <c r="K570" s="419">
        <v>143.66999999999999</v>
      </c>
      <c r="L570" s="466">
        <f t="shared" si="129"/>
        <v>1</v>
      </c>
      <c r="M570" s="464">
        <f t="shared" si="130"/>
        <v>5633.33</v>
      </c>
      <c r="N570" s="464">
        <f t="shared" si="131"/>
        <v>568966.32999999996</v>
      </c>
      <c r="O570" s="468">
        <f>+N570/$L$4337</f>
        <v>3.9913958335692612E-6</v>
      </c>
      <c r="P570" s="479"/>
    </row>
    <row r="571" spans="1:16" s="411" customFormat="1">
      <c r="A571" s="684"/>
      <c r="B571" s="447" t="s">
        <v>26</v>
      </c>
      <c r="C571" s="413"/>
      <c r="D571" s="414"/>
      <c r="E571" s="476"/>
      <c r="F571" s="471"/>
      <c r="G571" s="454">
        <f>+G570</f>
        <v>563333</v>
      </c>
      <c r="H571" s="454">
        <f t="shared" ref="H571:O571" si="137">+H570</f>
        <v>0</v>
      </c>
      <c r="I571" s="454">
        <f t="shared" si="137"/>
        <v>563333</v>
      </c>
      <c r="J571" s="454"/>
      <c r="K571" s="454"/>
      <c r="L571" s="454"/>
      <c r="M571" s="454">
        <f t="shared" si="137"/>
        <v>5633.33</v>
      </c>
      <c r="N571" s="454">
        <f t="shared" si="137"/>
        <v>568966.32999999996</v>
      </c>
      <c r="O571" s="515">
        <f t="shared" si="137"/>
        <v>3.9913958335692612E-6</v>
      </c>
    </row>
    <row r="572" spans="1:16">
      <c r="A572" s="684"/>
      <c r="B572" s="440" t="s">
        <v>750</v>
      </c>
      <c r="C572" s="441">
        <v>1113652552</v>
      </c>
      <c r="D572" s="414" t="s">
        <v>751</v>
      </c>
      <c r="E572" s="476" t="s">
        <v>1706</v>
      </c>
      <c r="F572" s="435">
        <v>45531</v>
      </c>
      <c r="G572" s="419">
        <v>650000</v>
      </c>
      <c r="H572" s="419"/>
      <c r="I572" s="419">
        <f t="shared" si="128"/>
        <v>650000</v>
      </c>
      <c r="J572" s="472" t="s">
        <v>2891</v>
      </c>
      <c r="K572" s="419">
        <v>143.66999999999999</v>
      </c>
      <c r="L572" s="466">
        <f t="shared" si="129"/>
        <v>1</v>
      </c>
      <c r="M572" s="464">
        <f t="shared" si="130"/>
        <v>6500</v>
      </c>
      <c r="N572" s="464">
        <f t="shared" si="131"/>
        <v>656500</v>
      </c>
      <c r="O572" s="468">
        <f>+N572/$L$4337</f>
        <v>4.6054594561653947E-6</v>
      </c>
      <c r="P572" s="479"/>
    </row>
    <row r="573" spans="1:16">
      <c r="A573" s="684"/>
      <c r="B573" s="412" t="s">
        <v>750</v>
      </c>
      <c r="C573" s="413">
        <v>1113652552</v>
      </c>
      <c r="D573" s="414" t="s">
        <v>751</v>
      </c>
      <c r="E573" s="476" t="s">
        <v>1706</v>
      </c>
      <c r="F573" s="435">
        <v>45531</v>
      </c>
      <c r="G573" s="419">
        <v>852833</v>
      </c>
      <c r="H573" s="419"/>
      <c r="I573" s="419">
        <f t="shared" si="128"/>
        <v>852833</v>
      </c>
      <c r="J573" s="472" t="s">
        <v>2891</v>
      </c>
      <c r="K573" s="419">
        <v>143.66999999999999</v>
      </c>
      <c r="L573" s="466">
        <f t="shared" si="129"/>
        <v>1</v>
      </c>
      <c r="M573" s="464">
        <f t="shared" si="130"/>
        <v>8528.33</v>
      </c>
      <c r="N573" s="464">
        <f t="shared" si="131"/>
        <v>861361.33</v>
      </c>
      <c r="O573" s="468">
        <f>+N573/$L$4337</f>
        <v>6.0425966221229259E-6</v>
      </c>
      <c r="P573" s="479"/>
    </row>
    <row r="574" spans="1:16">
      <c r="A574" s="684"/>
      <c r="B574" s="412" t="s">
        <v>750</v>
      </c>
      <c r="C574" s="413">
        <v>1113652552</v>
      </c>
      <c r="D574" s="414" t="s">
        <v>751</v>
      </c>
      <c r="E574" s="476" t="s">
        <v>1706</v>
      </c>
      <c r="F574" s="435">
        <v>45531</v>
      </c>
      <c r="G574" s="419">
        <v>59698</v>
      </c>
      <c r="H574" s="419"/>
      <c r="I574" s="419">
        <f t="shared" si="128"/>
        <v>59698</v>
      </c>
      <c r="J574" s="472" t="s">
        <v>2891</v>
      </c>
      <c r="K574" s="419">
        <v>143.66999999999999</v>
      </c>
      <c r="L574" s="466">
        <f t="shared" si="129"/>
        <v>1</v>
      </c>
      <c r="M574" s="464">
        <f t="shared" si="130"/>
        <v>596.98</v>
      </c>
      <c r="N574" s="464">
        <f t="shared" si="131"/>
        <v>60294.98</v>
      </c>
      <c r="O574" s="468">
        <f>+N574/$L$4337</f>
        <v>4.2297956709871037E-7</v>
      </c>
      <c r="P574" s="479"/>
    </row>
    <row r="575" spans="1:16">
      <c r="A575" s="684"/>
      <c r="B575" s="440" t="s">
        <v>750</v>
      </c>
      <c r="C575" s="441">
        <v>1113652552</v>
      </c>
      <c r="D575" s="414" t="s">
        <v>751</v>
      </c>
      <c r="E575" s="476" t="s">
        <v>1706</v>
      </c>
      <c r="F575" s="435">
        <v>45531</v>
      </c>
      <c r="G575" s="419">
        <v>121833</v>
      </c>
      <c r="H575" s="419"/>
      <c r="I575" s="419">
        <f t="shared" si="128"/>
        <v>121833</v>
      </c>
      <c r="J575" s="472" t="s">
        <v>2891</v>
      </c>
      <c r="K575" s="419">
        <v>143.66999999999999</v>
      </c>
      <c r="L575" s="466">
        <f t="shared" si="129"/>
        <v>1</v>
      </c>
      <c r="M575" s="464">
        <f t="shared" si="130"/>
        <v>1218.33</v>
      </c>
      <c r="N575" s="464">
        <f t="shared" si="131"/>
        <v>123051.33</v>
      </c>
      <c r="O575" s="468">
        <f>+N575/$L$4337</f>
        <v>8.6322606449692072E-7</v>
      </c>
      <c r="P575" s="479"/>
    </row>
    <row r="576" spans="1:16">
      <c r="A576" s="684"/>
      <c r="B576" s="412" t="s">
        <v>750</v>
      </c>
      <c r="C576" s="413">
        <v>1113652552</v>
      </c>
      <c r="D576" s="414" t="s">
        <v>751</v>
      </c>
      <c r="E576" s="476" t="s">
        <v>1706</v>
      </c>
      <c r="F576" s="435">
        <v>45531</v>
      </c>
      <c r="G576" s="419">
        <v>281667</v>
      </c>
      <c r="H576" s="419"/>
      <c r="I576" s="419">
        <f t="shared" si="128"/>
        <v>281667</v>
      </c>
      <c r="J576" s="472" t="s">
        <v>2891</v>
      </c>
      <c r="K576" s="419">
        <v>143.66999999999999</v>
      </c>
      <c r="L576" s="466">
        <f t="shared" si="129"/>
        <v>1</v>
      </c>
      <c r="M576" s="464">
        <f t="shared" si="130"/>
        <v>2816.67</v>
      </c>
      <c r="N576" s="464">
        <f t="shared" si="131"/>
        <v>284483.67</v>
      </c>
      <c r="O576" s="468">
        <f>+N576/$L$4337</f>
        <v>1.9957014594457508E-6</v>
      </c>
      <c r="P576" s="479"/>
    </row>
    <row r="577" spans="1:16" s="411" customFormat="1">
      <c r="A577" s="684"/>
      <c r="B577" s="456" t="s">
        <v>26</v>
      </c>
      <c r="C577" s="441"/>
      <c r="D577" s="414"/>
      <c r="E577" s="476"/>
      <c r="F577" s="471"/>
      <c r="G577" s="454">
        <f>SUM(G572:G576)</f>
        <v>1966031</v>
      </c>
      <c r="H577" s="454">
        <f t="shared" ref="H577:O577" si="138">SUM(H572:H576)</f>
        <v>0</v>
      </c>
      <c r="I577" s="454">
        <f t="shared" si="138"/>
        <v>1966031</v>
      </c>
      <c r="J577" s="454"/>
      <c r="K577" s="454"/>
      <c r="L577" s="454"/>
      <c r="M577" s="454">
        <f t="shared" si="138"/>
        <v>19660.309999999998</v>
      </c>
      <c r="N577" s="454">
        <f t="shared" si="138"/>
        <v>1985691.31</v>
      </c>
      <c r="O577" s="515">
        <f t="shared" si="138"/>
        <v>1.3929963169329703E-5</v>
      </c>
    </row>
    <row r="578" spans="1:16">
      <c r="A578" s="684"/>
      <c r="B578" s="412" t="s">
        <v>318</v>
      </c>
      <c r="C578" s="413">
        <v>10740157</v>
      </c>
      <c r="D578" s="414" t="s">
        <v>319</v>
      </c>
      <c r="E578" s="476" t="s">
        <v>1706</v>
      </c>
      <c r="F578" s="435">
        <v>45531</v>
      </c>
      <c r="G578" s="419">
        <v>700102</v>
      </c>
      <c r="H578" s="419"/>
      <c r="I578" s="419">
        <f t="shared" si="128"/>
        <v>700102</v>
      </c>
      <c r="J578" s="472" t="s">
        <v>2891</v>
      </c>
      <c r="K578" s="419">
        <v>143.66999999999999</v>
      </c>
      <c r="L578" s="466">
        <f t="shared" si="129"/>
        <v>1</v>
      </c>
      <c r="M578" s="464">
        <f t="shared" si="130"/>
        <v>7001.02</v>
      </c>
      <c r="N578" s="464">
        <f t="shared" si="131"/>
        <v>707103.02</v>
      </c>
      <c r="O578" s="468">
        <f>+N578/$L$4337</f>
        <v>4.9604482710466227E-6</v>
      </c>
      <c r="P578" s="479"/>
    </row>
    <row r="579" spans="1:16">
      <c r="A579" s="684"/>
      <c r="B579" s="412" t="s">
        <v>318</v>
      </c>
      <c r="C579" s="413">
        <v>10740157</v>
      </c>
      <c r="D579" s="414" t="s">
        <v>319</v>
      </c>
      <c r="E579" s="476" t="s">
        <v>1706</v>
      </c>
      <c r="F579" s="435">
        <v>45531</v>
      </c>
      <c r="G579" s="419">
        <v>1068667</v>
      </c>
      <c r="H579" s="419"/>
      <c r="I579" s="419">
        <f t="shared" si="128"/>
        <v>1068667</v>
      </c>
      <c r="J579" s="472" t="s">
        <v>2891</v>
      </c>
      <c r="K579" s="419">
        <v>143.66999999999999</v>
      </c>
      <c r="L579" s="466">
        <f t="shared" si="129"/>
        <v>1</v>
      </c>
      <c r="M579" s="464">
        <f t="shared" si="130"/>
        <v>10686.67</v>
      </c>
      <c r="N579" s="464">
        <f t="shared" si="131"/>
        <v>1079353.67</v>
      </c>
      <c r="O579" s="468">
        <f>+N579/$L$4337</f>
        <v>7.5718500625260047E-6</v>
      </c>
      <c r="P579" s="479"/>
    </row>
    <row r="580" spans="1:16">
      <c r="A580" s="684"/>
      <c r="B580" s="440" t="s">
        <v>318</v>
      </c>
      <c r="C580" s="441">
        <v>10740157</v>
      </c>
      <c r="D580" s="414" t="s">
        <v>319</v>
      </c>
      <c r="E580" s="476" t="s">
        <v>1706</v>
      </c>
      <c r="F580" s="435">
        <v>45531</v>
      </c>
      <c r="G580" s="419">
        <v>74807</v>
      </c>
      <c r="H580" s="419"/>
      <c r="I580" s="419">
        <f t="shared" si="128"/>
        <v>74807</v>
      </c>
      <c r="J580" s="472" t="s">
        <v>2891</v>
      </c>
      <c r="K580" s="419">
        <v>143.66999999999999</v>
      </c>
      <c r="L580" s="466">
        <f t="shared" si="129"/>
        <v>1</v>
      </c>
      <c r="M580" s="464">
        <f t="shared" si="130"/>
        <v>748.07</v>
      </c>
      <c r="N580" s="464">
        <f t="shared" si="131"/>
        <v>75555.070000000007</v>
      </c>
      <c r="O580" s="468">
        <f>+N580/$L$4337</f>
        <v>5.3003170082671486E-7</v>
      </c>
      <c r="P580" s="479"/>
    </row>
    <row r="581" spans="1:16">
      <c r="A581" s="684"/>
      <c r="B581" s="412" t="s">
        <v>318</v>
      </c>
      <c r="C581" s="413">
        <v>10740157</v>
      </c>
      <c r="D581" s="414" t="s">
        <v>319</v>
      </c>
      <c r="E581" s="476" t="s">
        <v>1706</v>
      </c>
      <c r="F581" s="435">
        <v>45531</v>
      </c>
      <c r="G581" s="419">
        <v>152667</v>
      </c>
      <c r="H581" s="419"/>
      <c r="I581" s="419">
        <f t="shared" si="128"/>
        <v>152667</v>
      </c>
      <c r="J581" s="472" t="s">
        <v>2891</v>
      </c>
      <c r="K581" s="419">
        <v>143.66999999999999</v>
      </c>
      <c r="L581" s="466">
        <f t="shared" si="129"/>
        <v>1</v>
      </c>
      <c r="M581" s="464">
        <f t="shared" si="130"/>
        <v>1526.67</v>
      </c>
      <c r="N581" s="464">
        <f t="shared" si="131"/>
        <v>154193.67000000001</v>
      </c>
      <c r="O581" s="468">
        <f>+N581/$L$4337</f>
        <v>1.0816948904529266E-6</v>
      </c>
      <c r="P581" s="479"/>
    </row>
    <row r="582" spans="1:16">
      <c r="A582" s="684"/>
      <c r="B582" s="440" t="s">
        <v>318</v>
      </c>
      <c r="C582" s="441">
        <v>10740157</v>
      </c>
      <c r="D582" s="414" t="s">
        <v>319</v>
      </c>
      <c r="E582" s="476" t="s">
        <v>1706</v>
      </c>
      <c r="F582" s="435">
        <v>45531</v>
      </c>
      <c r="G582" s="419">
        <v>939375</v>
      </c>
      <c r="H582" s="419"/>
      <c r="I582" s="419">
        <f t="shared" si="128"/>
        <v>939375</v>
      </c>
      <c r="J582" s="472" t="s">
        <v>2891</v>
      </c>
      <c r="K582" s="419">
        <v>143.66999999999999</v>
      </c>
      <c r="L582" s="466">
        <f t="shared" si="129"/>
        <v>1</v>
      </c>
      <c r="M582" s="464">
        <f t="shared" si="130"/>
        <v>9393.75</v>
      </c>
      <c r="N582" s="464">
        <f t="shared" si="131"/>
        <v>948768.75</v>
      </c>
      <c r="O582" s="468">
        <f>+N582/$L$4337</f>
        <v>6.6557745794390266E-6</v>
      </c>
      <c r="P582" s="479"/>
    </row>
    <row r="583" spans="1:16" s="411" customFormat="1">
      <c r="A583" s="684"/>
      <c r="B583" s="447" t="s">
        <v>26</v>
      </c>
      <c r="C583" s="413"/>
      <c r="D583" s="414"/>
      <c r="E583" s="476"/>
      <c r="F583" s="471"/>
      <c r="G583" s="454">
        <f>SUM(G578:G582)</f>
        <v>2935618</v>
      </c>
      <c r="H583" s="454">
        <f t="shared" ref="H583:O583" si="139">SUM(H578:H582)</f>
        <v>0</v>
      </c>
      <c r="I583" s="454">
        <f t="shared" si="139"/>
        <v>2935618</v>
      </c>
      <c r="J583" s="454"/>
      <c r="K583" s="454"/>
      <c r="L583" s="454"/>
      <c r="M583" s="454">
        <f t="shared" si="139"/>
        <v>29356.18</v>
      </c>
      <c r="N583" s="454">
        <f t="shared" si="139"/>
        <v>2964974.1799999997</v>
      </c>
      <c r="O583" s="515">
        <f t="shared" si="139"/>
        <v>2.0799799504291295E-5</v>
      </c>
    </row>
    <row r="584" spans="1:16">
      <c r="A584" s="684"/>
      <c r="B584" s="440" t="s">
        <v>744</v>
      </c>
      <c r="C584" s="441">
        <v>1112045409</v>
      </c>
      <c r="D584" s="414" t="s">
        <v>745</v>
      </c>
      <c r="E584" s="476" t="s">
        <v>1706</v>
      </c>
      <c r="F584" s="435">
        <v>45531</v>
      </c>
      <c r="G584" s="419">
        <v>852833</v>
      </c>
      <c r="H584" s="419"/>
      <c r="I584" s="419">
        <f t="shared" si="128"/>
        <v>852833</v>
      </c>
      <c r="J584" s="472" t="s">
        <v>2891</v>
      </c>
      <c r="K584" s="419">
        <v>143.66999999999999</v>
      </c>
      <c r="L584" s="466">
        <f t="shared" si="129"/>
        <v>1</v>
      </c>
      <c r="M584" s="464">
        <f t="shared" si="130"/>
        <v>8528.33</v>
      </c>
      <c r="N584" s="464">
        <f t="shared" si="131"/>
        <v>861361.33</v>
      </c>
      <c r="O584" s="468">
        <f t="shared" ref="O584:O595" si="140">+N584/$L$4337</f>
        <v>6.0425966221229259E-6</v>
      </c>
      <c r="P584" s="479"/>
    </row>
    <row r="585" spans="1:16">
      <c r="A585" s="684"/>
      <c r="B585" s="412" t="s">
        <v>744</v>
      </c>
      <c r="C585" s="413">
        <v>1112045409</v>
      </c>
      <c r="D585" s="414" t="s">
        <v>745</v>
      </c>
      <c r="E585" s="476" t="s">
        <v>1706</v>
      </c>
      <c r="F585" s="435">
        <v>45531</v>
      </c>
      <c r="G585" s="419">
        <v>59698</v>
      </c>
      <c r="H585" s="419"/>
      <c r="I585" s="419">
        <f t="shared" si="128"/>
        <v>59698</v>
      </c>
      <c r="J585" s="472" t="s">
        <v>2891</v>
      </c>
      <c r="K585" s="419">
        <v>143.66999999999999</v>
      </c>
      <c r="L585" s="466">
        <f t="shared" si="129"/>
        <v>1</v>
      </c>
      <c r="M585" s="464">
        <f t="shared" si="130"/>
        <v>596.98</v>
      </c>
      <c r="N585" s="464">
        <f t="shared" si="131"/>
        <v>60294.98</v>
      </c>
      <c r="O585" s="468">
        <f t="shared" si="140"/>
        <v>4.2297956709871037E-7</v>
      </c>
      <c r="P585" s="479"/>
    </row>
    <row r="586" spans="1:16">
      <c r="A586" s="684"/>
      <c r="B586" s="440" t="s">
        <v>744</v>
      </c>
      <c r="C586" s="441">
        <v>1112045409</v>
      </c>
      <c r="D586" s="414" t="s">
        <v>745</v>
      </c>
      <c r="E586" s="476" t="s">
        <v>1706</v>
      </c>
      <c r="F586" s="435">
        <v>45531</v>
      </c>
      <c r="G586" s="419">
        <v>121833</v>
      </c>
      <c r="H586" s="419"/>
      <c r="I586" s="419">
        <f t="shared" si="128"/>
        <v>121833</v>
      </c>
      <c r="J586" s="472" t="s">
        <v>2891</v>
      </c>
      <c r="K586" s="419">
        <v>143.66999999999999</v>
      </c>
      <c r="L586" s="466">
        <f t="shared" si="129"/>
        <v>1</v>
      </c>
      <c r="M586" s="464">
        <f t="shared" si="130"/>
        <v>1218.33</v>
      </c>
      <c r="N586" s="464">
        <f t="shared" si="131"/>
        <v>123051.33</v>
      </c>
      <c r="O586" s="468">
        <f t="shared" si="140"/>
        <v>8.6322606449692072E-7</v>
      </c>
      <c r="P586" s="479"/>
    </row>
    <row r="587" spans="1:16">
      <c r="A587" s="684"/>
      <c r="B587" s="412" t="s">
        <v>744</v>
      </c>
      <c r="C587" s="413">
        <v>1112045409</v>
      </c>
      <c r="D587" s="414" t="s">
        <v>745</v>
      </c>
      <c r="E587" s="476" t="s">
        <v>1706</v>
      </c>
      <c r="F587" s="435">
        <v>45531</v>
      </c>
      <c r="G587" s="419">
        <v>1137500</v>
      </c>
      <c r="H587" s="419"/>
      <c r="I587" s="419">
        <f t="shared" si="128"/>
        <v>1137500</v>
      </c>
      <c r="J587" s="472" t="s">
        <v>2891</v>
      </c>
      <c r="K587" s="419">
        <v>143.66999999999999</v>
      </c>
      <c r="L587" s="466">
        <f t="shared" si="129"/>
        <v>1</v>
      </c>
      <c r="M587" s="464">
        <f t="shared" si="130"/>
        <v>11375</v>
      </c>
      <c r="N587" s="464">
        <f t="shared" si="131"/>
        <v>1148875</v>
      </c>
      <c r="O587" s="468">
        <f t="shared" si="140"/>
        <v>8.0595540482894405E-6</v>
      </c>
      <c r="P587" s="479"/>
    </row>
    <row r="588" spans="1:16">
      <c r="A588" s="684"/>
      <c r="B588" s="412" t="s">
        <v>320</v>
      </c>
      <c r="C588" s="413">
        <v>1010099136</v>
      </c>
      <c r="D588" s="414" t="s">
        <v>321</v>
      </c>
      <c r="E588" s="476" t="s">
        <v>1706</v>
      </c>
      <c r="F588" s="435">
        <v>45531</v>
      </c>
      <c r="G588" s="419">
        <v>852833</v>
      </c>
      <c r="H588" s="419"/>
      <c r="I588" s="419">
        <f t="shared" si="128"/>
        <v>852833</v>
      </c>
      <c r="J588" s="472" t="s">
        <v>2891</v>
      </c>
      <c r="K588" s="419">
        <v>143.66999999999999</v>
      </c>
      <c r="L588" s="466">
        <f t="shared" si="129"/>
        <v>1</v>
      </c>
      <c r="M588" s="464">
        <f t="shared" si="130"/>
        <v>8528.33</v>
      </c>
      <c r="N588" s="464">
        <f t="shared" si="131"/>
        <v>861361.33</v>
      </c>
      <c r="O588" s="468">
        <f t="shared" si="140"/>
        <v>6.0425966221229259E-6</v>
      </c>
      <c r="P588" s="479"/>
    </row>
    <row r="589" spans="1:16">
      <c r="A589" s="684"/>
      <c r="B589" s="440" t="s">
        <v>320</v>
      </c>
      <c r="C589" s="441">
        <v>1010099136</v>
      </c>
      <c r="D589" s="414" t="s">
        <v>321</v>
      </c>
      <c r="E589" s="476" t="s">
        <v>1706</v>
      </c>
      <c r="F589" s="435">
        <v>45531</v>
      </c>
      <c r="G589" s="419">
        <v>59698</v>
      </c>
      <c r="H589" s="419"/>
      <c r="I589" s="419">
        <f t="shared" si="128"/>
        <v>59698</v>
      </c>
      <c r="J589" s="472" t="s">
        <v>2891</v>
      </c>
      <c r="K589" s="419">
        <v>143.66999999999999</v>
      </c>
      <c r="L589" s="466">
        <f t="shared" si="129"/>
        <v>1</v>
      </c>
      <c r="M589" s="464">
        <f t="shared" si="130"/>
        <v>596.98</v>
      </c>
      <c r="N589" s="464">
        <f t="shared" si="131"/>
        <v>60294.98</v>
      </c>
      <c r="O589" s="468">
        <f t="shared" si="140"/>
        <v>4.2297956709871037E-7</v>
      </c>
      <c r="P589" s="479"/>
    </row>
    <row r="590" spans="1:16">
      <c r="A590" s="684"/>
      <c r="B590" s="412" t="s">
        <v>320</v>
      </c>
      <c r="C590" s="413">
        <v>1010099136</v>
      </c>
      <c r="D590" s="414" t="s">
        <v>321</v>
      </c>
      <c r="E590" s="476" t="s">
        <v>1706</v>
      </c>
      <c r="F590" s="435">
        <v>45531</v>
      </c>
      <c r="G590" s="419">
        <v>121833</v>
      </c>
      <c r="H590" s="419"/>
      <c r="I590" s="419">
        <f t="shared" si="128"/>
        <v>121833</v>
      </c>
      <c r="J590" s="472" t="s">
        <v>2891</v>
      </c>
      <c r="K590" s="419">
        <v>143.66999999999999</v>
      </c>
      <c r="L590" s="466">
        <f t="shared" si="129"/>
        <v>1</v>
      </c>
      <c r="M590" s="464">
        <f t="shared" si="130"/>
        <v>1218.33</v>
      </c>
      <c r="N590" s="464">
        <f t="shared" si="131"/>
        <v>123051.33</v>
      </c>
      <c r="O590" s="468">
        <f t="shared" si="140"/>
        <v>8.6322606449692072E-7</v>
      </c>
      <c r="P590" s="479"/>
    </row>
    <row r="591" spans="1:16">
      <c r="A591" s="684"/>
      <c r="B591" s="412" t="s">
        <v>320</v>
      </c>
      <c r="C591" s="413">
        <v>1010099136</v>
      </c>
      <c r="D591" s="414" t="s">
        <v>321</v>
      </c>
      <c r="E591" s="476" t="s">
        <v>1706</v>
      </c>
      <c r="F591" s="435">
        <v>45531</v>
      </c>
      <c r="G591" s="419">
        <v>575972</v>
      </c>
      <c r="H591" s="419"/>
      <c r="I591" s="419">
        <f t="shared" si="128"/>
        <v>575972</v>
      </c>
      <c r="J591" s="472" t="s">
        <v>2891</v>
      </c>
      <c r="K591" s="419">
        <v>143.66999999999999</v>
      </c>
      <c r="L591" s="466">
        <f t="shared" si="129"/>
        <v>1</v>
      </c>
      <c r="M591" s="464">
        <f t="shared" si="130"/>
        <v>5759.72</v>
      </c>
      <c r="N591" s="464">
        <f t="shared" si="131"/>
        <v>581731.72</v>
      </c>
      <c r="O591" s="468">
        <f t="shared" si="140"/>
        <v>4.0809472213638373E-6</v>
      </c>
      <c r="P591" s="479"/>
    </row>
    <row r="592" spans="1:16">
      <c r="A592" s="684"/>
      <c r="B592" s="412" t="s">
        <v>322</v>
      </c>
      <c r="C592" s="413">
        <v>1112458704</v>
      </c>
      <c r="D592" s="414" t="s">
        <v>323</v>
      </c>
      <c r="E592" s="476" t="s">
        <v>1706</v>
      </c>
      <c r="F592" s="435">
        <v>45531</v>
      </c>
      <c r="G592" s="419">
        <v>306017</v>
      </c>
      <c r="H592" s="419"/>
      <c r="I592" s="419">
        <f t="shared" si="128"/>
        <v>306017</v>
      </c>
      <c r="J592" s="472" t="s">
        <v>2891</v>
      </c>
      <c r="K592" s="419">
        <v>143.66999999999999</v>
      </c>
      <c r="L592" s="466">
        <f t="shared" si="129"/>
        <v>1</v>
      </c>
      <c r="M592" s="464">
        <f t="shared" si="130"/>
        <v>3060.17</v>
      </c>
      <c r="N592" s="464">
        <f t="shared" si="131"/>
        <v>309077.17</v>
      </c>
      <c r="O592" s="468">
        <f t="shared" si="140"/>
        <v>2.1682290559959467E-6</v>
      </c>
      <c r="P592" s="479"/>
    </row>
    <row r="593" spans="1:16">
      <c r="A593" s="684"/>
      <c r="B593" s="440" t="s">
        <v>322</v>
      </c>
      <c r="C593" s="441">
        <v>1112458704</v>
      </c>
      <c r="D593" s="414" t="s">
        <v>323</v>
      </c>
      <c r="E593" s="476" t="s">
        <v>1706</v>
      </c>
      <c r="F593" s="435">
        <v>45531</v>
      </c>
      <c r="G593" s="419">
        <v>21421</v>
      </c>
      <c r="H593" s="419"/>
      <c r="I593" s="419">
        <f t="shared" ref="I593:I654" si="141">+G593+H593</f>
        <v>21421</v>
      </c>
      <c r="J593" s="472" t="s">
        <v>2891</v>
      </c>
      <c r="K593" s="419">
        <v>143.66999999999999</v>
      </c>
      <c r="L593" s="466">
        <f t="shared" ref="L593:L654" si="142">+K593/J593</f>
        <v>1</v>
      </c>
      <c r="M593" s="464">
        <f t="shared" ref="M593:M654" si="143">+I593*L593%</f>
        <v>214.21</v>
      </c>
      <c r="N593" s="464">
        <f t="shared" ref="N593:N654" si="144">+I593+M593</f>
        <v>21635.21</v>
      </c>
      <c r="O593" s="468">
        <f t="shared" si="140"/>
        <v>1.5177468770849062E-7</v>
      </c>
      <c r="P593" s="479"/>
    </row>
    <row r="594" spans="1:16">
      <c r="A594" s="684"/>
      <c r="B594" s="412" t="s">
        <v>322</v>
      </c>
      <c r="C594" s="413">
        <v>1112458704</v>
      </c>
      <c r="D594" s="414" t="s">
        <v>323</v>
      </c>
      <c r="E594" s="476" t="s">
        <v>1706</v>
      </c>
      <c r="F594" s="435">
        <v>45531</v>
      </c>
      <c r="G594" s="419">
        <v>213500</v>
      </c>
      <c r="H594" s="419"/>
      <c r="I594" s="419">
        <f t="shared" si="141"/>
        <v>213500</v>
      </c>
      <c r="J594" s="472" t="s">
        <v>2891</v>
      </c>
      <c r="K594" s="419">
        <v>143.66999999999999</v>
      </c>
      <c r="L594" s="466">
        <f t="shared" si="142"/>
        <v>1</v>
      </c>
      <c r="M594" s="464">
        <f t="shared" si="143"/>
        <v>2135</v>
      </c>
      <c r="N594" s="464">
        <f t="shared" si="144"/>
        <v>215635</v>
      </c>
      <c r="O594" s="468">
        <f t="shared" si="140"/>
        <v>1.5127162982943257E-6</v>
      </c>
      <c r="P594" s="479"/>
    </row>
    <row r="595" spans="1:16">
      <c r="A595" s="684"/>
      <c r="B595" s="412" t="s">
        <v>322</v>
      </c>
      <c r="C595" s="413">
        <v>1112458704</v>
      </c>
      <c r="D595" s="414" t="s">
        <v>323</v>
      </c>
      <c r="E595" s="476" t="s">
        <v>1706</v>
      </c>
      <c r="F595" s="435">
        <v>45531</v>
      </c>
      <c r="G595" s="419">
        <v>860000</v>
      </c>
      <c r="H595" s="419"/>
      <c r="I595" s="419">
        <f t="shared" si="141"/>
        <v>860000</v>
      </c>
      <c r="J595" s="472" t="s">
        <v>2891</v>
      </c>
      <c r="K595" s="419">
        <v>143.66999999999999</v>
      </c>
      <c r="L595" s="466">
        <f t="shared" si="142"/>
        <v>1</v>
      </c>
      <c r="M595" s="464">
        <f t="shared" si="143"/>
        <v>8600</v>
      </c>
      <c r="N595" s="464">
        <f t="shared" si="144"/>
        <v>868600</v>
      </c>
      <c r="O595" s="468">
        <f t="shared" si="140"/>
        <v>6.0933771266188298E-6</v>
      </c>
      <c r="P595" s="479"/>
    </row>
    <row r="596" spans="1:16" s="411" customFormat="1">
      <c r="A596" s="684"/>
      <c r="B596" s="456" t="s">
        <v>26</v>
      </c>
      <c r="C596" s="441"/>
      <c r="D596" s="414"/>
      <c r="E596" s="476"/>
      <c r="F596" s="471"/>
      <c r="G596" s="454">
        <f>SUM(G592:G595)</f>
        <v>1400938</v>
      </c>
      <c r="H596" s="454">
        <f t="shared" ref="H596:O596" si="145">SUM(H592:H595)</f>
        <v>0</v>
      </c>
      <c r="I596" s="454">
        <f t="shared" si="145"/>
        <v>1400938</v>
      </c>
      <c r="J596" s="454"/>
      <c r="K596" s="454"/>
      <c r="L596" s="454"/>
      <c r="M596" s="454">
        <f t="shared" si="145"/>
        <v>14009.380000000001</v>
      </c>
      <c r="N596" s="454">
        <f t="shared" si="145"/>
        <v>1414947.38</v>
      </c>
      <c r="O596" s="515">
        <f t="shared" si="145"/>
        <v>9.9260971686175933E-6</v>
      </c>
    </row>
    <row r="597" spans="1:16">
      <c r="A597" s="684"/>
      <c r="B597" s="412" t="s">
        <v>837</v>
      </c>
      <c r="C597" s="413">
        <v>1095831805</v>
      </c>
      <c r="D597" s="414" t="s">
        <v>282</v>
      </c>
      <c r="E597" s="476" t="s">
        <v>1706</v>
      </c>
      <c r="F597" s="435">
        <v>45531</v>
      </c>
      <c r="G597" s="419">
        <v>8876389</v>
      </c>
      <c r="H597" s="419"/>
      <c r="I597" s="419">
        <f t="shared" si="141"/>
        <v>8876389</v>
      </c>
      <c r="J597" s="472" t="s">
        <v>2891</v>
      </c>
      <c r="K597" s="419">
        <v>143.66999999999999</v>
      </c>
      <c r="L597" s="466">
        <f t="shared" si="142"/>
        <v>1</v>
      </c>
      <c r="M597" s="464">
        <f t="shared" si="143"/>
        <v>88763.89</v>
      </c>
      <c r="N597" s="464">
        <f t="shared" si="144"/>
        <v>8965152.8900000006</v>
      </c>
      <c r="O597" s="468">
        <f>+N597/$L$4337</f>
        <v>6.289207639484998E-5</v>
      </c>
      <c r="P597" s="479"/>
    </row>
    <row r="598" spans="1:16" s="411" customFormat="1">
      <c r="A598" s="684"/>
      <c r="B598" s="456" t="s">
        <v>26</v>
      </c>
      <c r="C598" s="441"/>
      <c r="D598" s="414"/>
      <c r="E598" s="476"/>
      <c r="F598" s="471"/>
      <c r="G598" s="454">
        <f>+G597</f>
        <v>8876389</v>
      </c>
      <c r="H598" s="454">
        <f t="shared" ref="H598:O598" si="146">+H597</f>
        <v>0</v>
      </c>
      <c r="I598" s="454">
        <f t="shared" si="146"/>
        <v>8876389</v>
      </c>
      <c r="J598" s="454"/>
      <c r="K598" s="454"/>
      <c r="L598" s="454"/>
      <c r="M598" s="454">
        <f t="shared" si="146"/>
        <v>88763.89</v>
      </c>
      <c r="N598" s="454">
        <f t="shared" si="146"/>
        <v>8965152.8900000006</v>
      </c>
      <c r="O598" s="515">
        <f t="shared" si="146"/>
        <v>6.289207639484998E-5</v>
      </c>
    </row>
    <row r="599" spans="1:16">
      <c r="A599" s="684"/>
      <c r="B599" s="412" t="s">
        <v>712</v>
      </c>
      <c r="C599" s="413">
        <v>1085287090</v>
      </c>
      <c r="D599" s="414" t="s">
        <v>713</v>
      </c>
      <c r="E599" s="476" t="s">
        <v>1706</v>
      </c>
      <c r="F599" s="435">
        <v>45531</v>
      </c>
      <c r="G599" s="419">
        <v>692500</v>
      </c>
      <c r="H599" s="419"/>
      <c r="I599" s="419">
        <f t="shared" si="141"/>
        <v>692500</v>
      </c>
      <c r="J599" s="472" t="s">
        <v>2891</v>
      </c>
      <c r="K599" s="419">
        <v>143.66999999999999</v>
      </c>
      <c r="L599" s="466">
        <f t="shared" si="142"/>
        <v>1</v>
      </c>
      <c r="M599" s="464">
        <f t="shared" si="143"/>
        <v>6925</v>
      </c>
      <c r="N599" s="464">
        <f t="shared" si="144"/>
        <v>699425</v>
      </c>
      <c r="O599" s="468">
        <f>+N599/$L$4337</f>
        <v>4.9065856513762083E-6</v>
      </c>
      <c r="P599" s="479"/>
    </row>
    <row r="600" spans="1:16">
      <c r="A600" s="684"/>
      <c r="B600" s="412" t="s">
        <v>712</v>
      </c>
      <c r="C600" s="413">
        <v>1085287090</v>
      </c>
      <c r="D600" s="414" t="s">
        <v>713</v>
      </c>
      <c r="E600" s="476" t="s">
        <v>1706</v>
      </c>
      <c r="F600" s="435">
        <v>45531</v>
      </c>
      <c r="G600" s="419">
        <v>644583</v>
      </c>
      <c r="H600" s="419"/>
      <c r="I600" s="419">
        <f t="shared" si="141"/>
        <v>644583</v>
      </c>
      <c r="J600" s="472" t="s">
        <v>2891</v>
      </c>
      <c r="K600" s="419">
        <v>143.66999999999999</v>
      </c>
      <c r="L600" s="466">
        <f t="shared" si="142"/>
        <v>1</v>
      </c>
      <c r="M600" s="464">
        <f t="shared" si="143"/>
        <v>6445.83</v>
      </c>
      <c r="N600" s="464">
        <f t="shared" si="144"/>
        <v>651028.82999999996</v>
      </c>
      <c r="O600" s="468">
        <f>+N600/$L$4337</f>
        <v>4.5670782655899357E-6</v>
      </c>
      <c r="P600" s="479"/>
    </row>
    <row r="601" spans="1:16">
      <c r="A601" s="684"/>
      <c r="B601" s="440" t="s">
        <v>712</v>
      </c>
      <c r="C601" s="441">
        <v>1085287090</v>
      </c>
      <c r="D601" s="414" t="s">
        <v>713</v>
      </c>
      <c r="E601" s="476" t="s">
        <v>1706</v>
      </c>
      <c r="F601" s="435">
        <v>45531</v>
      </c>
      <c r="G601" s="419">
        <v>32229</v>
      </c>
      <c r="H601" s="419"/>
      <c r="I601" s="419">
        <f t="shared" si="141"/>
        <v>32229</v>
      </c>
      <c r="J601" s="472" t="s">
        <v>2891</v>
      </c>
      <c r="K601" s="419">
        <v>143.66999999999999</v>
      </c>
      <c r="L601" s="466">
        <f t="shared" si="142"/>
        <v>1</v>
      </c>
      <c r="M601" s="464">
        <f t="shared" si="143"/>
        <v>322.29000000000002</v>
      </c>
      <c r="N601" s="464">
        <f t="shared" si="144"/>
        <v>32551.29</v>
      </c>
      <c r="O601" s="468">
        <f>+N601/$L$4337</f>
        <v>2.2835285048116076E-7</v>
      </c>
      <c r="P601" s="479"/>
    </row>
    <row r="602" spans="1:16">
      <c r="A602" s="684"/>
      <c r="B602" s="412" t="s">
        <v>712</v>
      </c>
      <c r="C602" s="413">
        <v>1085287090</v>
      </c>
      <c r="D602" s="414" t="s">
        <v>713</v>
      </c>
      <c r="E602" s="476" t="s">
        <v>1706</v>
      </c>
      <c r="F602" s="435">
        <v>45531</v>
      </c>
      <c r="G602" s="419">
        <v>128917</v>
      </c>
      <c r="H602" s="419"/>
      <c r="I602" s="419">
        <f t="shared" si="141"/>
        <v>128917</v>
      </c>
      <c r="J602" s="472" t="s">
        <v>2891</v>
      </c>
      <c r="K602" s="419">
        <v>143.66999999999999</v>
      </c>
      <c r="L602" s="466">
        <f t="shared" si="142"/>
        <v>1</v>
      </c>
      <c r="M602" s="464">
        <f t="shared" si="143"/>
        <v>1289.17</v>
      </c>
      <c r="N602" s="464">
        <f t="shared" si="144"/>
        <v>130206.17</v>
      </c>
      <c r="O602" s="468">
        <f>+N602/$L$4337</f>
        <v>9.1341848724688326E-7</v>
      </c>
      <c r="P602" s="479"/>
    </row>
    <row r="603" spans="1:16">
      <c r="A603" s="684"/>
      <c r="B603" s="440" t="s">
        <v>712</v>
      </c>
      <c r="C603" s="441">
        <v>1085287090</v>
      </c>
      <c r="D603" s="414" t="s">
        <v>713</v>
      </c>
      <c r="E603" s="476" t="s">
        <v>1706</v>
      </c>
      <c r="F603" s="435">
        <v>45531</v>
      </c>
      <c r="G603" s="419">
        <v>288542</v>
      </c>
      <c r="H603" s="419"/>
      <c r="I603" s="419">
        <f t="shared" si="141"/>
        <v>288542</v>
      </c>
      <c r="J603" s="472" t="s">
        <v>2891</v>
      </c>
      <c r="K603" s="419">
        <v>143.66999999999999</v>
      </c>
      <c r="L603" s="466">
        <f t="shared" si="142"/>
        <v>1</v>
      </c>
      <c r="M603" s="464">
        <f t="shared" si="143"/>
        <v>2885.42</v>
      </c>
      <c r="N603" s="464">
        <f t="shared" si="144"/>
        <v>291427.42</v>
      </c>
      <c r="O603" s="468">
        <f>+N603/$L$4337</f>
        <v>2.0444130498475002E-6</v>
      </c>
      <c r="P603" s="479"/>
    </row>
    <row r="604" spans="1:16" s="411" customFormat="1">
      <c r="A604" s="684"/>
      <c r="B604" s="447" t="s">
        <v>26</v>
      </c>
      <c r="C604" s="413"/>
      <c r="D604" s="414"/>
      <c r="E604" s="476"/>
      <c r="F604" s="471"/>
      <c r="G604" s="454">
        <f>SUM(G599:G603)</f>
        <v>1786771</v>
      </c>
      <c r="H604" s="454">
        <f t="shared" ref="H604:O604" si="147">SUM(H599:H603)</f>
        <v>0</v>
      </c>
      <c r="I604" s="454">
        <f t="shared" si="147"/>
        <v>1786771</v>
      </c>
      <c r="J604" s="454"/>
      <c r="K604" s="454"/>
      <c r="L604" s="454"/>
      <c r="M604" s="454">
        <f t="shared" si="147"/>
        <v>17867.71</v>
      </c>
      <c r="N604" s="454">
        <f t="shared" si="147"/>
        <v>1804638.71</v>
      </c>
      <c r="O604" s="515">
        <f t="shared" si="147"/>
        <v>1.2659848304541689E-5</v>
      </c>
    </row>
    <row r="605" spans="1:16">
      <c r="A605" s="684"/>
      <c r="B605" s="412" t="s">
        <v>324</v>
      </c>
      <c r="C605" s="413">
        <v>1144164746</v>
      </c>
      <c r="D605" s="414" t="s">
        <v>1187</v>
      </c>
      <c r="E605" s="476" t="s">
        <v>1706</v>
      </c>
      <c r="F605" s="435">
        <v>45531</v>
      </c>
      <c r="G605" s="419">
        <v>279000</v>
      </c>
      <c r="H605" s="419"/>
      <c r="I605" s="419">
        <f t="shared" si="141"/>
        <v>279000</v>
      </c>
      <c r="J605" s="472" t="s">
        <v>2891</v>
      </c>
      <c r="K605" s="419">
        <v>143.66999999999999</v>
      </c>
      <c r="L605" s="466">
        <f t="shared" si="142"/>
        <v>1</v>
      </c>
      <c r="M605" s="464">
        <f t="shared" si="143"/>
        <v>2790</v>
      </c>
      <c r="N605" s="464">
        <f t="shared" si="144"/>
        <v>281790</v>
      </c>
      <c r="O605" s="468">
        <f>+N605/$L$4337</f>
        <v>1.9768049050309923E-6</v>
      </c>
      <c r="P605" s="479"/>
    </row>
    <row r="606" spans="1:16">
      <c r="A606" s="684"/>
      <c r="B606" s="440" t="s">
        <v>324</v>
      </c>
      <c r="C606" s="441">
        <v>1144164746</v>
      </c>
      <c r="D606" s="414" t="s">
        <v>1187</v>
      </c>
      <c r="E606" s="476" t="s">
        <v>1706</v>
      </c>
      <c r="F606" s="435">
        <v>45531</v>
      </c>
      <c r="G606" s="419">
        <v>852833</v>
      </c>
      <c r="H606" s="419"/>
      <c r="I606" s="419">
        <f t="shared" si="141"/>
        <v>852833</v>
      </c>
      <c r="J606" s="472" t="s">
        <v>2891</v>
      </c>
      <c r="K606" s="419">
        <v>143.66999999999999</v>
      </c>
      <c r="L606" s="466">
        <f t="shared" si="142"/>
        <v>1</v>
      </c>
      <c r="M606" s="464">
        <f t="shared" si="143"/>
        <v>8528.33</v>
      </c>
      <c r="N606" s="464">
        <f t="shared" si="144"/>
        <v>861361.33</v>
      </c>
      <c r="O606" s="468">
        <f>+N606/$L$4337</f>
        <v>6.0425966221229259E-6</v>
      </c>
      <c r="P606" s="479"/>
    </row>
    <row r="607" spans="1:16">
      <c r="A607" s="684"/>
      <c r="B607" s="412" t="s">
        <v>324</v>
      </c>
      <c r="C607" s="413">
        <v>1144164746</v>
      </c>
      <c r="D607" s="414" t="s">
        <v>1187</v>
      </c>
      <c r="E607" s="476" t="s">
        <v>1706</v>
      </c>
      <c r="F607" s="435">
        <v>45531</v>
      </c>
      <c r="G607" s="419">
        <v>59698</v>
      </c>
      <c r="H607" s="419"/>
      <c r="I607" s="419">
        <f t="shared" si="141"/>
        <v>59698</v>
      </c>
      <c r="J607" s="472" t="s">
        <v>2891</v>
      </c>
      <c r="K607" s="419">
        <v>143.66999999999999</v>
      </c>
      <c r="L607" s="466">
        <f t="shared" si="142"/>
        <v>1</v>
      </c>
      <c r="M607" s="464">
        <f t="shared" si="143"/>
        <v>596.98</v>
      </c>
      <c r="N607" s="464">
        <f t="shared" si="144"/>
        <v>60294.98</v>
      </c>
      <c r="O607" s="468">
        <f>+N607/$L$4337</f>
        <v>4.2297956709871037E-7</v>
      </c>
      <c r="P607" s="479"/>
    </row>
    <row r="608" spans="1:16">
      <c r="A608" s="684"/>
      <c r="B608" s="440" t="s">
        <v>324</v>
      </c>
      <c r="C608" s="441">
        <v>1144164746</v>
      </c>
      <c r="D608" s="414" t="s">
        <v>1187</v>
      </c>
      <c r="E608" s="476" t="s">
        <v>1706</v>
      </c>
      <c r="F608" s="435">
        <v>45531</v>
      </c>
      <c r="G608" s="419">
        <v>121833</v>
      </c>
      <c r="H608" s="419"/>
      <c r="I608" s="419">
        <f t="shared" si="141"/>
        <v>121833</v>
      </c>
      <c r="J608" s="472" t="s">
        <v>2891</v>
      </c>
      <c r="K608" s="419">
        <v>143.66999999999999</v>
      </c>
      <c r="L608" s="466">
        <f t="shared" si="142"/>
        <v>1</v>
      </c>
      <c r="M608" s="464">
        <f t="shared" si="143"/>
        <v>1218.33</v>
      </c>
      <c r="N608" s="464">
        <f t="shared" si="144"/>
        <v>123051.33</v>
      </c>
      <c r="O608" s="468">
        <f>+N608/$L$4337</f>
        <v>8.6322606449692072E-7</v>
      </c>
      <c r="P608" s="479"/>
    </row>
    <row r="609" spans="1:16">
      <c r="A609" s="684"/>
      <c r="B609" s="412" t="s">
        <v>324</v>
      </c>
      <c r="C609" s="413">
        <v>1144164746</v>
      </c>
      <c r="D609" s="414" t="s">
        <v>1187</v>
      </c>
      <c r="E609" s="476" t="s">
        <v>1706</v>
      </c>
      <c r="F609" s="435">
        <v>45531</v>
      </c>
      <c r="G609" s="419">
        <v>846806</v>
      </c>
      <c r="H609" s="419"/>
      <c r="I609" s="419">
        <f t="shared" si="141"/>
        <v>846806</v>
      </c>
      <c r="J609" s="472" t="s">
        <v>2891</v>
      </c>
      <c r="K609" s="419">
        <v>143.66999999999999</v>
      </c>
      <c r="L609" s="466">
        <f t="shared" si="142"/>
        <v>1</v>
      </c>
      <c r="M609" s="464">
        <f t="shared" si="143"/>
        <v>8468.06</v>
      </c>
      <c r="N609" s="464">
        <f t="shared" si="144"/>
        <v>855274.06</v>
      </c>
      <c r="O609" s="468">
        <f>+N609/$L$4337</f>
        <v>5.9998933849809129E-6</v>
      </c>
      <c r="P609" s="479"/>
    </row>
    <row r="610" spans="1:16" s="411" customFormat="1">
      <c r="A610" s="684"/>
      <c r="B610" s="447" t="s">
        <v>26</v>
      </c>
      <c r="C610" s="413"/>
      <c r="D610" s="414"/>
      <c r="E610" s="476"/>
      <c r="F610" s="471"/>
      <c r="G610" s="454">
        <f>SUM(G605:G609)</f>
        <v>2160170</v>
      </c>
      <c r="H610" s="454">
        <f t="shared" ref="H610:O610" si="148">SUM(H605:H609)</f>
        <v>0</v>
      </c>
      <c r="I610" s="454">
        <f t="shared" si="148"/>
        <v>2160170</v>
      </c>
      <c r="J610" s="454"/>
      <c r="K610" s="454"/>
      <c r="L610" s="454"/>
      <c r="M610" s="454">
        <f t="shared" si="148"/>
        <v>21601.699999999997</v>
      </c>
      <c r="N610" s="454">
        <f t="shared" si="148"/>
        <v>2181771.7000000002</v>
      </c>
      <c r="O610" s="515">
        <f t="shared" si="148"/>
        <v>1.5305500543730464E-5</v>
      </c>
    </row>
    <row r="611" spans="1:16">
      <c r="A611" s="684"/>
      <c r="B611" s="440" t="s">
        <v>325</v>
      </c>
      <c r="C611" s="441">
        <v>1005980763</v>
      </c>
      <c r="D611" s="414" t="s">
        <v>326</v>
      </c>
      <c r="E611" s="476" t="s">
        <v>1706</v>
      </c>
      <c r="F611" s="435">
        <v>45531</v>
      </c>
      <c r="G611" s="419">
        <v>416930</v>
      </c>
      <c r="H611" s="419"/>
      <c r="I611" s="419">
        <f t="shared" si="141"/>
        <v>416930</v>
      </c>
      <c r="J611" s="472" t="s">
        <v>2891</v>
      </c>
      <c r="K611" s="419">
        <v>143.66999999999999</v>
      </c>
      <c r="L611" s="466">
        <f t="shared" si="142"/>
        <v>1</v>
      </c>
      <c r="M611" s="464">
        <f t="shared" si="143"/>
        <v>4169.3</v>
      </c>
      <c r="N611" s="464">
        <f t="shared" si="144"/>
        <v>421099.3</v>
      </c>
      <c r="O611" s="468">
        <f>+N611/$L$4337</f>
        <v>2.9540834016292888E-6</v>
      </c>
      <c r="P611" s="479"/>
    </row>
    <row r="612" spans="1:16">
      <c r="A612" s="684"/>
      <c r="B612" s="412" t="s">
        <v>325</v>
      </c>
      <c r="C612" s="413">
        <v>1005980763</v>
      </c>
      <c r="D612" s="414" t="s">
        <v>326</v>
      </c>
      <c r="E612" s="476" t="s">
        <v>1706</v>
      </c>
      <c r="F612" s="435">
        <v>45531</v>
      </c>
      <c r="G612" s="419">
        <v>966361</v>
      </c>
      <c r="H612" s="419"/>
      <c r="I612" s="419">
        <f t="shared" si="141"/>
        <v>966361</v>
      </c>
      <c r="J612" s="472" t="s">
        <v>2891</v>
      </c>
      <c r="K612" s="419">
        <v>143.66999999999999</v>
      </c>
      <c r="L612" s="466">
        <f t="shared" si="142"/>
        <v>1</v>
      </c>
      <c r="M612" s="464">
        <f t="shared" si="143"/>
        <v>9663.61</v>
      </c>
      <c r="N612" s="464">
        <f t="shared" si="144"/>
        <v>976024.61</v>
      </c>
      <c r="O612" s="468">
        <f>+N612/$L$4337</f>
        <v>6.8469790854145329E-6</v>
      </c>
      <c r="P612" s="479"/>
    </row>
    <row r="613" spans="1:16">
      <c r="A613" s="684"/>
      <c r="B613" s="440" t="s">
        <v>325</v>
      </c>
      <c r="C613" s="441">
        <v>1005980763</v>
      </c>
      <c r="D613" s="414" t="s">
        <v>326</v>
      </c>
      <c r="E613" s="476" t="s">
        <v>1706</v>
      </c>
      <c r="F613" s="435">
        <v>45531</v>
      </c>
      <c r="G613" s="419">
        <v>67645</v>
      </c>
      <c r="H613" s="419"/>
      <c r="I613" s="419">
        <f t="shared" si="141"/>
        <v>67645</v>
      </c>
      <c r="J613" s="472" t="s">
        <v>2891</v>
      </c>
      <c r="K613" s="419">
        <v>143.66999999999999</v>
      </c>
      <c r="L613" s="466">
        <f t="shared" si="142"/>
        <v>1</v>
      </c>
      <c r="M613" s="464">
        <f t="shared" si="143"/>
        <v>676.45</v>
      </c>
      <c r="N613" s="464">
        <f t="shared" si="144"/>
        <v>68321.45</v>
      </c>
      <c r="O613" s="468">
        <f>+N613/$L$4337</f>
        <v>4.7928662294201242E-7</v>
      </c>
      <c r="P613" s="479"/>
    </row>
    <row r="614" spans="1:16">
      <c r="A614" s="684"/>
      <c r="B614" s="412" t="s">
        <v>325</v>
      </c>
      <c r="C614" s="413">
        <v>1005980763</v>
      </c>
      <c r="D614" s="414" t="s">
        <v>326</v>
      </c>
      <c r="E614" s="476" t="s">
        <v>1706</v>
      </c>
      <c r="F614" s="435">
        <v>45531</v>
      </c>
      <c r="G614" s="419">
        <v>141541</v>
      </c>
      <c r="H614" s="419"/>
      <c r="I614" s="419">
        <f t="shared" si="141"/>
        <v>141541</v>
      </c>
      <c r="J614" s="472" t="s">
        <v>2891</v>
      </c>
      <c r="K614" s="419">
        <v>143.66999999999999</v>
      </c>
      <c r="L614" s="466">
        <f t="shared" si="142"/>
        <v>1</v>
      </c>
      <c r="M614" s="464">
        <f t="shared" si="143"/>
        <v>1415.41</v>
      </c>
      <c r="N614" s="464">
        <f t="shared" si="144"/>
        <v>142956.41</v>
      </c>
      <c r="O614" s="468">
        <f>+N614/$L$4337</f>
        <v>1.0028635952078555E-6</v>
      </c>
      <c r="P614" s="479"/>
    </row>
    <row r="615" spans="1:16">
      <c r="A615" s="684"/>
      <c r="B615" s="412" t="s">
        <v>325</v>
      </c>
      <c r="C615" s="413">
        <v>1005980763</v>
      </c>
      <c r="D615" s="414" t="s">
        <v>326</v>
      </c>
      <c r="E615" s="476" t="s">
        <v>1706</v>
      </c>
      <c r="F615" s="435">
        <v>45531</v>
      </c>
      <c r="G615" s="419">
        <v>498333</v>
      </c>
      <c r="H615" s="419"/>
      <c r="I615" s="419">
        <f t="shared" si="141"/>
        <v>498333</v>
      </c>
      <c r="J615" s="472" t="s">
        <v>2891</v>
      </c>
      <c r="K615" s="419">
        <v>143.66999999999999</v>
      </c>
      <c r="L615" s="466">
        <f t="shared" si="142"/>
        <v>1</v>
      </c>
      <c r="M615" s="464">
        <f t="shared" si="143"/>
        <v>4983.33</v>
      </c>
      <c r="N615" s="464">
        <f t="shared" si="144"/>
        <v>503316.33</v>
      </c>
      <c r="O615" s="468">
        <f>+N615/$L$4337</f>
        <v>3.5308498879527223E-6</v>
      </c>
      <c r="P615" s="479"/>
    </row>
    <row r="616" spans="1:16" s="411" customFormat="1">
      <c r="A616" s="684"/>
      <c r="B616" s="456" t="s">
        <v>26</v>
      </c>
      <c r="C616" s="441"/>
      <c r="D616" s="414"/>
      <c r="E616" s="476"/>
      <c r="F616" s="471"/>
      <c r="G616" s="454">
        <f>SUM(G611:G615)</f>
        <v>2090810</v>
      </c>
      <c r="H616" s="454">
        <f t="shared" ref="H616:O616" si="149">SUM(H611:H615)</f>
        <v>0</v>
      </c>
      <c r="I616" s="454">
        <f t="shared" si="149"/>
        <v>2090810</v>
      </c>
      <c r="J616" s="454"/>
      <c r="K616" s="454"/>
      <c r="L616" s="454"/>
      <c r="M616" s="454">
        <f t="shared" si="149"/>
        <v>20908.099999999999</v>
      </c>
      <c r="N616" s="454">
        <f t="shared" si="149"/>
        <v>2111718.0999999996</v>
      </c>
      <c r="O616" s="515">
        <f t="shared" si="149"/>
        <v>1.4814062593146413E-5</v>
      </c>
    </row>
    <row r="617" spans="1:16">
      <c r="A617" s="684"/>
      <c r="B617" s="412" t="s">
        <v>905</v>
      </c>
      <c r="C617" s="413">
        <v>1144105749</v>
      </c>
      <c r="D617" s="414" t="s">
        <v>1100</v>
      </c>
      <c r="E617" s="476" t="s">
        <v>1706</v>
      </c>
      <c r="F617" s="435">
        <v>45531</v>
      </c>
      <c r="G617" s="419">
        <v>36848000</v>
      </c>
      <c r="H617" s="419"/>
      <c r="I617" s="419">
        <f t="shared" si="141"/>
        <v>36848000</v>
      </c>
      <c r="J617" s="472" t="s">
        <v>2891</v>
      </c>
      <c r="K617" s="419">
        <v>143.66999999999999</v>
      </c>
      <c r="L617" s="466">
        <f t="shared" si="142"/>
        <v>1</v>
      </c>
      <c r="M617" s="464">
        <f t="shared" si="143"/>
        <v>368480</v>
      </c>
      <c r="N617" s="464">
        <f t="shared" si="144"/>
        <v>37216480</v>
      </c>
      <c r="O617" s="468">
        <f>+N617/$L$4337</f>
        <v>2.610799539088961E-4</v>
      </c>
      <c r="P617" s="479"/>
    </row>
    <row r="618" spans="1:16">
      <c r="A618" s="684"/>
      <c r="B618" s="440" t="s">
        <v>905</v>
      </c>
      <c r="C618" s="441">
        <v>1144105749</v>
      </c>
      <c r="D618" s="414" t="s">
        <v>1100</v>
      </c>
      <c r="E618" s="476" t="s">
        <v>1706</v>
      </c>
      <c r="F618" s="435">
        <v>45531</v>
      </c>
      <c r="G618" s="419">
        <v>5600000</v>
      </c>
      <c r="H618" s="419"/>
      <c r="I618" s="419">
        <f t="shared" si="141"/>
        <v>5600000</v>
      </c>
      <c r="J618" s="472" t="s">
        <v>2891</v>
      </c>
      <c r="K618" s="419">
        <v>143.66999999999999</v>
      </c>
      <c r="L618" s="466">
        <f t="shared" si="142"/>
        <v>1</v>
      </c>
      <c r="M618" s="464">
        <f t="shared" si="143"/>
        <v>56000</v>
      </c>
      <c r="N618" s="464">
        <f t="shared" si="144"/>
        <v>5656000</v>
      </c>
      <c r="O618" s="468">
        <f>+N618/$L$4337</f>
        <v>3.9677804545424937E-5</v>
      </c>
      <c r="P618" s="479"/>
    </row>
    <row r="619" spans="1:16" s="411" customFormat="1">
      <c r="A619" s="684"/>
      <c r="B619" s="447" t="s">
        <v>26</v>
      </c>
      <c r="C619" s="413"/>
      <c r="D619" s="414"/>
      <c r="E619" s="476"/>
      <c r="F619" s="471"/>
      <c r="G619" s="454">
        <f>SUM(G617:G618)</f>
        <v>42448000</v>
      </c>
      <c r="H619" s="454">
        <f t="shared" ref="H619:O619" si="150">SUM(H617:H618)</f>
        <v>0</v>
      </c>
      <c r="I619" s="454">
        <f t="shared" si="150"/>
        <v>42448000</v>
      </c>
      <c r="J619" s="454"/>
      <c r="K619" s="454"/>
      <c r="L619" s="454"/>
      <c r="M619" s="454">
        <f t="shared" si="150"/>
        <v>424480</v>
      </c>
      <c r="N619" s="454">
        <f t="shared" si="150"/>
        <v>42872480</v>
      </c>
      <c r="O619" s="515">
        <f t="shared" si="150"/>
        <v>3.0075775845432102E-4</v>
      </c>
    </row>
    <row r="620" spans="1:16">
      <c r="A620" s="684"/>
      <c r="B620" s="412" t="s">
        <v>327</v>
      </c>
      <c r="C620" s="413">
        <v>31577014</v>
      </c>
      <c r="D620" s="414" t="s">
        <v>1117</v>
      </c>
      <c r="E620" s="476" t="s">
        <v>1706</v>
      </c>
      <c r="F620" s="435">
        <v>45531</v>
      </c>
      <c r="G620" s="419">
        <v>3132206</v>
      </c>
      <c r="H620" s="419"/>
      <c r="I620" s="419">
        <f t="shared" si="141"/>
        <v>3132206</v>
      </c>
      <c r="J620" s="472" t="s">
        <v>2891</v>
      </c>
      <c r="K620" s="419">
        <v>143.66999999999999</v>
      </c>
      <c r="L620" s="466">
        <f t="shared" si="142"/>
        <v>1</v>
      </c>
      <c r="M620" s="464">
        <f t="shared" si="143"/>
        <v>31322.06</v>
      </c>
      <c r="N620" s="464">
        <f t="shared" si="144"/>
        <v>3163528.06</v>
      </c>
      <c r="O620" s="468">
        <f>+N620/$L$4337</f>
        <v>2.2192688832858439E-5</v>
      </c>
      <c r="P620" s="479"/>
    </row>
    <row r="621" spans="1:16">
      <c r="A621" s="684"/>
      <c r="B621" s="440" t="s">
        <v>327</v>
      </c>
      <c r="C621" s="441">
        <v>31577014</v>
      </c>
      <c r="D621" s="414" t="s">
        <v>1117</v>
      </c>
      <c r="E621" s="476" t="s">
        <v>1706</v>
      </c>
      <c r="F621" s="435">
        <v>45531</v>
      </c>
      <c r="G621" s="419">
        <v>3372833</v>
      </c>
      <c r="H621" s="419"/>
      <c r="I621" s="419">
        <f t="shared" si="141"/>
        <v>3372833</v>
      </c>
      <c r="J621" s="472" t="s">
        <v>2891</v>
      </c>
      <c r="K621" s="419">
        <v>143.66999999999999</v>
      </c>
      <c r="L621" s="466">
        <f t="shared" si="142"/>
        <v>1</v>
      </c>
      <c r="M621" s="464">
        <f t="shared" si="143"/>
        <v>33728.33</v>
      </c>
      <c r="N621" s="464">
        <f t="shared" si="144"/>
        <v>3406561.33</v>
      </c>
      <c r="O621" s="468">
        <f>+N621/$L$4337</f>
        <v>2.3897608667564147E-5</v>
      </c>
      <c r="P621" s="479"/>
    </row>
    <row r="622" spans="1:16">
      <c r="A622" s="684"/>
      <c r="B622" s="412" t="s">
        <v>327</v>
      </c>
      <c r="C622" s="413">
        <v>31577014</v>
      </c>
      <c r="D622" s="414" t="s">
        <v>1117</v>
      </c>
      <c r="E622" s="476" t="s">
        <v>1706</v>
      </c>
      <c r="F622" s="435">
        <v>45531</v>
      </c>
      <c r="G622" s="419">
        <v>236098</v>
      </c>
      <c r="H622" s="419"/>
      <c r="I622" s="419">
        <f t="shared" si="141"/>
        <v>236098</v>
      </c>
      <c r="J622" s="472" t="s">
        <v>2891</v>
      </c>
      <c r="K622" s="419">
        <v>143.66999999999999</v>
      </c>
      <c r="L622" s="466">
        <f t="shared" si="142"/>
        <v>1</v>
      </c>
      <c r="M622" s="464">
        <f t="shared" si="143"/>
        <v>2360.98</v>
      </c>
      <c r="N622" s="464">
        <f t="shared" si="144"/>
        <v>238458.98</v>
      </c>
      <c r="O622" s="468">
        <f>+N622/$L$4337</f>
        <v>1.6728304102795959E-6</v>
      </c>
      <c r="P622" s="479"/>
    </row>
    <row r="623" spans="1:16">
      <c r="A623" s="684"/>
      <c r="B623" s="440" t="s">
        <v>327</v>
      </c>
      <c r="C623" s="441">
        <v>31577014</v>
      </c>
      <c r="D623" s="414" t="s">
        <v>1117</v>
      </c>
      <c r="E623" s="476" t="s">
        <v>1706</v>
      </c>
      <c r="F623" s="435">
        <v>45531</v>
      </c>
      <c r="G623" s="419">
        <v>481833</v>
      </c>
      <c r="H623" s="419"/>
      <c r="I623" s="419">
        <f t="shared" si="141"/>
        <v>481833</v>
      </c>
      <c r="J623" s="472" t="s">
        <v>2891</v>
      </c>
      <c r="K623" s="419">
        <v>143.66999999999999</v>
      </c>
      <c r="L623" s="466">
        <f t="shared" si="142"/>
        <v>1</v>
      </c>
      <c r="M623" s="464">
        <f t="shared" si="143"/>
        <v>4818.33</v>
      </c>
      <c r="N623" s="464">
        <f t="shared" si="144"/>
        <v>486651.33</v>
      </c>
      <c r="O623" s="468">
        <f>+N623/$L$4337</f>
        <v>3.4139420709885238E-6</v>
      </c>
      <c r="P623" s="479"/>
    </row>
    <row r="624" spans="1:16">
      <c r="A624" s="684"/>
      <c r="B624" s="412" t="s">
        <v>327</v>
      </c>
      <c r="C624" s="413">
        <v>31577014</v>
      </c>
      <c r="D624" s="414" t="s">
        <v>1117</v>
      </c>
      <c r="E624" s="476" t="s">
        <v>1706</v>
      </c>
      <c r="F624" s="435">
        <v>45531</v>
      </c>
      <c r="G624" s="419">
        <v>5500930</v>
      </c>
      <c r="H624" s="419"/>
      <c r="I624" s="419">
        <f t="shared" si="141"/>
        <v>5500930</v>
      </c>
      <c r="J624" s="472" t="s">
        <v>2891</v>
      </c>
      <c r="K624" s="419">
        <v>143.66999999999999</v>
      </c>
      <c r="L624" s="466">
        <f t="shared" si="142"/>
        <v>1</v>
      </c>
      <c r="M624" s="464">
        <f t="shared" si="143"/>
        <v>55009.3</v>
      </c>
      <c r="N624" s="464">
        <f t="shared" si="144"/>
        <v>5555939.2999999998</v>
      </c>
      <c r="O624" s="468">
        <f>+N624/$L$4337</f>
        <v>3.8975861671082927E-5</v>
      </c>
      <c r="P624" s="479"/>
    </row>
    <row r="625" spans="1:16" s="411" customFormat="1">
      <c r="A625" s="684"/>
      <c r="B625" s="447" t="s">
        <v>26</v>
      </c>
      <c r="C625" s="413"/>
      <c r="D625" s="414"/>
      <c r="E625" s="476"/>
      <c r="F625" s="471"/>
      <c r="G625" s="454">
        <f>SUM(G620:G624)</f>
        <v>12723900</v>
      </c>
      <c r="H625" s="454">
        <f t="shared" ref="H625:O625" si="151">SUM(H620:H624)</f>
        <v>0</v>
      </c>
      <c r="I625" s="454">
        <f t="shared" si="151"/>
        <v>12723900</v>
      </c>
      <c r="J625" s="454"/>
      <c r="K625" s="454"/>
      <c r="L625" s="454"/>
      <c r="M625" s="454">
        <f t="shared" si="151"/>
        <v>127239</v>
      </c>
      <c r="N625" s="454">
        <f t="shared" si="151"/>
        <v>12851139</v>
      </c>
      <c r="O625" s="515">
        <f t="shared" si="151"/>
        <v>9.0152931652773632E-5</v>
      </c>
    </row>
    <row r="626" spans="1:16">
      <c r="A626" s="684"/>
      <c r="B626" s="440" t="s">
        <v>328</v>
      </c>
      <c r="C626" s="441">
        <v>1066270466</v>
      </c>
      <c r="D626" s="414" t="s">
        <v>1159</v>
      </c>
      <c r="E626" s="476" t="s">
        <v>1706</v>
      </c>
      <c r="F626" s="435">
        <v>45531</v>
      </c>
      <c r="G626" s="419">
        <v>642800</v>
      </c>
      <c r="H626" s="419"/>
      <c r="I626" s="419">
        <f t="shared" si="141"/>
        <v>642800</v>
      </c>
      <c r="J626" s="472" t="s">
        <v>2891</v>
      </c>
      <c r="K626" s="419">
        <v>143.66999999999999</v>
      </c>
      <c r="L626" s="466">
        <f t="shared" si="142"/>
        <v>1</v>
      </c>
      <c r="M626" s="464">
        <f t="shared" si="143"/>
        <v>6428</v>
      </c>
      <c r="N626" s="464">
        <f t="shared" si="144"/>
        <v>649228</v>
      </c>
      <c r="O626" s="468">
        <f>+N626/$L$4337</f>
        <v>4.5544451360355621E-6</v>
      </c>
      <c r="P626" s="479"/>
    </row>
    <row r="627" spans="1:16">
      <c r="A627" s="684"/>
      <c r="B627" s="412" t="s">
        <v>328</v>
      </c>
      <c r="C627" s="413">
        <v>1066270466</v>
      </c>
      <c r="D627" s="414" t="s">
        <v>1159</v>
      </c>
      <c r="E627" s="476" t="s">
        <v>1706</v>
      </c>
      <c r="F627" s="435">
        <v>45531</v>
      </c>
      <c r="G627" s="419">
        <v>393928</v>
      </c>
      <c r="H627" s="419"/>
      <c r="I627" s="419">
        <f t="shared" si="141"/>
        <v>393928</v>
      </c>
      <c r="J627" s="472" t="s">
        <v>2891</v>
      </c>
      <c r="K627" s="419">
        <v>143.66999999999999</v>
      </c>
      <c r="L627" s="466">
        <f t="shared" si="142"/>
        <v>1</v>
      </c>
      <c r="M627" s="464">
        <f t="shared" si="143"/>
        <v>3939.28</v>
      </c>
      <c r="N627" s="464">
        <f t="shared" si="144"/>
        <v>397867.28</v>
      </c>
      <c r="O627" s="468">
        <f>+N627/$L$4337</f>
        <v>2.7911068194589564E-6</v>
      </c>
      <c r="P627" s="479"/>
    </row>
    <row r="628" spans="1:16">
      <c r="A628" s="684"/>
      <c r="B628" s="440" t="s">
        <v>328</v>
      </c>
      <c r="C628" s="441">
        <v>1066270466</v>
      </c>
      <c r="D628" s="414" t="s">
        <v>1159</v>
      </c>
      <c r="E628" s="476" t="s">
        <v>1706</v>
      </c>
      <c r="F628" s="435">
        <v>45531</v>
      </c>
      <c r="G628" s="419">
        <v>12737</v>
      </c>
      <c r="H628" s="419"/>
      <c r="I628" s="419">
        <f t="shared" si="141"/>
        <v>12737</v>
      </c>
      <c r="J628" s="472" t="s">
        <v>2891</v>
      </c>
      <c r="K628" s="419">
        <v>143.66999999999999</v>
      </c>
      <c r="L628" s="466">
        <f t="shared" si="142"/>
        <v>1</v>
      </c>
      <c r="M628" s="464">
        <f t="shared" si="143"/>
        <v>127.37</v>
      </c>
      <c r="N628" s="464">
        <f t="shared" si="144"/>
        <v>12864.37</v>
      </c>
      <c r="O628" s="468">
        <f>+N628/$L$4337</f>
        <v>9.0245749374120969E-8</v>
      </c>
      <c r="P628" s="479"/>
    </row>
    <row r="629" spans="1:16">
      <c r="A629" s="684"/>
      <c r="B629" s="412" t="s">
        <v>328</v>
      </c>
      <c r="C629" s="413">
        <v>1066270466</v>
      </c>
      <c r="D629" s="414" t="s">
        <v>1159</v>
      </c>
      <c r="E629" s="476" t="s">
        <v>1706</v>
      </c>
      <c r="F629" s="435">
        <v>45531</v>
      </c>
      <c r="G629" s="419">
        <v>121833</v>
      </c>
      <c r="H629" s="419"/>
      <c r="I629" s="419">
        <f t="shared" si="141"/>
        <v>121833</v>
      </c>
      <c r="J629" s="472" t="s">
        <v>2891</v>
      </c>
      <c r="K629" s="419">
        <v>143.66999999999999</v>
      </c>
      <c r="L629" s="466">
        <f t="shared" si="142"/>
        <v>1</v>
      </c>
      <c r="M629" s="464">
        <f t="shared" si="143"/>
        <v>1218.33</v>
      </c>
      <c r="N629" s="464">
        <f t="shared" si="144"/>
        <v>123051.33</v>
      </c>
      <c r="O629" s="468">
        <f>+N629/$L$4337</f>
        <v>8.6322606449692072E-7</v>
      </c>
      <c r="P629" s="479"/>
    </row>
    <row r="630" spans="1:16">
      <c r="A630" s="684"/>
      <c r="B630" s="412" t="s">
        <v>328</v>
      </c>
      <c r="C630" s="413">
        <v>1066270466</v>
      </c>
      <c r="D630" s="414" t="s">
        <v>1159</v>
      </c>
      <c r="E630" s="476" t="s">
        <v>1706</v>
      </c>
      <c r="F630" s="435">
        <v>45531</v>
      </c>
      <c r="G630" s="419">
        <v>175139</v>
      </c>
      <c r="H630" s="419"/>
      <c r="I630" s="419">
        <f t="shared" si="141"/>
        <v>175139</v>
      </c>
      <c r="J630" s="472" t="s">
        <v>2891</v>
      </c>
      <c r="K630" s="419">
        <v>143.66999999999999</v>
      </c>
      <c r="L630" s="466">
        <f t="shared" si="142"/>
        <v>1</v>
      </c>
      <c r="M630" s="464">
        <f t="shared" si="143"/>
        <v>1751.39</v>
      </c>
      <c r="N630" s="464">
        <f t="shared" si="144"/>
        <v>176890.39</v>
      </c>
      <c r="O630" s="468">
        <f>+N630/$L$4337</f>
        <v>1.2409162518359248E-6</v>
      </c>
      <c r="P630" s="479"/>
    </row>
    <row r="631" spans="1:16" s="411" customFormat="1">
      <c r="A631" s="684"/>
      <c r="B631" s="456" t="s">
        <v>26</v>
      </c>
      <c r="C631" s="441"/>
      <c r="D631" s="414"/>
      <c r="E631" s="476"/>
      <c r="F631" s="471"/>
      <c r="G631" s="454">
        <f>SUM(G626:G630)</f>
        <v>1346437</v>
      </c>
      <c r="H631" s="454">
        <f t="shared" ref="H631:O631" si="152">SUM(H626:H630)</f>
        <v>0</v>
      </c>
      <c r="I631" s="454">
        <f t="shared" si="152"/>
        <v>1346437</v>
      </c>
      <c r="J631" s="454"/>
      <c r="K631" s="454"/>
      <c r="L631" s="454"/>
      <c r="M631" s="454">
        <f t="shared" si="152"/>
        <v>13464.37</v>
      </c>
      <c r="N631" s="454">
        <f t="shared" si="152"/>
        <v>1359901.37</v>
      </c>
      <c r="O631" s="515">
        <f t="shared" si="152"/>
        <v>9.5399400212014864E-6</v>
      </c>
    </row>
    <row r="632" spans="1:16">
      <c r="A632" s="684"/>
      <c r="B632" s="412" t="s">
        <v>329</v>
      </c>
      <c r="C632" s="413">
        <v>1143845733</v>
      </c>
      <c r="D632" s="414" t="s">
        <v>330</v>
      </c>
      <c r="E632" s="476" t="s">
        <v>1706</v>
      </c>
      <c r="F632" s="435">
        <v>45531</v>
      </c>
      <c r="G632" s="419">
        <v>646400</v>
      </c>
      <c r="H632" s="419"/>
      <c r="I632" s="419">
        <f t="shared" si="141"/>
        <v>646400</v>
      </c>
      <c r="J632" s="472" t="s">
        <v>2891</v>
      </c>
      <c r="K632" s="419">
        <v>143.66999999999999</v>
      </c>
      <c r="L632" s="466">
        <f t="shared" si="142"/>
        <v>1</v>
      </c>
      <c r="M632" s="464">
        <f t="shared" si="143"/>
        <v>6464</v>
      </c>
      <c r="N632" s="464">
        <f t="shared" si="144"/>
        <v>652864</v>
      </c>
      <c r="O632" s="468">
        <f>+N632/$L$4337</f>
        <v>4.5799522961004784E-6</v>
      </c>
      <c r="P632" s="479"/>
    </row>
    <row r="633" spans="1:16">
      <c r="A633" s="684"/>
      <c r="B633" s="440" t="s">
        <v>329</v>
      </c>
      <c r="C633" s="441">
        <v>1143845733</v>
      </c>
      <c r="D633" s="414" t="s">
        <v>330</v>
      </c>
      <c r="E633" s="476" t="s">
        <v>1706</v>
      </c>
      <c r="F633" s="435">
        <v>45531</v>
      </c>
      <c r="G633" s="419">
        <v>852833</v>
      </c>
      <c r="H633" s="419"/>
      <c r="I633" s="419">
        <f t="shared" si="141"/>
        <v>852833</v>
      </c>
      <c r="J633" s="472" t="s">
        <v>2891</v>
      </c>
      <c r="K633" s="419">
        <v>143.66999999999999</v>
      </c>
      <c r="L633" s="466">
        <f t="shared" si="142"/>
        <v>1</v>
      </c>
      <c r="M633" s="464">
        <f t="shared" si="143"/>
        <v>8528.33</v>
      </c>
      <c r="N633" s="464">
        <f t="shared" si="144"/>
        <v>861361.33</v>
      </c>
      <c r="O633" s="468">
        <f>+N633/$L$4337</f>
        <v>6.0425966221229259E-6</v>
      </c>
      <c r="P633" s="479"/>
    </row>
    <row r="634" spans="1:16">
      <c r="A634" s="684"/>
      <c r="B634" s="412" t="s">
        <v>329</v>
      </c>
      <c r="C634" s="413">
        <v>1143845733</v>
      </c>
      <c r="D634" s="414" t="s">
        <v>330</v>
      </c>
      <c r="E634" s="476" t="s">
        <v>1706</v>
      </c>
      <c r="F634" s="435">
        <v>45531</v>
      </c>
      <c r="G634" s="419">
        <v>59698</v>
      </c>
      <c r="H634" s="419"/>
      <c r="I634" s="419">
        <f t="shared" si="141"/>
        <v>59698</v>
      </c>
      <c r="J634" s="472" t="s">
        <v>2891</v>
      </c>
      <c r="K634" s="419">
        <v>143.66999999999999</v>
      </c>
      <c r="L634" s="466">
        <f t="shared" si="142"/>
        <v>1</v>
      </c>
      <c r="M634" s="464">
        <f t="shared" si="143"/>
        <v>596.98</v>
      </c>
      <c r="N634" s="464">
        <f t="shared" si="144"/>
        <v>60294.98</v>
      </c>
      <c r="O634" s="468">
        <f>+N634/$L$4337</f>
        <v>4.2297956709871037E-7</v>
      </c>
      <c r="P634" s="479"/>
    </row>
    <row r="635" spans="1:16">
      <c r="A635" s="684"/>
      <c r="B635" s="412" t="s">
        <v>329</v>
      </c>
      <c r="C635" s="413">
        <v>1143845733</v>
      </c>
      <c r="D635" s="414" t="s">
        <v>330</v>
      </c>
      <c r="E635" s="476" t="s">
        <v>1706</v>
      </c>
      <c r="F635" s="435">
        <v>45531</v>
      </c>
      <c r="G635" s="419">
        <v>121833</v>
      </c>
      <c r="H635" s="419"/>
      <c r="I635" s="419">
        <f t="shared" si="141"/>
        <v>121833</v>
      </c>
      <c r="J635" s="472" t="s">
        <v>2891</v>
      </c>
      <c r="K635" s="419">
        <v>143.66999999999999</v>
      </c>
      <c r="L635" s="466">
        <f t="shared" si="142"/>
        <v>1</v>
      </c>
      <c r="M635" s="464">
        <f t="shared" si="143"/>
        <v>1218.33</v>
      </c>
      <c r="N635" s="464">
        <f t="shared" si="144"/>
        <v>123051.33</v>
      </c>
      <c r="O635" s="468">
        <f>+N635/$L$4337</f>
        <v>8.6322606449692072E-7</v>
      </c>
      <c r="P635" s="479"/>
    </row>
    <row r="636" spans="1:16">
      <c r="A636" s="684"/>
      <c r="B636" s="440" t="s">
        <v>329</v>
      </c>
      <c r="C636" s="441">
        <v>1143845733</v>
      </c>
      <c r="D636" s="414" t="s">
        <v>330</v>
      </c>
      <c r="E636" s="476" t="s">
        <v>1706</v>
      </c>
      <c r="F636" s="435">
        <v>45531</v>
      </c>
      <c r="G636" s="419">
        <v>54167</v>
      </c>
      <c r="H636" s="419"/>
      <c r="I636" s="419">
        <f t="shared" si="141"/>
        <v>54167</v>
      </c>
      <c r="J636" s="472" t="s">
        <v>2891</v>
      </c>
      <c r="K636" s="419">
        <v>143.66999999999999</v>
      </c>
      <c r="L636" s="466">
        <f t="shared" si="142"/>
        <v>1</v>
      </c>
      <c r="M636" s="464">
        <f t="shared" si="143"/>
        <v>541.66999999999996</v>
      </c>
      <c r="N636" s="464">
        <f t="shared" si="144"/>
        <v>54708.67</v>
      </c>
      <c r="O636" s="468">
        <f>+N636/$L$4337</f>
        <v>3.8379064978786293E-7</v>
      </c>
      <c r="P636" s="479"/>
    </row>
    <row r="637" spans="1:16" s="411" customFormat="1">
      <c r="A637" s="684"/>
      <c r="B637" s="447" t="s">
        <v>26</v>
      </c>
      <c r="C637" s="413"/>
      <c r="D637" s="414"/>
      <c r="E637" s="476"/>
      <c r="F637" s="471"/>
      <c r="G637" s="454">
        <f>SUM(G632:G636)</f>
        <v>1734931</v>
      </c>
      <c r="H637" s="454">
        <f t="shared" ref="H637:O637" si="153">SUM(H632:H636)</f>
        <v>0</v>
      </c>
      <c r="I637" s="454">
        <f t="shared" si="153"/>
        <v>1734931</v>
      </c>
      <c r="J637" s="454"/>
      <c r="K637" s="454"/>
      <c r="L637" s="454"/>
      <c r="M637" s="454">
        <f t="shared" si="153"/>
        <v>17349.309999999998</v>
      </c>
      <c r="N637" s="454">
        <f t="shared" si="153"/>
        <v>1752280.31</v>
      </c>
      <c r="O637" s="515">
        <f t="shared" si="153"/>
        <v>1.2292545199606898E-5</v>
      </c>
    </row>
    <row r="638" spans="1:16">
      <c r="A638" s="684"/>
      <c r="B638" s="440" t="s">
        <v>697</v>
      </c>
      <c r="C638" s="441">
        <v>1014861066</v>
      </c>
      <c r="D638" s="414" t="s">
        <v>698</v>
      </c>
      <c r="E638" s="476" t="s">
        <v>1706</v>
      </c>
      <c r="F638" s="435">
        <v>45531</v>
      </c>
      <c r="G638" s="419">
        <v>321400</v>
      </c>
      <c r="H638" s="419"/>
      <c r="I638" s="419">
        <f t="shared" si="141"/>
        <v>321400</v>
      </c>
      <c r="J638" s="472" t="s">
        <v>2891</v>
      </c>
      <c r="K638" s="419">
        <v>143.66999999999999</v>
      </c>
      <c r="L638" s="466">
        <f t="shared" si="142"/>
        <v>1</v>
      </c>
      <c r="M638" s="464">
        <f t="shared" si="143"/>
        <v>3214</v>
      </c>
      <c r="N638" s="464">
        <f t="shared" si="144"/>
        <v>324614</v>
      </c>
      <c r="O638" s="468">
        <f>+N638/$L$4337</f>
        <v>2.277222568017781E-6</v>
      </c>
      <c r="P638" s="479"/>
    </row>
    <row r="639" spans="1:16">
      <c r="A639" s="684"/>
      <c r="B639" s="412" t="s">
        <v>697</v>
      </c>
      <c r="C639" s="413">
        <v>1014861066</v>
      </c>
      <c r="D639" s="414" t="s">
        <v>698</v>
      </c>
      <c r="E639" s="476" t="s">
        <v>1706</v>
      </c>
      <c r="F639" s="435">
        <v>45531</v>
      </c>
      <c r="G639" s="419">
        <v>473667</v>
      </c>
      <c r="H639" s="419"/>
      <c r="I639" s="419">
        <f t="shared" si="141"/>
        <v>473667</v>
      </c>
      <c r="J639" s="472" t="s">
        <v>2891</v>
      </c>
      <c r="K639" s="419">
        <v>143.66999999999999</v>
      </c>
      <c r="L639" s="466">
        <f t="shared" si="142"/>
        <v>1</v>
      </c>
      <c r="M639" s="464">
        <f t="shared" si="143"/>
        <v>4736.67</v>
      </c>
      <c r="N639" s="464">
        <f t="shared" si="144"/>
        <v>478403.67</v>
      </c>
      <c r="O639" s="468">
        <f>+N639/$L$4337</f>
        <v>3.3560833295746059E-6</v>
      </c>
      <c r="P639" s="479"/>
    </row>
    <row r="640" spans="1:16">
      <c r="A640" s="684"/>
      <c r="B640" s="412" t="s">
        <v>697</v>
      </c>
      <c r="C640" s="413">
        <v>1014861066</v>
      </c>
      <c r="D640" s="414" t="s">
        <v>698</v>
      </c>
      <c r="E640" s="476" t="s">
        <v>1706</v>
      </c>
      <c r="F640" s="435">
        <v>45531</v>
      </c>
      <c r="G640" s="419">
        <v>33157</v>
      </c>
      <c r="H640" s="419"/>
      <c r="I640" s="419">
        <f t="shared" si="141"/>
        <v>33157</v>
      </c>
      <c r="J640" s="472" t="s">
        <v>2891</v>
      </c>
      <c r="K640" s="419">
        <v>143.66999999999999</v>
      </c>
      <c r="L640" s="466">
        <f t="shared" si="142"/>
        <v>1</v>
      </c>
      <c r="M640" s="464">
        <f t="shared" si="143"/>
        <v>331.57</v>
      </c>
      <c r="N640" s="464">
        <f t="shared" si="144"/>
        <v>33488.57</v>
      </c>
      <c r="O640" s="468">
        <f>+N640/$L$4337</f>
        <v>2.349280295201169E-7</v>
      </c>
      <c r="P640" s="479"/>
    </row>
    <row r="641" spans="1:16">
      <c r="A641" s="684"/>
      <c r="B641" s="440" t="s">
        <v>697</v>
      </c>
      <c r="C641" s="441">
        <v>1014861066</v>
      </c>
      <c r="D641" s="414" t="s">
        <v>698</v>
      </c>
      <c r="E641" s="476" t="s">
        <v>1706</v>
      </c>
      <c r="F641" s="435">
        <v>45531</v>
      </c>
      <c r="G641" s="419">
        <v>67667</v>
      </c>
      <c r="H641" s="419"/>
      <c r="I641" s="419">
        <f t="shared" si="141"/>
        <v>67667</v>
      </c>
      <c r="J641" s="472" t="s">
        <v>2891</v>
      </c>
      <c r="K641" s="419">
        <v>143.66999999999999</v>
      </c>
      <c r="L641" s="466">
        <f t="shared" si="142"/>
        <v>1</v>
      </c>
      <c r="M641" s="464">
        <f t="shared" si="143"/>
        <v>676.67</v>
      </c>
      <c r="N641" s="464">
        <f t="shared" si="144"/>
        <v>68343.67</v>
      </c>
      <c r="O641" s="468">
        <f>+N641/$L$4337</f>
        <v>4.79442500031298E-7</v>
      </c>
      <c r="P641" s="479"/>
    </row>
    <row r="642" spans="1:16">
      <c r="A642" s="684"/>
      <c r="B642" s="412" t="s">
        <v>697</v>
      </c>
      <c r="C642" s="413">
        <v>1014861066</v>
      </c>
      <c r="D642" s="414" t="s">
        <v>698</v>
      </c>
      <c r="E642" s="476" t="s">
        <v>1706</v>
      </c>
      <c r="F642" s="435">
        <v>45531</v>
      </c>
      <c r="G642" s="419">
        <v>357500</v>
      </c>
      <c r="H642" s="419"/>
      <c r="I642" s="419">
        <f t="shared" si="141"/>
        <v>357500</v>
      </c>
      <c r="J642" s="472" t="s">
        <v>2891</v>
      </c>
      <c r="K642" s="419">
        <v>143.66999999999999</v>
      </c>
      <c r="L642" s="466">
        <f t="shared" si="142"/>
        <v>1</v>
      </c>
      <c r="M642" s="464">
        <f t="shared" si="143"/>
        <v>3575</v>
      </c>
      <c r="N642" s="464">
        <f t="shared" si="144"/>
        <v>361075</v>
      </c>
      <c r="O642" s="468">
        <f>+N642/$L$4337</f>
        <v>2.533002700890967E-6</v>
      </c>
      <c r="P642" s="479"/>
    </row>
    <row r="643" spans="1:16" s="411" customFormat="1">
      <c r="A643" s="684"/>
      <c r="B643" s="456" t="s">
        <v>26</v>
      </c>
      <c r="C643" s="441"/>
      <c r="D643" s="414"/>
      <c r="E643" s="476"/>
      <c r="F643" s="471"/>
      <c r="G643" s="454">
        <f>SUM(G638:G642)</f>
        <v>1253391</v>
      </c>
      <c r="H643" s="454">
        <f t="shared" ref="H643:O643" si="154">SUM(H638:H642)</f>
        <v>0</v>
      </c>
      <c r="I643" s="454">
        <f t="shared" si="154"/>
        <v>1253391</v>
      </c>
      <c r="J643" s="454"/>
      <c r="K643" s="454"/>
      <c r="L643" s="454"/>
      <c r="M643" s="454">
        <f t="shared" si="154"/>
        <v>12533.91</v>
      </c>
      <c r="N643" s="454">
        <f t="shared" si="154"/>
        <v>1265924.9099999999</v>
      </c>
      <c r="O643" s="515">
        <f t="shared" si="154"/>
        <v>8.8806791280347699E-6</v>
      </c>
    </row>
    <row r="644" spans="1:16">
      <c r="A644" s="684"/>
      <c r="B644" s="412" t="s">
        <v>699</v>
      </c>
      <c r="C644" s="413">
        <v>1026154096</v>
      </c>
      <c r="D644" s="414" t="s">
        <v>902</v>
      </c>
      <c r="E644" s="476" t="s">
        <v>1706</v>
      </c>
      <c r="F644" s="435">
        <v>45531</v>
      </c>
      <c r="G644" s="419">
        <v>17000000</v>
      </c>
      <c r="H644" s="419"/>
      <c r="I644" s="419">
        <f t="shared" si="141"/>
        <v>17000000</v>
      </c>
      <c r="J644" s="472" t="s">
        <v>2891</v>
      </c>
      <c r="K644" s="419">
        <v>143.66999999999999</v>
      </c>
      <c r="L644" s="466">
        <f t="shared" si="142"/>
        <v>1</v>
      </c>
      <c r="M644" s="464">
        <f t="shared" si="143"/>
        <v>170000</v>
      </c>
      <c r="N644" s="464">
        <f t="shared" si="144"/>
        <v>17170000</v>
      </c>
      <c r="O644" s="468">
        <f>+N644/$L$4337</f>
        <v>1.204504780843257E-4</v>
      </c>
      <c r="P644" s="479"/>
    </row>
    <row r="645" spans="1:16">
      <c r="A645" s="684"/>
      <c r="B645" s="412" t="s">
        <v>699</v>
      </c>
      <c r="C645" s="413">
        <v>1026154096</v>
      </c>
      <c r="D645" s="414" t="s">
        <v>902</v>
      </c>
      <c r="E645" s="476" t="s">
        <v>1706</v>
      </c>
      <c r="F645" s="435">
        <v>45531</v>
      </c>
      <c r="G645" s="419">
        <v>1416668</v>
      </c>
      <c r="H645" s="419"/>
      <c r="I645" s="419">
        <f t="shared" si="141"/>
        <v>1416668</v>
      </c>
      <c r="J645" s="472" t="s">
        <v>2891</v>
      </c>
      <c r="K645" s="419">
        <v>143.66999999999999</v>
      </c>
      <c r="L645" s="466">
        <f t="shared" si="142"/>
        <v>1</v>
      </c>
      <c r="M645" s="464">
        <f t="shared" si="143"/>
        <v>14166.68</v>
      </c>
      <c r="N645" s="464">
        <f t="shared" si="144"/>
        <v>1430834.68</v>
      </c>
      <c r="O645" s="468">
        <f>+N645/$L$4337</f>
        <v>1.0037549287456794E-5</v>
      </c>
      <c r="P645" s="479"/>
    </row>
    <row r="646" spans="1:16" s="411" customFormat="1">
      <c r="A646" s="684"/>
      <c r="B646" s="456" t="s">
        <v>26</v>
      </c>
      <c r="C646" s="441"/>
      <c r="D646" s="414"/>
      <c r="E646" s="476"/>
      <c r="F646" s="471"/>
      <c r="G646" s="454">
        <f>SUM(G644:G645)</f>
        <v>18416668</v>
      </c>
      <c r="H646" s="454">
        <f t="shared" ref="H646:O646" si="155">SUM(H644:H645)</f>
        <v>0</v>
      </c>
      <c r="I646" s="454">
        <f t="shared" si="155"/>
        <v>18416668</v>
      </c>
      <c r="J646" s="454"/>
      <c r="K646" s="454"/>
      <c r="L646" s="454"/>
      <c r="M646" s="454">
        <f t="shared" si="155"/>
        <v>184166.68</v>
      </c>
      <c r="N646" s="454">
        <f t="shared" si="155"/>
        <v>18600834.68</v>
      </c>
      <c r="O646" s="515">
        <f t="shared" si="155"/>
        <v>1.304880273717825E-4</v>
      </c>
    </row>
    <row r="647" spans="1:16">
      <c r="A647" s="684"/>
      <c r="B647" s="440" t="s">
        <v>781</v>
      </c>
      <c r="C647" s="441">
        <v>1193406836</v>
      </c>
      <c r="D647" s="414" t="s">
        <v>1123</v>
      </c>
      <c r="E647" s="476" t="s">
        <v>1706</v>
      </c>
      <c r="F647" s="435">
        <v>45531</v>
      </c>
      <c r="G647" s="419">
        <v>1575000</v>
      </c>
      <c r="H647" s="419"/>
      <c r="I647" s="419">
        <f t="shared" si="141"/>
        <v>1575000</v>
      </c>
      <c r="J647" s="472" t="s">
        <v>2891</v>
      </c>
      <c r="K647" s="419">
        <v>143.66999999999999</v>
      </c>
      <c r="L647" s="466">
        <f t="shared" si="142"/>
        <v>1</v>
      </c>
      <c r="M647" s="464">
        <f t="shared" si="143"/>
        <v>15750</v>
      </c>
      <c r="N647" s="464">
        <f t="shared" si="144"/>
        <v>1590750</v>
      </c>
      <c r="O647" s="468">
        <f>+N647/$L$4337</f>
        <v>1.1159382528400763E-5</v>
      </c>
      <c r="P647" s="479"/>
    </row>
    <row r="648" spans="1:16">
      <c r="A648" s="684"/>
      <c r="B648" s="412" t="s">
        <v>781</v>
      </c>
      <c r="C648" s="413">
        <v>1193406836</v>
      </c>
      <c r="D648" s="414" t="s">
        <v>1123</v>
      </c>
      <c r="E648" s="476" t="s">
        <v>1706</v>
      </c>
      <c r="F648" s="435">
        <v>45531</v>
      </c>
      <c r="G648" s="419">
        <v>110250</v>
      </c>
      <c r="H648" s="419"/>
      <c r="I648" s="419">
        <f t="shared" si="141"/>
        <v>110250</v>
      </c>
      <c r="J648" s="472" t="s">
        <v>2891</v>
      </c>
      <c r="K648" s="419">
        <v>143.66999999999999</v>
      </c>
      <c r="L648" s="466">
        <f t="shared" si="142"/>
        <v>1</v>
      </c>
      <c r="M648" s="464">
        <f t="shared" si="143"/>
        <v>1102.5</v>
      </c>
      <c r="N648" s="464">
        <f t="shared" si="144"/>
        <v>111352.5</v>
      </c>
      <c r="O648" s="468">
        <f>+N648/$L$4337</f>
        <v>7.8115677698805339E-7</v>
      </c>
      <c r="P648" s="479"/>
    </row>
    <row r="649" spans="1:16">
      <c r="A649" s="684"/>
      <c r="B649" s="412" t="s">
        <v>781</v>
      </c>
      <c r="C649" s="413">
        <v>1193406836</v>
      </c>
      <c r="D649" s="414" t="s">
        <v>1123</v>
      </c>
      <c r="E649" s="476" t="s">
        <v>1706</v>
      </c>
      <c r="F649" s="435">
        <v>45531</v>
      </c>
      <c r="G649" s="419">
        <v>225000</v>
      </c>
      <c r="H649" s="419"/>
      <c r="I649" s="419">
        <f t="shared" si="141"/>
        <v>225000</v>
      </c>
      <c r="J649" s="472" t="s">
        <v>2891</v>
      </c>
      <c r="K649" s="419">
        <v>143.66999999999999</v>
      </c>
      <c r="L649" s="466">
        <f t="shared" si="142"/>
        <v>1</v>
      </c>
      <c r="M649" s="464">
        <f t="shared" si="143"/>
        <v>2250</v>
      </c>
      <c r="N649" s="464">
        <f t="shared" si="144"/>
        <v>227250</v>
      </c>
      <c r="O649" s="468">
        <f>+N649/$L$4337</f>
        <v>1.594197504057252E-6</v>
      </c>
      <c r="P649" s="479"/>
    </row>
    <row r="650" spans="1:16">
      <c r="A650" s="684"/>
      <c r="B650" s="440" t="s">
        <v>781</v>
      </c>
      <c r="C650" s="441">
        <v>1193406836</v>
      </c>
      <c r="D650" s="414" t="s">
        <v>1123</v>
      </c>
      <c r="E650" s="476" t="s">
        <v>1706</v>
      </c>
      <c r="F650" s="435">
        <v>45531</v>
      </c>
      <c r="G650" s="419">
        <v>915000</v>
      </c>
      <c r="H650" s="419"/>
      <c r="I650" s="419">
        <f t="shared" si="141"/>
        <v>915000</v>
      </c>
      <c r="J650" s="472" t="s">
        <v>2891</v>
      </c>
      <c r="K650" s="419">
        <v>143.66999999999999</v>
      </c>
      <c r="L650" s="466">
        <f t="shared" si="142"/>
        <v>1</v>
      </c>
      <c r="M650" s="464">
        <f t="shared" si="143"/>
        <v>9150</v>
      </c>
      <c r="N650" s="464">
        <f t="shared" si="144"/>
        <v>924150</v>
      </c>
      <c r="O650" s="468">
        <f>+N650/$L$4337</f>
        <v>6.483069849832824E-6</v>
      </c>
      <c r="P650" s="479"/>
    </row>
    <row r="651" spans="1:16">
      <c r="A651" s="684"/>
      <c r="B651" s="440" t="s">
        <v>1114</v>
      </c>
      <c r="C651" s="441">
        <v>1088315350</v>
      </c>
      <c r="D651" s="414" t="s">
        <v>1115</v>
      </c>
      <c r="E651" s="476" t="s">
        <v>1706</v>
      </c>
      <c r="F651" s="435">
        <v>45531</v>
      </c>
      <c r="G651" s="419">
        <v>7323333</v>
      </c>
      <c r="H651" s="419"/>
      <c r="I651" s="419">
        <f t="shared" si="141"/>
        <v>7323333</v>
      </c>
      <c r="J651" s="472" t="s">
        <v>2891</v>
      </c>
      <c r="K651" s="419">
        <v>143.66999999999999</v>
      </c>
      <c r="L651" s="466">
        <f t="shared" si="142"/>
        <v>1</v>
      </c>
      <c r="M651" s="464">
        <f t="shared" si="143"/>
        <v>73233.33</v>
      </c>
      <c r="N651" s="464">
        <f t="shared" si="144"/>
        <v>7396566.3300000001</v>
      </c>
      <c r="O651" s="468">
        <f>+N651/$L$4337</f>
        <v>5.1888174177689363E-5</v>
      </c>
      <c r="P651" s="479"/>
    </row>
    <row r="652" spans="1:16" s="411" customFormat="1">
      <c r="A652" s="684"/>
      <c r="B652" s="447" t="s">
        <v>26</v>
      </c>
      <c r="C652" s="413"/>
      <c r="D652" s="414"/>
      <c r="E652" s="476"/>
      <c r="F652" s="471"/>
      <c r="G652" s="454">
        <f>+G651</f>
        <v>7323333</v>
      </c>
      <c r="H652" s="454">
        <f t="shared" ref="H652:O652" si="156">+H651</f>
        <v>0</v>
      </c>
      <c r="I652" s="454">
        <f t="shared" si="156"/>
        <v>7323333</v>
      </c>
      <c r="J652" s="454"/>
      <c r="K652" s="454"/>
      <c r="L652" s="454"/>
      <c r="M652" s="454">
        <f t="shared" si="156"/>
        <v>73233.33</v>
      </c>
      <c r="N652" s="454">
        <f t="shared" si="156"/>
        <v>7396566.3300000001</v>
      </c>
      <c r="O652" s="515">
        <f t="shared" si="156"/>
        <v>5.1888174177689363E-5</v>
      </c>
    </row>
    <row r="653" spans="1:16">
      <c r="A653" s="684"/>
      <c r="B653" s="412" t="s">
        <v>720</v>
      </c>
      <c r="C653" s="413">
        <v>1094898896</v>
      </c>
      <c r="D653" s="414" t="s">
        <v>934</v>
      </c>
      <c r="E653" s="476" t="s">
        <v>1706</v>
      </c>
      <c r="F653" s="435">
        <v>45531</v>
      </c>
      <c r="G653" s="419">
        <v>12356650</v>
      </c>
      <c r="H653" s="419"/>
      <c r="I653" s="419">
        <f t="shared" si="141"/>
        <v>12356650</v>
      </c>
      <c r="J653" s="472" t="s">
        <v>2891</v>
      </c>
      <c r="K653" s="419">
        <v>143.66999999999999</v>
      </c>
      <c r="L653" s="466">
        <f t="shared" si="142"/>
        <v>1</v>
      </c>
      <c r="M653" s="464">
        <f t="shared" si="143"/>
        <v>123566.5</v>
      </c>
      <c r="N653" s="464">
        <f t="shared" si="144"/>
        <v>12480216.5</v>
      </c>
      <c r="O653" s="468">
        <f>+N653/$L$4337</f>
        <v>8.7550847060040179E-5</v>
      </c>
      <c r="P653" s="479"/>
    </row>
    <row r="654" spans="1:16">
      <c r="A654" s="684"/>
      <c r="B654" s="440" t="s">
        <v>720</v>
      </c>
      <c r="C654" s="441">
        <v>1094898896</v>
      </c>
      <c r="D654" s="414" t="s">
        <v>934</v>
      </c>
      <c r="E654" s="476" t="s">
        <v>1706</v>
      </c>
      <c r="F654" s="435">
        <v>45531</v>
      </c>
      <c r="G654" s="419">
        <v>1062501</v>
      </c>
      <c r="H654" s="419"/>
      <c r="I654" s="419">
        <f t="shared" si="141"/>
        <v>1062501</v>
      </c>
      <c r="J654" s="472" t="s">
        <v>2891</v>
      </c>
      <c r="K654" s="419">
        <v>143.66999999999999</v>
      </c>
      <c r="L654" s="466">
        <f t="shared" si="142"/>
        <v>1</v>
      </c>
      <c r="M654" s="464">
        <f t="shared" si="143"/>
        <v>10625.01</v>
      </c>
      <c r="N654" s="464">
        <f t="shared" si="144"/>
        <v>1073126.01</v>
      </c>
      <c r="O654" s="468">
        <f>+N654/$L$4337</f>
        <v>7.5281619655925963E-6</v>
      </c>
      <c r="P654" s="479"/>
    </row>
    <row r="655" spans="1:16" s="411" customFormat="1">
      <c r="A655" s="684"/>
      <c r="B655" s="447" t="s">
        <v>26</v>
      </c>
      <c r="C655" s="413"/>
      <c r="D655" s="414"/>
      <c r="E655" s="476"/>
      <c r="F655" s="471"/>
      <c r="G655" s="454">
        <f>SUM(G653:G654)</f>
        <v>13419151</v>
      </c>
      <c r="H655" s="454">
        <f t="shared" ref="H655:O655" si="157">SUM(H653:H654)</f>
        <v>0</v>
      </c>
      <c r="I655" s="454">
        <f t="shared" si="157"/>
        <v>13419151</v>
      </c>
      <c r="J655" s="454"/>
      <c r="K655" s="454"/>
      <c r="L655" s="454"/>
      <c r="M655" s="454">
        <f t="shared" si="157"/>
        <v>134191.51</v>
      </c>
      <c r="N655" s="454">
        <f t="shared" si="157"/>
        <v>13553342.51</v>
      </c>
      <c r="O655" s="515">
        <f t="shared" si="157"/>
        <v>9.5079009025632782E-5</v>
      </c>
    </row>
    <row r="656" spans="1:16">
      <c r="A656" s="684"/>
      <c r="B656" s="440" t="s">
        <v>735</v>
      </c>
      <c r="C656" s="441">
        <v>1108332139</v>
      </c>
      <c r="D656" s="414" t="s">
        <v>736</v>
      </c>
      <c r="E656" s="476" t="s">
        <v>1706</v>
      </c>
      <c r="F656" s="435">
        <v>45531</v>
      </c>
      <c r="G656" s="419">
        <v>750000</v>
      </c>
      <c r="H656" s="419"/>
      <c r="I656" s="419">
        <f t="shared" ref="I656:I719" si="158">+G656+H656</f>
        <v>750000</v>
      </c>
      <c r="J656" s="472" t="s">
        <v>2891</v>
      </c>
      <c r="K656" s="419">
        <v>143.66999999999999</v>
      </c>
      <c r="L656" s="466">
        <f t="shared" ref="L656:L719" si="159">+K656/J656</f>
        <v>1</v>
      </c>
      <c r="M656" s="464">
        <f t="shared" ref="M656:M719" si="160">+I656*L656%</f>
        <v>7500</v>
      </c>
      <c r="N656" s="464">
        <f t="shared" ref="N656:N719" si="161">+I656+M656</f>
        <v>757500</v>
      </c>
      <c r="O656" s="468">
        <f>+N656/$L$4337</f>
        <v>5.3139916801908397E-6</v>
      </c>
      <c r="P656" s="479"/>
    </row>
    <row r="657" spans="1:16">
      <c r="A657" s="684"/>
      <c r="B657" s="412" t="s">
        <v>735</v>
      </c>
      <c r="C657" s="413">
        <v>1108332139</v>
      </c>
      <c r="D657" s="414" t="s">
        <v>736</v>
      </c>
      <c r="E657" s="476" t="s">
        <v>1706</v>
      </c>
      <c r="F657" s="435">
        <v>45531</v>
      </c>
      <c r="G657" s="419">
        <v>852833</v>
      </c>
      <c r="H657" s="419"/>
      <c r="I657" s="419">
        <f t="shared" si="158"/>
        <v>852833</v>
      </c>
      <c r="J657" s="472" t="s">
        <v>2891</v>
      </c>
      <c r="K657" s="419">
        <v>143.66999999999999</v>
      </c>
      <c r="L657" s="466">
        <f t="shared" si="159"/>
        <v>1</v>
      </c>
      <c r="M657" s="464">
        <f t="shared" si="160"/>
        <v>8528.33</v>
      </c>
      <c r="N657" s="464">
        <f t="shared" si="161"/>
        <v>861361.33</v>
      </c>
      <c r="O657" s="468">
        <f>+N657/$L$4337</f>
        <v>6.0425966221229259E-6</v>
      </c>
      <c r="P657" s="479"/>
    </row>
    <row r="658" spans="1:16">
      <c r="A658" s="684"/>
      <c r="B658" s="412" t="s">
        <v>735</v>
      </c>
      <c r="C658" s="413">
        <v>1108332139</v>
      </c>
      <c r="D658" s="414" t="s">
        <v>736</v>
      </c>
      <c r="E658" s="476" t="s">
        <v>1706</v>
      </c>
      <c r="F658" s="435">
        <v>45531</v>
      </c>
      <c r="G658" s="419">
        <v>59698</v>
      </c>
      <c r="H658" s="419"/>
      <c r="I658" s="419">
        <f t="shared" si="158"/>
        <v>59698</v>
      </c>
      <c r="J658" s="472" t="s">
        <v>2891</v>
      </c>
      <c r="K658" s="419">
        <v>143.66999999999999</v>
      </c>
      <c r="L658" s="466">
        <f t="shared" si="159"/>
        <v>1</v>
      </c>
      <c r="M658" s="464">
        <f t="shared" si="160"/>
        <v>596.98</v>
      </c>
      <c r="N658" s="464">
        <f t="shared" si="161"/>
        <v>60294.98</v>
      </c>
      <c r="O658" s="468">
        <f>+N658/$L$4337</f>
        <v>4.2297956709871037E-7</v>
      </c>
      <c r="P658" s="479"/>
    </row>
    <row r="659" spans="1:16">
      <c r="A659" s="684"/>
      <c r="B659" s="440" t="s">
        <v>735</v>
      </c>
      <c r="C659" s="441">
        <v>1108332139</v>
      </c>
      <c r="D659" s="414" t="s">
        <v>736</v>
      </c>
      <c r="E659" s="476" t="s">
        <v>1706</v>
      </c>
      <c r="F659" s="435">
        <v>45531</v>
      </c>
      <c r="G659" s="419">
        <v>121833</v>
      </c>
      <c r="H659" s="419"/>
      <c r="I659" s="419">
        <f t="shared" si="158"/>
        <v>121833</v>
      </c>
      <c r="J659" s="472" t="s">
        <v>2891</v>
      </c>
      <c r="K659" s="419">
        <v>143.66999999999999</v>
      </c>
      <c r="L659" s="466">
        <f t="shared" si="159"/>
        <v>1</v>
      </c>
      <c r="M659" s="464">
        <f t="shared" si="160"/>
        <v>1218.33</v>
      </c>
      <c r="N659" s="464">
        <f t="shared" si="161"/>
        <v>123051.33</v>
      </c>
      <c r="O659" s="468">
        <f>+N659/$L$4337</f>
        <v>8.6322606449692072E-7</v>
      </c>
      <c r="P659" s="479"/>
    </row>
    <row r="660" spans="1:16">
      <c r="A660" s="684"/>
      <c r="B660" s="412" t="s">
        <v>735</v>
      </c>
      <c r="C660" s="413">
        <v>1108332139</v>
      </c>
      <c r="D660" s="414" t="s">
        <v>736</v>
      </c>
      <c r="E660" s="476" t="s">
        <v>1706</v>
      </c>
      <c r="F660" s="435">
        <v>45531</v>
      </c>
      <c r="G660" s="419">
        <v>644583</v>
      </c>
      <c r="H660" s="419"/>
      <c r="I660" s="419">
        <f t="shared" si="158"/>
        <v>644583</v>
      </c>
      <c r="J660" s="472" t="s">
        <v>2891</v>
      </c>
      <c r="K660" s="419">
        <v>143.66999999999999</v>
      </c>
      <c r="L660" s="466">
        <f t="shared" si="159"/>
        <v>1</v>
      </c>
      <c r="M660" s="464">
        <f t="shared" si="160"/>
        <v>6445.83</v>
      </c>
      <c r="N660" s="464">
        <f t="shared" si="161"/>
        <v>651028.82999999996</v>
      </c>
      <c r="O660" s="468">
        <f>+N660/$L$4337</f>
        <v>4.5670782655899357E-6</v>
      </c>
      <c r="P660" s="479"/>
    </row>
    <row r="661" spans="1:16" s="411" customFormat="1">
      <c r="A661" s="684"/>
      <c r="B661" s="456" t="s">
        <v>26</v>
      </c>
      <c r="C661" s="441"/>
      <c r="D661" s="414"/>
      <c r="E661" s="476"/>
      <c r="F661" s="471"/>
      <c r="G661" s="454">
        <f>SUM(G656:G660)</f>
        <v>2428947</v>
      </c>
      <c r="H661" s="454">
        <f t="shared" ref="H661:O661" si="162">SUM(H656:H660)</f>
        <v>0</v>
      </c>
      <c r="I661" s="454">
        <f t="shared" si="162"/>
        <v>2428947</v>
      </c>
      <c r="J661" s="454"/>
      <c r="K661" s="454"/>
      <c r="L661" s="454"/>
      <c r="M661" s="454">
        <f t="shared" si="162"/>
        <v>24289.47</v>
      </c>
      <c r="N661" s="454">
        <f t="shared" si="162"/>
        <v>2453236.4700000002</v>
      </c>
      <c r="O661" s="515">
        <f t="shared" si="162"/>
        <v>1.7209872199499335E-5</v>
      </c>
    </row>
    <row r="662" spans="1:16">
      <c r="A662" s="684"/>
      <c r="B662" s="412" t="s">
        <v>331</v>
      </c>
      <c r="C662" s="413">
        <v>94495962</v>
      </c>
      <c r="D662" s="414" t="s">
        <v>332</v>
      </c>
      <c r="E662" s="476" t="s">
        <v>1706</v>
      </c>
      <c r="F662" s="435">
        <v>45531</v>
      </c>
      <c r="G662" s="419">
        <v>398373</v>
      </c>
      <c r="H662" s="419"/>
      <c r="I662" s="419">
        <f t="shared" si="158"/>
        <v>398373</v>
      </c>
      <c r="J662" s="472" t="s">
        <v>2891</v>
      </c>
      <c r="K662" s="419">
        <v>143.66999999999999</v>
      </c>
      <c r="L662" s="466">
        <f t="shared" si="159"/>
        <v>1</v>
      </c>
      <c r="M662" s="464">
        <f t="shared" si="160"/>
        <v>3983.73</v>
      </c>
      <c r="N662" s="464">
        <f t="shared" si="161"/>
        <v>402356.73</v>
      </c>
      <c r="O662" s="468">
        <f>+N662/$L$4337</f>
        <v>2.822601076816887E-6</v>
      </c>
      <c r="P662" s="479"/>
    </row>
    <row r="663" spans="1:16">
      <c r="A663" s="684"/>
      <c r="B663" s="412" t="s">
        <v>331</v>
      </c>
      <c r="C663" s="413">
        <v>94495962</v>
      </c>
      <c r="D663" s="414" t="s">
        <v>332</v>
      </c>
      <c r="E663" s="476" t="s">
        <v>1706</v>
      </c>
      <c r="F663" s="435">
        <v>45531</v>
      </c>
      <c r="G663" s="419">
        <v>921542</v>
      </c>
      <c r="H663" s="419"/>
      <c r="I663" s="419">
        <f t="shared" si="158"/>
        <v>921542</v>
      </c>
      <c r="J663" s="472" t="s">
        <v>2891</v>
      </c>
      <c r="K663" s="419">
        <v>143.66999999999999</v>
      </c>
      <c r="L663" s="466">
        <f t="shared" si="159"/>
        <v>1</v>
      </c>
      <c r="M663" s="464">
        <f t="shared" si="160"/>
        <v>9215.42</v>
      </c>
      <c r="N663" s="464">
        <f t="shared" si="161"/>
        <v>930757.42</v>
      </c>
      <c r="O663" s="468">
        <f>+N663/$L$4337</f>
        <v>6.5294220279285693E-6</v>
      </c>
      <c r="P663" s="479"/>
    </row>
    <row r="664" spans="1:16">
      <c r="A664" s="684"/>
      <c r="B664" s="440" t="s">
        <v>331</v>
      </c>
      <c r="C664" s="441">
        <v>94495962</v>
      </c>
      <c r="D664" s="414" t="s">
        <v>332</v>
      </c>
      <c r="E664" s="476" t="s">
        <v>1706</v>
      </c>
      <c r="F664" s="435">
        <v>45531</v>
      </c>
      <c r="G664" s="419">
        <v>64508</v>
      </c>
      <c r="H664" s="419"/>
      <c r="I664" s="419">
        <f t="shared" si="158"/>
        <v>64508</v>
      </c>
      <c r="J664" s="472" t="s">
        <v>2891</v>
      </c>
      <c r="K664" s="419">
        <v>143.66999999999999</v>
      </c>
      <c r="L664" s="466">
        <f t="shared" si="159"/>
        <v>1</v>
      </c>
      <c r="M664" s="464">
        <f t="shared" si="160"/>
        <v>645.08000000000004</v>
      </c>
      <c r="N664" s="464">
        <f t="shared" si="161"/>
        <v>65153.08</v>
      </c>
      <c r="O664" s="468">
        <f>+N664/$L$4337</f>
        <v>4.5705996707433427E-7</v>
      </c>
      <c r="P664" s="479"/>
    </row>
    <row r="665" spans="1:16">
      <c r="A665" s="684"/>
      <c r="B665" s="412" t="s">
        <v>331</v>
      </c>
      <c r="C665" s="413">
        <v>94495962</v>
      </c>
      <c r="D665" s="414" t="s">
        <v>332</v>
      </c>
      <c r="E665" s="476" t="s">
        <v>1706</v>
      </c>
      <c r="F665" s="435">
        <v>45531</v>
      </c>
      <c r="G665" s="419">
        <v>137094</v>
      </c>
      <c r="H665" s="419"/>
      <c r="I665" s="419">
        <f t="shared" si="158"/>
        <v>137094</v>
      </c>
      <c r="J665" s="472" t="s">
        <v>2891</v>
      </c>
      <c r="K665" s="419">
        <v>143.66999999999999</v>
      </c>
      <c r="L665" s="466">
        <f t="shared" si="159"/>
        <v>1</v>
      </c>
      <c r="M665" s="464">
        <f t="shared" si="160"/>
        <v>1370.94</v>
      </c>
      <c r="N665" s="464">
        <f t="shared" si="161"/>
        <v>138464.94</v>
      </c>
      <c r="O665" s="468">
        <f>+N665/$L$4337</f>
        <v>9.7135516720544406E-7</v>
      </c>
      <c r="P665" s="479"/>
    </row>
    <row r="666" spans="1:16">
      <c r="A666" s="684"/>
      <c r="B666" s="440" t="s">
        <v>331</v>
      </c>
      <c r="C666" s="441">
        <v>94495962</v>
      </c>
      <c r="D666" s="414" t="s">
        <v>332</v>
      </c>
      <c r="E666" s="476" t="s">
        <v>1706</v>
      </c>
      <c r="F666" s="435">
        <v>45531</v>
      </c>
      <c r="G666" s="419">
        <v>1679167</v>
      </c>
      <c r="H666" s="419"/>
      <c r="I666" s="419">
        <f t="shared" si="158"/>
        <v>1679167</v>
      </c>
      <c r="J666" s="472" t="s">
        <v>2891</v>
      </c>
      <c r="K666" s="419">
        <v>143.66999999999999</v>
      </c>
      <c r="L666" s="466">
        <f t="shared" si="159"/>
        <v>1</v>
      </c>
      <c r="M666" s="464">
        <f t="shared" si="160"/>
        <v>16791.670000000002</v>
      </c>
      <c r="N666" s="464">
        <f t="shared" si="161"/>
        <v>1695958.67</v>
      </c>
      <c r="O666" s="468">
        <f>+N666/$L$4337</f>
        <v>1.1897439290201349E-5</v>
      </c>
      <c r="P666" s="479"/>
    </row>
    <row r="667" spans="1:16" s="411" customFormat="1">
      <c r="A667" s="684"/>
      <c r="B667" s="447" t="s">
        <v>26</v>
      </c>
      <c r="C667" s="413"/>
      <c r="D667" s="414"/>
      <c r="E667" s="476"/>
      <c r="F667" s="471"/>
      <c r="G667" s="454">
        <f>SUM(G662:G666)</f>
        <v>3200684</v>
      </c>
      <c r="H667" s="454">
        <f t="shared" ref="H667:O667" si="163">SUM(H662:H666)</f>
        <v>0</v>
      </c>
      <c r="I667" s="454">
        <f t="shared" si="163"/>
        <v>3200684</v>
      </c>
      <c r="J667" s="454"/>
      <c r="K667" s="454"/>
      <c r="L667" s="454"/>
      <c r="M667" s="454">
        <f t="shared" si="163"/>
        <v>32006.840000000004</v>
      </c>
      <c r="N667" s="454">
        <f t="shared" si="163"/>
        <v>3232690.84</v>
      </c>
      <c r="O667" s="515">
        <f t="shared" si="163"/>
        <v>2.2677877529226584E-5</v>
      </c>
    </row>
    <row r="668" spans="1:16">
      <c r="A668" s="684"/>
      <c r="B668" s="412" t="s">
        <v>706</v>
      </c>
      <c r="C668" s="413">
        <v>1073237843</v>
      </c>
      <c r="D668" s="414" t="s">
        <v>934</v>
      </c>
      <c r="E668" s="476" t="s">
        <v>1706</v>
      </c>
      <c r="F668" s="435">
        <v>45531</v>
      </c>
      <c r="G668" s="419">
        <v>8397500</v>
      </c>
      <c r="H668" s="419"/>
      <c r="I668" s="419">
        <f t="shared" si="158"/>
        <v>8397500</v>
      </c>
      <c r="J668" s="472" t="s">
        <v>2891</v>
      </c>
      <c r="K668" s="419">
        <v>143.66999999999999</v>
      </c>
      <c r="L668" s="466">
        <f t="shared" si="159"/>
        <v>1</v>
      </c>
      <c r="M668" s="464">
        <f t="shared" si="160"/>
        <v>83975</v>
      </c>
      <c r="N668" s="464">
        <f t="shared" si="161"/>
        <v>8481475</v>
      </c>
      <c r="O668" s="468">
        <f>+N668/$L$4337</f>
        <v>5.9498993512536765E-5</v>
      </c>
      <c r="P668" s="479"/>
    </row>
    <row r="669" spans="1:16">
      <c r="A669" s="684"/>
      <c r="B669" s="440" t="s">
        <v>706</v>
      </c>
      <c r="C669" s="441">
        <v>1073237843</v>
      </c>
      <c r="D669" s="414" t="s">
        <v>934</v>
      </c>
      <c r="E669" s="476" t="s">
        <v>1706</v>
      </c>
      <c r="F669" s="435">
        <v>45531</v>
      </c>
      <c r="G669" s="419">
        <v>708334</v>
      </c>
      <c r="H669" s="419"/>
      <c r="I669" s="419">
        <f t="shared" si="158"/>
        <v>708334</v>
      </c>
      <c r="J669" s="472" t="s">
        <v>2891</v>
      </c>
      <c r="K669" s="419">
        <v>143.66999999999999</v>
      </c>
      <c r="L669" s="466">
        <f t="shared" si="159"/>
        <v>1</v>
      </c>
      <c r="M669" s="464">
        <f t="shared" si="160"/>
        <v>7083.34</v>
      </c>
      <c r="N669" s="464">
        <f t="shared" si="161"/>
        <v>715417.34</v>
      </c>
      <c r="O669" s="468">
        <f>+N669/$L$4337</f>
        <v>5.0187746437283972E-6</v>
      </c>
      <c r="P669" s="479"/>
    </row>
    <row r="670" spans="1:16" s="411" customFormat="1">
      <c r="A670" s="684"/>
      <c r="B670" s="447" t="s">
        <v>26</v>
      </c>
      <c r="C670" s="413"/>
      <c r="D670" s="414"/>
      <c r="E670" s="476"/>
      <c r="F670" s="471"/>
      <c r="G670" s="454">
        <f>SUM(G668:G669)</f>
        <v>9105834</v>
      </c>
      <c r="H670" s="454">
        <f t="shared" ref="H670:O670" si="164">SUM(H668:H669)</f>
        <v>0</v>
      </c>
      <c r="I670" s="454">
        <f t="shared" si="164"/>
        <v>9105834</v>
      </c>
      <c r="J670" s="454"/>
      <c r="K670" s="454"/>
      <c r="L670" s="454"/>
      <c r="M670" s="454">
        <f t="shared" si="164"/>
        <v>91058.34</v>
      </c>
      <c r="N670" s="454">
        <f t="shared" si="164"/>
        <v>9196892.3399999999</v>
      </c>
      <c r="O670" s="515">
        <f t="shared" si="164"/>
        <v>6.4517768156265165E-5</v>
      </c>
    </row>
    <row r="671" spans="1:16">
      <c r="A671" s="684"/>
      <c r="B671" s="440" t="s">
        <v>333</v>
      </c>
      <c r="C671" s="441">
        <v>16863881</v>
      </c>
      <c r="D671" s="414" t="s">
        <v>1146</v>
      </c>
      <c r="E671" s="476" t="s">
        <v>1706</v>
      </c>
      <c r="F671" s="435">
        <v>45531</v>
      </c>
      <c r="G671" s="419">
        <v>805000</v>
      </c>
      <c r="H671" s="419"/>
      <c r="I671" s="419">
        <f t="shared" si="158"/>
        <v>805000</v>
      </c>
      <c r="J671" s="472" t="s">
        <v>2891</v>
      </c>
      <c r="K671" s="419">
        <v>143.66999999999999</v>
      </c>
      <c r="L671" s="466">
        <f t="shared" si="159"/>
        <v>1</v>
      </c>
      <c r="M671" s="464">
        <f t="shared" si="160"/>
        <v>8050</v>
      </c>
      <c r="N671" s="464">
        <f t="shared" si="161"/>
        <v>813050</v>
      </c>
      <c r="O671" s="468">
        <f>+N671/$L$4337</f>
        <v>5.7036844034048347E-6</v>
      </c>
      <c r="P671" s="479"/>
    </row>
    <row r="672" spans="1:16">
      <c r="A672" s="684"/>
      <c r="B672" s="412" t="s">
        <v>333</v>
      </c>
      <c r="C672" s="413">
        <v>16863881</v>
      </c>
      <c r="D672" s="414" t="s">
        <v>1146</v>
      </c>
      <c r="E672" s="476" t="s">
        <v>1706</v>
      </c>
      <c r="F672" s="435">
        <v>45531</v>
      </c>
      <c r="G672" s="419">
        <v>1068667</v>
      </c>
      <c r="H672" s="419"/>
      <c r="I672" s="419">
        <f t="shared" si="158"/>
        <v>1068667</v>
      </c>
      <c r="J672" s="472" t="s">
        <v>2891</v>
      </c>
      <c r="K672" s="419">
        <v>143.66999999999999</v>
      </c>
      <c r="L672" s="466">
        <f t="shared" si="159"/>
        <v>1</v>
      </c>
      <c r="M672" s="464">
        <f t="shared" si="160"/>
        <v>10686.67</v>
      </c>
      <c r="N672" s="464">
        <f t="shared" si="161"/>
        <v>1079353.67</v>
      </c>
      <c r="O672" s="468">
        <f>+N672/$L$4337</f>
        <v>7.5718500625260047E-6</v>
      </c>
      <c r="P672" s="479"/>
    </row>
    <row r="673" spans="1:16">
      <c r="A673" s="684"/>
      <c r="B673" s="412" t="s">
        <v>333</v>
      </c>
      <c r="C673" s="413">
        <v>16863881</v>
      </c>
      <c r="D673" s="414" t="s">
        <v>1146</v>
      </c>
      <c r="E673" s="476" t="s">
        <v>1706</v>
      </c>
      <c r="F673" s="435">
        <v>45531</v>
      </c>
      <c r="G673" s="419">
        <v>74807</v>
      </c>
      <c r="H673" s="419"/>
      <c r="I673" s="419">
        <f t="shared" si="158"/>
        <v>74807</v>
      </c>
      <c r="J673" s="472" t="s">
        <v>2891</v>
      </c>
      <c r="K673" s="419">
        <v>143.66999999999999</v>
      </c>
      <c r="L673" s="466">
        <f t="shared" si="159"/>
        <v>1</v>
      </c>
      <c r="M673" s="464">
        <f t="shared" si="160"/>
        <v>748.07</v>
      </c>
      <c r="N673" s="464">
        <f t="shared" si="161"/>
        <v>75555.070000000007</v>
      </c>
      <c r="O673" s="468">
        <f>+N673/$L$4337</f>
        <v>5.3003170082671486E-7</v>
      </c>
      <c r="P673" s="479"/>
    </row>
    <row r="674" spans="1:16">
      <c r="A674" s="684"/>
      <c r="B674" s="440" t="s">
        <v>333</v>
      </c>
      <c r="C674" s="441">
        <v>16863881</v>
      </c>
      <c r="D674" s="414" t="s">
        <v>1146</v>
      </c>
      <c r="E674" s="476" t="s">
        <v>1706</v>
      </c>
      <c r="F674" s="435">
        <v>45531</v>
      </c>
      <c r="G674" s="419">
        <v>152667</v>
      </c>
      <c r="H674" s="419"/>
      <c r="I674" s="419">
        <f t="shared" si="158"/>
        <v>152667</v>
      </c>
      <c r="J674" s="472" t="s">
        <v>2891</v>
      </c>
      <c r="K674" s="419">
        <v>143.66999999999999</v>
      </c>
      <c r="L674" s="466">
        <f t="shared" si="159"/>
        <v>1</v>
      </c>
      <c r="M674" s="464">
        <f t="shared" si="160"/>
        <v>1526.67</v>
      </c>
      <c r="N674" s="464">
        <f t="shared" si="161"/>
        <v>154193.67000000001</v>
      </c>
      <c r="O674" s="468">
        <f>+N674/$L$4337</f>
        <v>1.0816948904529266E-6</v>
      </c>
      <c r="P674" s="479"/>
    </row>
    <row r="675" spans="1:16">
      <c r="A675" s="684"/>
      <c r="B675" s="412" t="s">
        <v>333</v>
      </c>
      <c r="C675" s="413">
        <v>16863881</v>
      </c>
      <c r="D675" s="414" t="s">
        <v>1146</v>
      </c>
      <c r="E675" s="476" t="s">
        <v>1706</v>
      </c>
      <c r="F675" s="435">
        <v>45531</v>
      </c>
      <c r="G675" s="419">
        <v>1289611</v>
      </c>
      <c r="H675" s="419"/>
      <c r="I675" s="419">
        <f t="shared" si="158"/>
        <v>1289611</v>
      </c>
      <c r="J675" s="472" t="s">
        <v>2891</v>
      </c>
      <c r="K675" s="419">
        <v>143.66999999999999</v>
      </c>
      <c r="L675" s="466">
        <f t="shared" si="159"/>
        <v>1</v>
      </c>
      <c r="M675" s="464">
        <f t="shared" si="160"/>
        <v>12896.11</v>
      </c>
      <c r="N675" s="464">
        <f t="shared" si="161"/>
        <v>1302507.1100000001</v>
      </c>
      <c r="O675" s="468">
        <f>+N675/$L$4337</f>
        <v>9.1373094995767858E-6</v>
      </c>
      <c r="P675" s="479"/>
    </row>
    <row r="676" spans="1:16" s="411" customFormat="1">
      <c r="A676" s="684"/>
      <c r="B676" s="456" t="s">
        <v>26</v>
      </c>
      <c r="C676" s="441"/>
      <c r="D676" s="414"/>
      <c r="E676" s="476"/>
      <c r="F676" s="471"/>
      <c r="G676" s="454">
        <f>SUM(G671:G675)</f>
        <v>3390752</v>
      </c>
      <c r="H676" s="454">
        <f t="shared" ref="H676:O676" si="165">SUM(H671:H675)</f>
        <v>0</v>
      </c>
      <c r="I676" s="454">
        <f t="shared" si="165"/>
        <v>3390752</v>
      </c>
      <c r="J676" s="454"/>
      <c r="K676" s="454"/>
      <c r="L676" s="454"/>
      <c r="M676" s="454">
        <f t="shared" si="165"/>
        <v>33907.519999999997</v>
      </c>
      <c r="N676" s="454">
        <f t="shared" si="165"/>
        <v>3424659.5200000005</v>
      </c>
      <c r="O676" s="515">
        <f t="shared" si="165"/>
        <v>2.4024570556787267E-5</v>
      </c>
    </row>
    <row r="677" spans="1:16">
      <c r="A677" s="684"/>
      <c r="B677" s="412" t="s">
        <v>334</v>
      </c>
      <c r="C677" s="413">
        <v>1042424606</v>
      </c>
      <c r="D677" s="414" t="s">
        <v>1159</v>
      </c>
      <c r="E677" s="476" t="s">
        <v>1706</v>
      </c>
      <c r="F677" s="435">
        <v>45531</v>
      </c>
      <c r="G677" s="419">
        <v>650000</v>
      </c>
      <c r="H677" s="419"/>
      <c r="I677" s="419">
        <f t="shared" si="158"/>
        <v>650000</v>
      </c>
      <c r="J677" s="472" t="s">
        <v>2891</v>
      </c>
      <c r="K677" s="419">
        <v>143.66999999999999</v>
      </c>
      <c r="L677" s="466">
        <f t="shared" si="159"/>
        <v>1</v>
      </c>
      <c r="M677" s="464">
        <f t="shared" si="160"/>
        <v>6500</v>
      </c>
      <c r="N677" s="464">
        <f t="shared" si="161"/>
        <v>656500</v>
      </c>
      <c r="O677" s="468">
        <f>+N677/$L$4337</f>
        <v>4.6054594561653947E-6</v>
      </c>
      <c r="P677" s="479"/>
    </row>
    <row r="678" spans="1:16">
      <c r="A678" s="684"/>
      <c r="B678" s="412" t="s">
        <v>334</v>
      </c>
      <c r="C678" s="413">
        <v>1042424606</v>
      </c>
      <c r="D678" s="414" t="s">
        <v>1159</v>
      </c>
      <c r="E678" s="476" t="s">
        <v>1706</v>
      </c>
      <c r="F678" s="435">
        <v>45531</v>
      </c>
      <c r="G678" s="419">
        <v>304583</v>
      </c>
      <c r="H678" s="419"/>
      <c r="I678" s="419">
        <f t="shared" si="158"/>
        <v>304583</v>
      </c>
      <c r="J678" s="472" t="s">
        <v>2891</v>
      </c>
      <c r="K678" s="419">
        <v>143.66999999999999</v>
      </c>
      <c r="L678" s="466">
        <f t="shared" si="159"/>
        <v>1</v>
      </c>
      <c r="M678" s="464">
        <f t="shared" si="160"/>
        <v>3045.83</v>
      </c>
      <c r="N678" s="464">
        <f t="shared" si="161"/>
        <v>307628.83</v>
      </c>
      <c r="O678" s="468">
        <f>+N678/$L$4337</f>
        <v>2.1580687039034223E-6</v>
      </c>
      <c r="P678" s="479"/>
    </row>
    <row r="679" spans="1:16">
      <c r="A679" s="684"/>
      <c r="B679" s="440" t="s">
        <v>334</v>
      </c>
      <c r="C679" s="441">
        <v>1042424606</v>
      </c>
      <c r="D679" s="414" t="s">
        <v>1159</v>
      </c>
      <c r="E679" s="476" t="s">
        <v>1706</v>
      </c>
      <c r="F679" s="435">
        <v>45531</v>
      </c>
      <c r="G679" s="419">
        <v>7615</v>
      </c>
      <c r="H679" s="419"/>
      <c r="I679" s="419">
        <f t="shared" si="158"/>
        <v>7615</v>
      </c>
      <c r="J679" s="472" t="s">
        <v>2891</v>
      </c>
      <c r="K679" s="419">
        <v>143.66999999999999</v>
      </c>
      <c r="L679" s="466">
        <f t="shared" si="159"/>
        <v>1</v>
      </c>
      <c r="M679" s="464">
        <f t="shared" si="160"/>
        <v>76.150000000000006</v>
      </c>
      <c r="N679" s="464">
        <f t="shared" si="161"/>
        <v>7691.15</v>
      </c>
      <c r="O679" s="468">
        <f>+N679/$L$4337</f>
        <v>5.3954728859537657E-8</v>
      </c>
      <c r="P679" s="479"/>
    </row>
    <row r="680" spans="1:16">
      <c r="A680" s="684"/>
      <c r="B680" s="412" t="s">
        <v>334</v>
      </c>
      <c r="C680" s="413">
        <v>1042424606</v>
      </c>
      <c r="D680" s="414" t="s">
        <v>1159</v>
      </c>
      <c r="E680" s="476" t="s">
        <v>1706</v>
      </c>
      <c r="F680" s="435">
        <v>45531</v>
      </c>
      <c r="G680" s="419">
        <v>121833</v>
      </c>
      <c r="H680" s="419"/>
      <c r="I680" s="419">
        <f t="shared" si="158"/>
        <v>121833</v>
      </c>
      <c r="J680" s="472" t="s">
        <v>2891</v>
      </c>
      <c r="K680" s="419">
        <v>143.66999999999999</v>
      </c>
      <c r="L680" s="466">
        <f t="shared" si="159"/>
        <v>1</v>
      </c>
      <c r="M680" s="464">
        <f t="shared" si="160"/>
        <v>1218.33</v>
      </c>
      <c r="N680" s="464">
        <f t="shared" si="161"/>
        <v>123051.33</v>
      </c>
      <c r="O680" s="468">
        <f>+N680/$L$4337</f>
        <v>8.6322606449692072E-7</v>
      </c>
      <c r="P680" s="479"/>
    </row>
    <row r="681" spans="1:16">
      <c r="A681" s="684"/>
      <c r="B681" s="440" t="s">
        <v>334</v>
      </c>
      <c r="C681" s="441">
        <v>1042424606</v>
      </c>
      <c r="D681" s="414" t="s">
        <v>1159</v>
      </c>
      <c r="E681" s="476" t="s">
        <v>1706</v>
      </c>
      <c r="F681" s="435">
        <v>45531</v>
      </c>
      <c r="G681" s="419">
        <v>135417</v>
      </c>
      <c r="H681" s="419"/>
      <c r="I681" s="419">
        <f t="shared" si="158"/>
        <v>135417</v>
      </c>
      <c r="J681" s="472" t="s">
        <v>2891</v>
      </c>
      <c r="K681" s="419">
        <v>143.66999999999999</v>
      </c>
      <c r="L681" s="466">
        <f t="shared" si="159"/>
        <v>1</v>
      </c>
      <c r="M681" s="464">
        <f t="shared" si="160"/>
        <v>1354.17</v>
      </c>
      <c r="N681" s="464">
        <f t="shared" si="161"/>
        <v>136771.17000000001</v>
      </c>
      <c r="O681" s="468">
        <f>+N681/$L$4337</f>
        <v>9.5947308180853737E-7</v>
      </c>
      <c r="P681" s="479"/>
    </row>
    <row r="682" spans="1:16" s="411" customFormat="1">
      <c r="A682" s="684"/>
      <c r="B682" s="447" t="s">
        <v>26</v>
      </c>
      <c r="C682" s="413"/>
      <c r="D682" s="414"/>
      <c r="E682" s="476"/>
      <c r="F682" s="471"/>
      <c r="G682" s="454">
        <f>SUM(G677:G681)</f>
        <v>1219448</v>
      </c>
      <c r="H682" s="454">
        <f t="shared" ref="H682:O682" si="166">SUM(H677:H681)</f>
        <v>0</v>
      </c>
      <c r="I682" s="454">
        <f t="shared" si="166"/>
        <v>1219448</v>
      </c>
      <c r="J682" s="454"/>
      <c r="K682" s="454"/>
      <c r="L682" s="454"/>
      <c r="M682" s="454">
        <f t="shared" si="166"/>
        <v>12194.48</v>
      </c>
      <c r="N682" s="454">
        <f t="shared" si="166"/>
        <v>1231642.48</v>
      </c>
      <c r="O682" s="515">
        <f t="shared" si="166"/>
        <v>8.6401820352338125E-6</v>
      </c>
    </row>
    <row r="683" spans="1:16">
      <c r="A683" s="684"/>
      <c r="B683" s="412" t="s">
        <v>335</v>
      </c>
      <c r="C683" s="413">
        <v>1006342483</v>
      </c>
      <c r="D683" s="414" t="s">
        <v>336</v>
      </c>
      <c r="E683" s="476" t="s">
        <v>1706</v>
      </c>
      <c r="F683" s="435">
        <v>45531</v>
      </c>
      <c r="G683" s="419">
        <v>692800</v>
      </c>
      <c r="H683" s="419"/>
      <c r="I683" s="419">
        <f t="shared" si="158"/>
        <v>692800</v>
      </c>
      <c r="J683" s="472" t="s">
        <v>2891</v>
      </c>
      <c r="K683" s="419">
        <v>143.66999999999999</v>
      </c>
      <c r="L683" s="466">
        <f t="shared" si="159"/>
        <v>1</v>
      </c>
      <c r="M683" s="464">
        <f t="shared" si="160"/>
        <v>6928</v>
      </c>
      <c r="N683" s="464">
        <f t="shared" si="161"/>
        <v>699728</v>
      </c>
      <c r="O683" s="468">
        <f>+N683/$L$4337</f>
        <v>4.9087112480482845E-6</v>
      </c>
      <c r="P683" s="479"/>
    </row>
    <row r="684" spans="1:16">
      <c r="A684" s="684"/>
      <c r="B684" s="440" t="s">
        <v>335</v>
      </c>
      <c r="C684" s="441">
        <v>1006342483</v>
      </c>
      <c r="D684" s="414" t="s">
        <v>336</v>
      </c>
      <c r="E684" s="476" t="s">
        <v>1706</v>
      </c>
      <c r="F684" s="435">
        <v>45531</v>
      </c>
      <c r="G684" s="419">
        <v>969500</v>
      </c>
      <c r="H684" s="419"/>
      <c r="I684" s="419">
        <f t="shared" si="158"/>
        <v>969500</v>
      </c>
      <c r="J684" s="472" t="s">
        <v>2891</v>
      </c>
      <c r="K684" s="419">
        <v>143.66999999999999</v>
      </c>
      <c r="L684" s="466">
        <f t="shared" si="159"/>
        <v>1</v>
      </c>
      <c r="M684" s="464">
        <f t="shared" si="160"/>
        <v>9695</v>
      </c>
      <c r="N684" s="464">
        <f t="shared" si="161"/>
        <v>979195</v>
      </c>
      <c r="O684" s="468">
        <f>+N684/$L$4337</f>
        <v>6.8692199119266923E-6</v>
      </c>
      <c r="P684" s="479"/>
    </row>
    <row r="685" spans="1:16">
      <c r="A685" s="684"/>
      <c r="B685" s="412" t="s">
        <v>335</v>
      </c>
      <c r="C685" s="413">
        <v>1006342483</v>
      </c>
      <c r="D685" s="414" t="s">
        <v>336</v>
      </c>
      <c r="E685" s="476" t="s">
        <v>1706</v>
      </c>
      <c r="F685" s="435">
        <v>45531</v>
      </c>
      <c r="G685" s="419">
        <v>67865</v>
      </c>
      <c r="H685" s="419"/>
      <c r="I685" s="419">
        <f t="shared" si="158"/>
        <v>67865</v>
      </c>
      <c r="J685" s="472" t="s">
        <v>2891</v>
      </c>
      <c r="K685" s="419">
        <v>143.66999999999999</v>
      </c>
      <c r="L685" s="466">
        <f t="shared" si="159"/>
        <v>1</v>
      </c>
      <c r="M685" s="464">
        <f t="shared" si="160"/>
        <v>678.65</v>
      </c>
      <c r="N685" s="464">
        <f t="shared" si="161"/>
        <v>68543.649999999994</v>
      </c>
      <c r="O685" s="468">
        <f>+N685/$L$4337</f>
        <v>4.8084539383486843E-7</v>
      </c>
      <c r="P685" s="479"/>
    </row>
    <row r="686" spans="1:16">
      <c r="A686" s="684"/>
      <c r="B686" s="440" t="s">
        <v>335</v>
      </c>
      <c r="C686" s="441">
        <v>1006342483</v>
      </c>
      <c r="D686" s="414" t="s">
        <v>336</v>
      </c>
      <c r="E686" s="476" t="s">
        <v>1706</v>
      </c>
      <c r="F686" s="435">
        <v>45531</v>
      </c>
      <c r="G686" s="419">
        <v>138500</v>
      </c>
      <c r="H686" s="419"/>
      <c r="I686" s="419">
        <f t="shared" si="158"/>
        <v>138500</v>
      </c>
      <c r="J686" s="472" t="s">
        <v>2891</v>
      </c>
      <c r="K686" s="419">
        <v>143.66999999999999</v>
      </c>
      <c r="L686" s="466">
        <f t="shared" si="159"/>
        <v>1</v>
      </c>
      <c r="M686" s="464">
        <f t="shared" si="160"/>
        <v>1385</v>
      </c>
      <c r="N686" s="464">
        <f t="shared" si="161"/>
        <v>139885</v>
      </c>
      <c r="O686" s="468">
        <f>+N686/$L$4337</f>
        <v>9.8131713027524179E-7</v>
      </c>
      <c r="P686" s="479"/>
    </row>
    <row r="687" spans="1:16">
      <c r="A687" s="684"/>
      <c r="B687" s="412" t="s">
        <v>335</v>
      </c>
      <c r="C687" s="413">
        <v>1006342483</v>
      </c>
      <c r="D687" s="414" t="s">
        <v>336</v>
      </c>
      <c r="E687" s="476" t="s">
        <v>1706</v>
      </c>
      <c r="F687" s="435">
        <v>45531</v>
      </c>
      <c r="G687" s="419">
        <v>541667</v>
      </c>
      <c r="H687" s="419"/>
      <c r="I687" s="419">
        <f t="shared" si="158"/>
        <v>541667</v>
      </c>
      <c r="J687" s="472" t="s">
        <v>2891</v>
      </c>
      <c r="K687" s="419">
        <v>143.66999999999999</v>
      </c>
      <c r="L687" s="466">
        <f t="shared" si="159"/>
        <v>1</v>
      </c>
      <c r="M687" s="464">
        <f t="shared" si="160"/>
        <v>5416.67</v>
      </c>
      <c r="N687" s="464">
        <f t="shared" si="161"/>
        <v>547083.67000000004</v>
      </c>
      <c r="O687" s="468">
        <f>+N687/$L$4337</f>
        <v>3.8378852419119092E-6</v>
      </c>
      <c r="P687" s="479"/>
    </row>
    <row r="688" spans="1:16" s="411" customFormat="1">
      <c r="A688" s="684"/>
      <c r="B688" s="447" t="s">
        <v>26</v>
      </c>
      <c r="C688" s="413"/>
      <c r="D688" s="414"/>
      <c r="E688" s="476"/>
      <c r="F688" s="471"/>
      <c r="G688" s="454">
        <f>SUM(G683:G687)</f>
        <v>2410332</v>
      </c>
      <c r="H688" s="454">
        <f t="shared" ref="H688:O688" si="167">SUM(H683:H687)</f>
        <v>0</v>
      </c>
      <c r="I688" s="454">
        <f t="shared" si="167"/>
        <v>2410332</v>
      </c>
      <c r="J688" s="454"/>
      <c r="K688" s="454"/>
      <c r="L688" s="454"/>
      <c r="M688" s="454">
        <f t="shared" si="167"/>
        <v>24103.32</v>
      </c>
      <c r="N688" s="454">
        <f t="shared" si="167"/>
        <v>2434435.3199999998</v>
      </c>
      <c r="O688" s="515">
        <f t="shared" si="167"/>
        <v>1.7077978925996995E-5</v>
      </c>
    </row>
    <row r="689" spans="1:16">
      <c r="A689" s="684"/>
      <c r="B689" s="440" t="s">
        <v>337</v>
      </c>
      <c r="C689" s="441">
        <v>1006351552</v>
      </c>
      <c r="D689" s="414" t="s">
        <v>339</v>
      </c>
      <c r="E689" s="476" t="s">
        <v>1706</v>
      </c>
      <c r="F689" s="435">
        <v>45531</v>
      </c>
      <c r="G689" s="419">
        <v>2119650</v>
      </c>
      <c r="H689" s="419"/>
      <c r="I689" s="419">
        <f t="shared" si="158"/>
        <v>2119650</v>
      </c>
      <c r="J689" s="472" t="s">
        <v>2891</v>
      </c>
      <c r="K689" s="419">
        <v>143.66999999999999</v>
      </c>
      <c r="L689" s="466">
        <f t="shared" si="159"/>
        <v>1</v>
      </c>
      <c r="M689" s="464">
        <f t="shared" si="160"/>
        <v>21196.5</v>
      </c>
      <c r="N689" s="464">
        <f t="shared" si="161"/>
        <v>2140846.5</v>
      </c>
      <c r="O689" s="468">
        <f>+N689/$L$4337</f>
        <v>1.5018403286555351E-5</v>
      </c>
      <c r="P689" s="479"/>
    </row>
    <row r="690" spans="1:16">
      <c r="A690" s="684"/>
      <c r="B690" s="412" t="s">
        <v>337</v>
      </c>
      <c r="C690" s="413">
        <v>1006351552</v>
      </c>
      <c r="D690" s="414" t="s">
        <v>339</v>
      </c>
      <c r="E690" s="476" t="s">
        <v>1706</v>
      </c>
      <c r="F690" s="435">
        <v>45531</v>
      </c>
      <c r="G690" s="419">
        <v>2800000</v>
      </c>
      <c r="H690" s="419"/>
      <c r="I690" s="419">
        <f t="shared" si="158"/>
        <v>2800000</v>
      </c>
      <c r="J690" s="472" t="s">
        <v>2891</v>
      </c>
      <c r="K690" s="419">
        <v>143.66999999999999</v>
      </c>
      <c r="L690" s="466">
        <f t="shared" si="159"/>
        <v>1</v>
      </c>
      <c r="M690" s="464">
        <f t="shared" si="160"/>
        <v>28000</v>
      </c>
      <c r="N690" s="464">
        <f t="shared" si="161"/>
        <v>2828000</v>
      </c>
      <c r="O690" s="468">
        <f>+N690/$L$4337</f>
        <v>1.9838902272712469E-5</v>
      </c>
      <c r="P690" s="479"/>
    </row>
    <row r="691" spans="1:16">
      <c r="A691" s="684"/>
      <c r="B691" s="440" t="s">
        <v>337</v>
      </c>
      <c r="C691" s="441">
        <v>1006351552</v>
      </c>
      <c r="D691" s="414" t="s">
        <v>339</v>
      </c>
      <c r="E691" s="476" t="s">
        <v>1706</v>
      </c>
      <c r="F691" s="435">
        <v>45531</v>
      </c>
      <c r="G691" s="419">
        <v>196000</v>
      </c>
      <c r="H691" s="419"/>
      <c r="I691" s="419">
        <f t="shared" si="158"/>
        <v>196000</v>
      </c>
      <c r="J691" s="472" t="s">
        <v>2891</v>
      </c>
      <c r="K691" s="419">
        <v>143.66999999999999</v>
      </c>
      <c r="L691" s="466">
        <f t="shared" si="159"/>
        <v>1</v>
      </c>
      <c r="M691" s="464">
        <f t="shared" si="160"/>
        <v>1960</v>
      </c>
      <c r="N691" s="464">
        <f t="shared" si="161"/>
        <v>197960</v>
      </c>
      <c r="O691" s="468">
        <f>+N691/$L$4337</f>
        <v>1.3887231590898727E-6</v>
      </c>
      <c r="P691" s="479"/>
    </row>
    <row r="692" spans="1:16">
      <c r="A692" s="684"/>
      <c r="B692" s="412" t="s">
        <v>337</v>
      </c>
      <c r="C692" s="413">
        <v>1006351552</v>
      </c>
      <c r="D692" s="414" t="s">
        <v>339</v>
      </c>
      <c r="E692" s="476" t="s">
        <v>1706</v>
      </c>
      <c r="F692" s="435">
        <v>45531</v>
      </c>
      <c r="G692" s="419">
        <v>400000</v>
      </c>
      <c r="H692" s="419"/>
      <c r="I692" s="419">
        <f t="shared" si="158"/>
        <v>400000</v>
      </c>
      <c r="J692" s="472" t="s">
        <v>2891</v>
      </c>
      <c r="K692" s="419">
        <v>143.66999999999999</v>
      </c>
      <c r="L692" s="466">
        <f t="shared" si="159"/>
        <v>1</v>
      </c>
      <c r="M692" s="464">
        <f t="shared" si="160"/>
        <v>4000</v>
      </c>
      <c r="N692" s="464">
        <f t="shared" si="161"/>
        <v>404000</v>
      </c>
      <c r="O692" s="468">
        <f>+N692/$L$4337</f>
        <v>2.8341288961017811E-6</v>
      </c>
      <c r="P692" s="479"/>
    </row>
    <row r="693" spans="1:16">
      <c r="A693" s="684"/>
      <c r="B693" s="412" t="s">
        <v>337</v>
      </c>
      <c r="C693" s="413">
        <v>1006351552</v>
      </c>
      <c r="D693" s="414" t="s">
        <v>339</v>
      </c>
      <c r="E693" s="476" t="s">
        <v>1706</v>
      </c>
      <c r="F693" s="435">
        <v>45531</v>
      </c>
      <c r="G693" s="419">
        <v>200000</v>
      </c>
      <c r="H693" s="419"/>
      <c r="I693" s="419">
        <f t="shared" si="158"/>
        <v>200000</v>
      </c>
      <c r="J693" s="472" t="s">
        <v>2891</v>
      </c>
      <c r="K693" s="419">
        <v>143.66999999999999</v>
      </c>
      <c r="L693" s="466">
        <f t="shared" si="159"/>
        <v>1</v>
      </c>
      <c r="M693" s="464">
        <f t="shared" si="160"/>
        <v>2000</v>
      </c>
      <c r="N693" s="464">
        <f t="shared" si="161"/>
        <v>202000</v>
      </c>
      <c r="O693" s="468">
        <f>+N693/$L$4337</f>
        <v>1.4170644480508905E-6</v>
      </c>
      <c r="P693" s="479"/>
    </row>
    <row r="694" spans="1:16" s="411" customFormat="1">
      <c r="A694" s="684"/>
      <c r="B694" s="456" t="s">
        <v>26</v>
      </c>
      <c r="C694" s="441"/>
      <c r="D694" s="414"/>
      <c r="E694" s="476"/>
      <c r="F694" s="471"/>
      <c r="G694" s="454">
        <f>SUM(G689:G693)</f>
        <v>5715650</v>
      </c>
      <c r="H694" s="454">
        <f t="shared" ref="H694:O694" si="168">SUM(H689:H693)</f>
        <v>0</v>
      </c>
      <c r="I694" s="454">
        <f t="shared" si="168"/>
        <v>5715650</v>
      </c>
      <c r="J694" s="454"/>
      <c r="K694" s="454"/>
      <c r="L694" s="454"/>
      <c r="M694" s="454">
        <f t="shared" si="168"/>
        <v>57156.5</v>
      </c>
      <c r="N694" s="454">
        <f t="shared" si="168"/>
        <v>5772806.5</v>
      </c>
      <c r="O694" s="515">
        <f t="shared" si="168"/>
        <v>4.0497222062510363E-5</v>
      </c>
    </row>
    <row r="695" spans="1:16">
      <c r="A695" s="684"/>
      <c r="B695" s="412" t="s">
        <v>340</v>
      </c>
      <c r="C695" s="413">
        <v>1007128466</v>
      </c>
      <c r="D695" s="414" t="s">
        <v>271</v>
      </c>
      <c r="E695" s="476" t="s">
        <v>1706</v>
      </c>
      <c r="F695" s="435">
        <v>45531</v>
      </c>
      <c r="G695" s="419">
        <v>16716750</v>
      </c>
      <c r="H695" s="419"/>
      <c r="I695" s="419">
        <f t="shared" si="158"/>
        <v>16716750</v>
      </c>
      <c r="J695" s="472" t="s">
        <v>2891</v>
      </c>
      <c r="K695" s="419">
        <v>143.66999999999999</v>
      </c>
      <c r="L695" s="466">
        <f t="shared" si="159"/>
        <v>1</v>
      </c>
      <c r="M695" s="464">
        <f t="shared" si="160"/>
        <v>167167.5</v>
      </c>
      <c r="N695" s="464">
        <f t="shared" si="161"/>
        <v>16883917.5</v>
      </c>
      <c r="O695" s="468">
        <f>+N695/$L$4337</f>
        <v>1.1844356055977363E-4</v>
      </c>
      <c r="P695" s="479"/>
    </row>
    <row r="696" spans="1:16">
      <c r="A696" s="684"/>
      <c r="B696" s="440" t="s">
        <v>340</v>
      </c>
      <c r="C696" s="441">
        <v>1007128466</v>
      </c>
      <c r="D696" s="414" t="s">
        <v>271</v>
      </c>
      <c r="E696" s="476" t="s">
        <v>1706</v>
      </c>
      <c r="F696" s="435">
        <v>45531</v>
      </c>
      <c r="G696" s="419">
        <v>1512499</v>
      </c>
      <c r="H696" s="419"/>
      <c r="I696" s="419">
        <f t="shared" si="158"/>
        <v>1512499</v>
      </c>
      <c r="J696" s="472" t="s">
        <v>2891</v>
      </c>
      <c r="K696" s="419">
        <v>143.66999999999999</v>
      </c>
      <c r="L696" s="466">
        <f t="shared" si="159"/>
        <v>1</v>
      </c>
      <c r="M696" s="464">
        <f t="shared" si="160"/>
        <v>15124.99</v>
      </c>
      <c r="N696" s="464">
        <f t="shared" si="161"/>
        <v>1527623.99</v>
      </c>
      <c r="O696" s="468">
        <f>+N696/$L$4337</f>
        <v>1.071654280306262E-5</v>
      </c>
      <c r="P696" s="479"/>
    </row>
    <row r="697" spans="1:16" s="411" customFormat="1">
      <c r="A697" s="684"/>
      <c r="B697" s="447" t="s">
        <v>26</v>
      </c>
      <c r="C697" s="413"/>
      <c r="D697" s="414"/>
      <c r="E697" s="476"/>
      <c r="F697" s="471"/>
      <c r="G697" s="454">
        <f>SUM(G695:G696)</f>
        <v>18229249</v>
      </c>
      <c r="H697" s="454">
        <f t="shared" ref="H697:O697" si="169">SUM(H695:H696)</f>
        <v>0</v>
      </c>
      <c r="I697" s="454">
        <f t="shared" si="169"/>
        <v>18229249</v>
      </c>
      <c r="J697" s="454"/>
      <c r="K697" s="454"/>
      <c r="L697" s="454"/>
      <c r="M697" s="454">
        <f t="shared" si="169"/>
        <v>182292.49</v>
      </c>
      <c r="N697" s="454">
        <f t="shared" si="169"/>
        <v>18411541.489999998</v>
      </c>
      <c r="O697" s="515">
        <f t="shared" si="169"/>
        <v>1.2916010336283624E-4</v>
      </c>
    </row>
    <row r="698" spans="1:16">
      <c r="A698" s="684"/>
      <c r="B698" s="412" t="s">
        <v>1173</v>
      </c>
      <c r="C698" s="413">
        <v>1130767771</v>
      </c>
      <c r="D698" s="414" t="s">
        <v>1174</v>
      </c>
      <c r="E698" s="476" t="s">
        <v>1706</v>
      </c>
      <c r="F698" s="435">
        <v>45531</v>
      </c>
      <c r="G698" s="419">
        <v>563600</v>
      </c>
      <c r="H698" s="419"/>
      <c r="I698" s="419">
        <f t="shared" si="158"/>
        <v>563600</v>
      </c>
      <c r="J698" s="472" t="s">
        <v>2891</v>
      </c>
      <c r="K698" s="419">
        <v>143.66999999999999</v>
      </c>
      <c r="L698" s="466">
        <f t="shared" si="159"/>
        <v>1</v>
      </c>
      <c r="M698" s="464">
        <f t="shared" si="160"/>
        <v>5636</v>
      </c>
      <c r="N698" s="464">
        <f t="shared" si="161"/>
        <v>569236</v>
      </c>
      <c r="O698" s="468">
        <f>+N698/$L$4337</f>
        <v>3.9932876146074096E-6</v>
      </c>
      <c r="P698" s="479"/>
    </row>
    <row r="699" spans="1:16" s="411" customFormat="1">
      <c r="A699" s="684"/>
      <c r="B699" s="456" t="s">
        <v>26</v>
      </c>
      <c r="C699" s="441"/>
      <c r="D699" s="414"/>
      <c r="E699" s="476"/>
      <c r="F699" s="471"/>
      <c r="G699" s="454">
        <f>+G698</f>
        <v>563600</v>
      </c>
      <c r="H699" s="454">
        <f t="shared" ref="H699:O699" si="170">+H698</f>
        <v>0</v>
      </c>
      <c r="I699" s="454">
        <f t="shared" si="170"/>
        <v>563600</v>
      </c>
      <c r="J699" s="454"/>
      <c r="K699" s="454"/>
      <c r="L699" s="454"/>
      <c r="M699" s="454">
        <f t="shared" si="170"/>
        <v>5636</v>
      </c>
      <c r="N699" s="454">
        <f t="shared" si="170"/>
        <v>569236</v>
      </c>
      <c r="O699" s="515">
        <f t="shared" si="170"/>
        <v>3.9932876146074096E-6</v>
      </c>
    </row>
    <row r="700" spans="1:16">
      <c r="A700" s="684"/>
      <c r="B700" s="412" t="s">
        <v>341</v>
      </c>
      <c r="C700" s="413">
        <v>1077997599</v>
      </c>
      <c r="D700" s="414" t="s">
        <v>342</v>
      </c>
      <c r="E700" s="476" t="s">
        <v>1706</v>
      </c>
      <c r="F700" s="435">
        <v>45531</v>
      </c>
      <c r="G700" s="419">
        <v>780000</v>
      </c>
      <c r="H700" s="419"/>
      <c r="I700" s="419">
        <f t="shared" si="158"/>
        <v>780000</v>
      </c>
      <c r="J700" s="472" t="s">
        <v>2891</v>
      </c>
      <c r="K700" s="419">
        <v>143.66999999999999</v>
      </c>
      <c r="L700" s="466">
        <f t="shared" si="159"/>
        <v>1</v>
      </c>
      <c r="M700" s="464">
        <f t="shared" si="160"/>
        <v>7800</v>
      </c>
      <c r="N700" s="464">
        <f t="shared" si="161"/>
        <v>787800</v>
      </c>
      <c r="O700" s="468">
        <f>+N700/$L$4337</f>
        <v>5.5265513473984735E-6</v>
      </c>
      <c r="P700" s="479"/>
    </row>
    <row r="701" spans="1:16">
      <c r="A701" s="684"/>
      <c r="B701" s="440" t="s">
        <v>341</v>
      </c>
      <c r="C701" s="441">
        <v>1077997599</v>
      </c>
      <c r="D701" s="414" t="s">
        <v>342</v>
      </c>
      <c r="E701" s="476" t="s">
        <v>1706</v>
      </c>
      <c r="F701" s="435">
        <v>45531</v>
      </c>
      <c r="G701" s="419">
        <v>1004500</v>
      </c>
      <c r="H701" s="419"/>
      <c r="I701" s="419">
        <f t="shared" si="158"/>
        <v>1004500</v>
      </c>
      <c r="J701" s="472" t="s">
        <v>2891</v>
      </c>
      <c r="K701" s="419">
        <v>143.66999999999999</v>
      </c>
      <c r="L701" s="466">
        <f t="shared" si="159"/>
        <v>1</v>
      </c>
      <c r="M701" s="464">
        <f t="shared" si="160"/>
        <v>10045</v>
      </c>
      <c r="N701" s="464">
        <f t="shared" si="161"/>
        <v>1014545</v>
      </c>
      <c r="O701" s="468">
        <f>+N701/$L$4337</f>
        <v>7.1172061903355979E-6</v>
      </c>
      <c r="P701" s="479"/>
    </row>
    <row r="702" spans="1:16">
      <c r="A702" s="684"/>
      <c r="B702" s="412" t="s">
        <v>341</v>
      </c>
      <c r="C702" s="413">
        <v>1077997599</v>
      </c>
      <c r="D702" s="414" t="s">
        <v>342</v>
      </c>
      <c r="E702" s="476" t="s">
        <v>1706</v>
      </c>
      <c r="F702" s="435">
        <v>45531</v>
      </c>
      <c r="G702" s="419">
        <v>70315</v>
      </c>
      <c r="H702" s="419"/>
      <c r="I702" s="419">
        <f t="shared" si="158"/>
        <v>70315</v>
      </c>
      <c r="J702" s="472" t="s">
        <v>2891</v>
      </c>
      <c r="K702" s="419">
        <v>143.66999999999999</v>
      </c>
      <c r="L702" s="466">
        <f t="shared" si="159"/>
        <v>1</v>
      </c>
      <c r="M702" s="464">
        <f t="shared" si="160"/>
        <v>703.15</v>
      </c>
      <c r="N702" s="464">
        <f t="shared" si="161"/>
        <v>71018.149999999994</v>
      </c>
      <c r="O702" s="468">
        <f>+N702/$L$4337</f>
        <v>4.9820443332349177E-7</v>
      </c>
      <c r="P702" s="479"/>
    </row>
    <row r="703" spans="1:16">
      <c r="A703" s="684"/>
      <c r="B703" s="412" t="s">
        <v>341</v>
      </c>
      <c r="C703" s="413">
        <v>1077997599</v>
      </c>
      <c r="D703" s="414" t="s">
        <v>342</v>
      </c>
      <c r="E703" s="476" t="s">
        <v>1706</v>
      </c>
      <c r="F703" s="435">
        <v>45531</v>
      </c>
      <c r="G703" s="419">
        <v>143500</v>
      </c>
      <c r="H703" s="419"/>
      <c r="I703" s="419">
        <f t="shared" si="158"/>
        <v>143500</v>
      </c>
      <c r="J703" s="472" t="s">
        <v>2891</v>
      </c>
      <c r="K703" s="419">
        <v>143.66999999999999</v>
      </c>
      <c r="L703" s="466">
        <f t="shared" si="159"/>
        <v>1</v>
      </c>
      <c r="M703" s="464">
        <f t="shared" si="160"/>
        <v>1435</v>
      </c>
      <c r="N703" s="464">
        <f t="shared" si="161"/>
        <v>144935</v>
      </c>
      <c r="O703" s="468">
        <f>+N703/$L$4337</f>
        <v>1.016743741476514E-6</v>
      </c>
      <c r="P703" s="479"/>
    </row>
    <row r="704" spans="1:16">
      <c r="A704" s="684"/>
      <c r="B704" s="440" t="s">
        <v>341</v>
      </c>
      <c r="C704" s="441">
        <v>1077997599</v>
      </c>
      <c r="D704" s="414" t="s">
        <v>342</v>
      </c>
      <c r="E704" s="476" t="s">
        <v>1706</v>
      </c>
      <c r="F704" s="435">
        <v>45531</v>
      </c>
      <c r="G704" s="419">
        <v>84500</v>
      </c>
      <c r="H704" s="419"/>
      <c r="I704" s="419">
        <f t="shared" si="158"/>
        <v>84500</v>
      </c>
      <c r="J704" s="472" t="s">
        <v>2891</v>
      </c>
      <c r="K704" s="419">
        <v>143.66999999999999</v>
      </c>
      <c r="L704" s="466">
        <f t="shared" si="159"/>
        <v>1</v>
      </c>
      <c r="M704" s="464">
        <f t="shared" si="160"/>
        <v>845</v>
      </c>
      <c r="N704" s="464">
        <f t="shared" si="161"/>
        <v>85345</v>
      </c>
      <c r="O704" s="468">
        <f>+N704/$L$4337</f>
        <v>5.9870972930150129E-7</v>
      </c>
      <c r="P704" s="479"/>
    </row>
    <row r="705" spans="1:16" s="411" customFormat="1">
      <c r="A705" s="684"/>
      <c r="B705" s="447" t="s">
        <v>26</v>
      </c>
      <c r="C705" s="413"/>
      <c r="D705" s="414"/>
      <c r="E705" s="476"/>
      <c r="F705" s="471"/>
      <c r="G705" s="454">
        <f>SUM(G700:G704)</f>
        <v>2082815</v>
      </c>
      <c r="H705" s="454">
        <f t="shared" ref="H705:O705" si="171">SUM(H700:H704)</f>
        <v>0</v>
      </c>
      <c r="I705" s="454">
        <f t="shared" si="171"/>
        <v>2082815</v>
      </c>
      <c r="J705" s="454"/>
      <c r="K705" s="454"/>
      <c r="L705" s="454"/>
      <c r="M705" s="454">
        <f t="shared" si="171"/>
        <v>20828.150000000001</v>
      </c>
      <c r="N705" s="454">
        <f t="shared" si="171"/>
        <v>2103643.15</v>
      </c>
      <c r="O705" s="515">
        <f t="shared" si="171"/>
        <v>1.4757415441835577E-5</v>
      </c>
    </row>
    <row r="706" spans="1:16">
      <c r="A706" s="684"/>
      <c r="B706" s="440" t="s">
        <v>343</v>
      </c>
      <c r="C706" s="441">
        <v>1005874177</v>
      </c>
      <c r="D706" s="414" t="s">
        <v>344</v>
      </c>
      <c r="E706" s="476" t="s">
        <v>1706</v>
      </c>
      <c r="F706" s="435">
        <v>45531</v>
      </c>
      <c r="G706" s="419">
        <v>650000</v>
      </c>
      <c r="H706" s="419"/>
      <c r="I706" s="419">
        <f t="shared" si="158"/>
        <v>650000</v>
      </c>
      <c r="J706" s="472" t="s">
        <v>2891</v>
      </c>
      <c r="K706" s="419">
        <v>143.66999999999999</v>
      </c>
      <c r="L706" s="466">
        <f t="shared" si="159"/>
        <v>1</v>
      </c>
      <c r="M706" s="464">
        <f t="shared" si="160"/>
        <v>6500</v>
      </c>
      <c r="N706" s="464">
        <f t="shared" si="161"/>
        <v>656500</v>
      </c>
      <c r="O706" s="468">
        <f>+N706/$L$4337</f>
        <v>4.6054594561653947E-6</v>
      </c>
      <c r="P706" s="479"/>
    </row>
    <row r="707" spans="1:16">
      <c r="A707" s="684"/>
      <c r="B707" s="412" t="s">
        <v>343</v>
      </c>
      <c r="C707" s="413">
        <v>1005874177</v>
      </c>
      <c r="D707" s="414" t="s">
        <v>344</v>
      </c>
      <c r="E707" s="476" t="s">
        <v>1706</v>
      </c>
      <c r="F707" s="435">
        <v>45531</v>
      </c>
      <c r="G707" s="419">
        <v>852833</v>
      </c>
      <c r="H707" s="419"/>
      <c r="I707" s="419">
        <f t="shared" si="158"/>
        <v>852833</v>
      </c>
      <c r="J707" s="472" t="s">
        <v>2891</v>
      </c>
      <c r="K707" s="419">
        <v>143.66999999999999</v>
      </c>
      <c r="L707" s="466">
        <f t="shared" si="159"/>
        <v>1</v>
      </c>
      <c r="M707" s="464">
        <f t="shared" si="160"/>
        <v>8528.33</v>
      </c>
      <c r="N707" s="464">
        <f t="shared" si="161"/>
        <v>861361.33</v>
      </c>
      <c r="O707" s="468">
        <f>+N707/$L$4337</f>
        <v>6.0425966221229259E-6</v>
      </c>
      <c r="P707" s="479"/>
    </row>
    <row r="708" spans="1:16">
      <c r="A708" s="684"/>
      <c r="B708" s="412" t="s">
        <v>343</v>
      </c>
      <c r="C708" s="413">
        <v>1005874177</v>
      </c>
      <c r="D708" s="414" t="s">
        <v>344</v>
      </c>
      <c r="E708" s="476" t="s">
        <v>1706</v>
      </c>
      <c r="F708" s="435">
        <v>45531</v>
      </c>
      <c r="G708" s="419">
        <v>59698</v>
      </c>
      <c r="H708" s="419"/>
      <c r="I708" s="419">
        <f t="shared" si="158"/>
        <v>59698</v>
      </c>
      <c r="J708" s="472" t="s">
        <v>2891</v>
      </c>
      <c r="K708" s="419">
        <v>143.66999999999999</v>
      </c>
      <c r="L708" s="466">
        <f t="shared" si="159"/>
        <v>1</v>
      </c>
      <c r="M708" s="464">
        <f t="shared" si="160"/>
        <v>596.98</v>
      </c>
      <c r="N708" s="464">
        <f t="shared" si="161"/>
        <v>60294.98</v>
      </c>
      <c r="O708" s="468">
        <f>+N708/$L$4337</f>
        <v>4.2297956709871037E-7</v>
      </c>
      <c r="P708" s="479"/>
    </row>
    <row r="709" spans="1:16">
      <c r="A709" s="684"/>
      <c r="B709" s="440" t="s">
        <v>343</v>
      </c>
      <c r="C709" s="441">
        <v>1005874177</v>
      </c>
      <c r="D709" s="414" t="s">
        <v>344</v>
      </c>
      <c r="E709" s="476" t="s">
        <v>1706</v>
      </c>
      <c r="F709" s="435">
        <v>45531</v>
      </c>
      <c r="G709" s="419">
        <v>121833</v>
      </c>
      <c r="H709" s="419"/>
      <c r="I709" s="419">
        <f t="shared" si="158"/>
        <v>121833</v>
      </c>
      <c r="J709" s="472" t="s">
        <v>2891</v>
      </c>
      <c r="K709" s="419">
        <v>143.66999999999999</v>
      </c>
      <c r="L709" s="466">
        <f t="shared" si="159"/>
        <v>1</v>
      </c>
      <c r="M709" s="464">
        <f t="shared" si="160"/>
        <v>1218.33</v>
      </c>
      <c r="N709" s="464">
        <f t="shared" si="161"/>
        <v>123051.33</v>
      </c>
      <c r="O709" s="468">
        <f>+N709/$L$4337</f>
        <v>8.6322606449692072E-7</v>
      </c>
      <c r="P709" s="479"/>
    </row>
    <row r="710" spans="1:16">
      <c r="A710" s="684"/>
      <c r="B710" s="412" t="s">
        <v>343</v>
      </c>
      <c r="C710" s="413">
        <v>1005874177</v>
      </c>
      <c r="D710" s="414" t="s">
        <v>344</v>
      </c>
      <c r="E710" s="476" t="s">
        <v>1706</v>
      </c>
      <c r="F710" s="435">
        <v>45531</v>
      </c>
      <c r="G710" s="419">
        <v>247361</v>
      </c>
      <c r="H710" s="419"/>
      <c r="I710" s="419">
        <f t="shared" si="158"/>
        <v>247361</v>
      </c>
      <c r="J710" s="472" t="s">
        <v>2891</v>
      </c>
      <c r="K710" s="419">
        <v>143.66999999999999</v>
      </c>
      <c r="L710" s="466">
        <f t="shared" si="159"/>
        <v>1</v>
      </c>
      <c r="M710" s="464">
        <f t="shared" si="160"/>
        <v>2473.61</v>
      </c>
      <c r="N710" s="464">
        <f t="shared" si="161"/>
        <v>249834.61</v>
      </c>
      <c r="O710" s="468">
        <f>+N710/$L$4337</f>
        <v>1.7526323946715817E-6</v>
      </c>
      <c r="P710" s="479"/>
    </row>
    <row r="711" spans="1:16" s="411" customFormat="1">
      <c r="A711" s="684"/>
      <c r="B711" s="456" t="s">
        <v>26</v>
      </c>
      <c r="C711" s="441"/>
      <c r="D711" s="414"/>
      <c r="E711" s="476"/>
      <c r="F711" s="471"/>
      <c r="G711" s="454">
        <f>SUM(G706:G710)</f>
        <v>1931725</v>
      </c>
      <c r="H711" s="454">
        <f t="shared" ref="H711:O711" si="172">SUM(H706:H710)</f>
        <v>0</v>
      </c>
      <c r="I711" s="454">
        <f t="shared" si="172"/>
        <v>1931725</v>
      </c>
      <c r="J711" s="454"/>
      <c r="K711" s="454"/>
      <c r="L711" s="454"/>
      <c r="M711" s="454">
        <f t="shared" si="172"/>
        <v>19317.25</v>
      </c>
      <c r="N711" s="454">
        <f t="shared" si="172"/>
        <v>1951042.25</v>
      </c>
      <c r="O711" s="515">
        <f t="shared" si="172"/>
        <v>1.3686894104555534E-5</v>
      </c>
    </row>
    <row r="712" spans="1:16">
      <c r="A712" s="684"/>
      <c r="B712" s="412" t="s">
        <v>345</v>
      </c>
      <c r="C712" s="413">
        <v>1110042366</v>
      </c>
      <c r="D712" s="414" t="s">
        <v>1189</v>
      </c>
      <c r="E712" s="476" t="s">
        <v>1706</v>
      </c>
      <c r="F712" s="435">
        <v>45531</v>
      </c>
      <c r="G712" s="419">
        <v>317800</v>
      </c>
      <c r="H712" s="419"/>
      <c r="I712" s="419">
        <f t="shared" si="158"/>
        <v>317800</v>
      </c>
      <c r="J712" s="472" t="s">
        <v>2891</v>
      </c>
      <c r="K712" s="419">
        <v>143.66999999999999</v>
      </c>
      <c r="L712" s="466">
        <f t="shared" si="159"/>
        <v>1</v>
      </c>
      <c r="M712" s="464">
        <f t="shared" si="160"/>
        <v>3178</v>
      </c>
      <c r="N712" s="464">
        <f t="shared" si="161"/>
        <v>320978</v>
      </c>
      <c r="O712" s="468">
        <f>+N712/$L$4337</f>
        <v>2.2517154079528651E-6</v>
      </c>
      <c r="P712" s="479"/>
    </row>
    <row r="713" spans="1:16">
      <c r="A713" s="684"/>
      <c r="B713" s="412" t="s">
        <v>345</v>
      </c>
      <c r="C713" s="413">
        <v>1110042366</v>
      </c>
      <c r="D713" s="414" t="s">
        <v>1189</v>
      </c>
      <c r="E713" s="476" t="s">
        <v>1706</v>
      </c>
      <c r="F713" s="435">
        <v>45531</v>
      </c>
      <c r="G713" s="419">
        <v>329311</v>
      </c>
      <c r="H713" s="419"/>
      <c r="I713" s="419">
        <f t="shared" si="158"/>
        <v>329311</v>
      </c>
      <c r="J713" s="472" t="s">
        <v>2891</v>
      </c>
      <c r="K713" s="419">
        <v>143.66999999999999</v>
      </c>
      <c r="L713" s="466">
        <f t="shared" si="159"/>
        <v>1</v>
      </c>
      <c r="M713" s="464">
        <f t="shared" si="160"/>
        <v>3293.11</v>
      </c>
      <c r="N713" s="464">
        <f t="shared" si="161"/>
        <v>332604.11</v>
      </c>
      <c r="O713" s="468">
        <f>+N713/$L$4337</f>
        <v>2.333274552260434E-6</v>
      </c>
      <c r="P713" s="479"/>
    </row>
    <row r="714" spans="1:16">
      <c r="A714" s="684"/>
      <c r="B714" s="440" t="s">
        <v>345</v>
      </c>
      <c r="C714" s="441">
        <v>1110042366</v>
      </c>
      <c r="D714" s="414" t="s">
        <v>1189</v>
      </c>
      <c r="E714" s="476" t="s">
        <v>1706</v>
      </c>
      <c r="F714" s="435">
        <v>45531</v>
      </c>
      <c r="G714" s="419">
        <v>16026</v>
      </c>
      <c r="H714" s="419"/>
      <c r="I714" s="419">
        <f t="shared" si="158"/>
        <v>16026</v>
      </c>
      <c r="J714" s="472" t="s">
        <v>2891</v>
      </c>
      <c r="K714" s="419">
        <v>143.66999999999999</v>
      </c>
      <c r="L714" s="466">
        <f t="shared" si="159"/>
        <v>1</v>
      </c>
      <c r="M714" s="464">
        <f t="shared" si="160"/>
        <v>160.26</v>
      </c>
      <c r="N714" s="464">
        <f t="shared" si="161"/>
        <v>16186.26</v>
      </c>
      <c r="O714" s="468">
        <f>+N714/$L$4337</f>
        <v>1.1354937422231787E-7</v>
      </c>
      <c r="P714" s="479"/>
    </row>
    <row r="715" spans="1:16">
      <c r="A715" s="684"/>
      <c r="B715" s="412" t="s">
        <v>345</v>
      </c>
      <c r="C715" s="413">
        <v>1110042366</v>
      </c>
      <c r="D715" s="414" t="s">
        <v>1189</v>
      </c>
      <c r="E715" s="476" t="s">
        <v>1706</v>
      </c>
      <c r="F715" s="435">
        <v>45531</v>
      </c>
      <c r="G715" s="419">
        <v>67667</v>
      </c>
      <c r="H715" s="419"/>
      <c r="I715" s="419">
        <f t="shared" si="158"/>
        <v>67667</v>
      </c>
      <c r="J715" s="472" t="s">
        <v>2891</v>
      </c>
      <c r="K715" s="419">
        <v>143.66999999999999</v>
      </c>
      <c r="L715" s="466">
        <f t="shared" si="159"/>
        <v>1</v>
      </c>
      <c r="M715" s="464">
        <f t="shared" si="160"/>
        <v>676.67</v>
      </c>
      <c r="N715" s="464">
        <f t="shared" si="161"/>
        <v>68343.67</v>
      </c>
      <c r="O715" s="468">
        <f>+N715/$L$4337</f>
        <v>4.79442500031298E-7</v>
      </c>
      <c r="P715" s="479"/>
    </row>
    <row r="716" spans="1:16">
      <c r="A716" s="684"/>
      <c r="B716" s="440" t="s">
        <v>345</v>
      </c>
      <c r="C716" s="441">
        <v>1110042366</v>
      </c>
      <c r="D716" s="414" t="s">
        <v>1189</v>
      </c>
      <c r="E716" s="476" t="s">
        <v>1706</v>
      </c>
      <c r="F716" s="435">
        <v>45531</v>
      </c>
      <c r="G716" s="419">
        <v>131806</v>
      </c>
      <c r="H716" s="419"/>
      <c r="I716" s="419">
        <f t="shared" si="158"/>
        <v>131806</v>
      </c>
      <c r="J716" s="472" t="s">
        <v>2891</v>
      </c>
      <c r="K716" s="419">
        <v>143.66999999999999</v>
      </c>
      <c r="L716" s="466">
        <f t="shared" si="159"/>
        <v>1</v>
      </c>
      <c r="M716" s="464">
        <f t="shared" si="160"/>
        <v>1318.06</v>
      </c>
      <c r="N716" s="464">
        <f t="shared" si="161"/>
        <v>133124.06</v>
      </c>
      <c r="O716" s="468">
        <f>+N716/$L$4337</f>
        <v>9.3388798319897841E-7</v>
      </c>
      <c r="P716" s="479"/>
    </row>
    <row r="717" spans="1:16" s="411" customFormat="1">
      <c r="A717" s="684"/>
      <c r="B717" s="447" t="s">
        <v>26</v>
      </c>
      <c r="C717" s="413"/>
      <c r="D717" s="414"/>
      <c r="E717" s="476"/>
      <c r="F717" s="471"/>
      <c r="G717" s="454">
        <f>SUM(G712:G716)</f>
        <v>862610</v>
      </c>
      <c r="H717" s="454">
        <f t="shared" ref="H717:O717" si="173">SUM(H712:H716)</f>
        <v>0</v>
      </c>
      <c r="I717" s="454">
        <f t="shared" si="173"/>
        <v>862610</v>
      </c>
      <c r="J717" s="454"/>
      <c r="K717" s="454"/>
      <c r="L717" s="454"/>
      <c r="M717" s="454">
        <f t="shared" si="173"/>
        <v>8626.1</v>
      </c>
      <c r="N717" s="454">
        <f t="shared" si="173"/>
        <v>871236.10000000009</v>
      </c>
      <c r="O717" s="515">
        <f t="shared" si="173"/>
        <v>6.1118698176658932E-6</v>
      </c>
    </row>
    <row r="718" spans="1:16">
      <c r="A718" s="684"/>
      <c r="B718" s="412" t="s">
        <v>346</v>
      </c>
      <c r="C718" s="413">
        <v>1086724801</v>
      </c>
      <c r="D718" s="414" t="s">
        <v>347</v>
      </c>
      <c r="E718" s="476" t="s">
        <v>1706</v>
      </c>
      <c r="F718" s="435">
        <v>45531</v>
      </c>
      <c r="G718" s="419">
        <v>1809150</v>
      </c>
      <c r="H718" s="419"/>
      <c r="I718" s="419">
        <f t="shared" si="158"/>
        <v>1809150</v>
      </c>
      <c r="J718" s="472" t="s">
        <v>2891</v>
      </c>
      <c r="K718" s="419">
        <v>143.66999999999999</v>
      </c>
      <c r="L718" s="466">
        <f t="shared" si="159"/>
        <v>1</v>
      </c>
      <c r="M718" s="464">
        <f t="shared" si="160"/>
        <v>18091.5</v>
      </c>
      <c r="N718" s="464">
        <f t="shared" si="161"/>
        <v>1827241.5</v>
      </c>
      <c r="O718" s="468">
        <f>+N718/$L$4337</f>
        <v>1.2818410730956343E-5</v>
      </c>
      <c r="P718" s="479"/>
    </row>
    <row r="719" spans="1:16">
      <c r="A719" s="684"/>
      <c r="B719" s="440" t="s">
        <v>346</v>
      </c>
      <c r="C719" s="441">
        <v>1086724801</v>
      </c>
      <c r="D719" s="414" t="s">
        <v>347</v>
      </c>
      <c r="E719" s="476" t="s">
        <v>1706</v>
      </c>
      <c r="F719" s="435">
        <v>45531</v>
      </c>
      <c r="G719" s="419">
        <v>2450000</v>
      </c>
      <c r="H719" s="419"/>
      <c r="I719" s="419">
        <f t="shared" si="158"/>
        <v>2450000</v>
      </c>
      <c r="J719" s="472" t="s">
        <v>2891</v>
      </c>
      <c r="K719" s="419">
        <v>143.66999999999999</v>
      </c>
      <c r="L719" s="466">
        <f t="shared" si="159"/>
        <v>1</v>
      </c>
      <c r="M719" s="464">
        <f t="shared" si="160"/>
        <v>24500</v>
      </c>
      <c r="N719" s="464">
        <f t="shared" si="161"/>
        <v>2474500</v>
      </c>
      <c r="O719" s="468">
        <f>+N719/$L$4337</f>
        <v>1.7359039488623408E-5</v>
      </c>
      <c r="P719" s="479"/>
    </row>
    <row r="720" spans="1:16">
      <c r="A720" s="684"/>
      <c r="B720" s="412" t="s">
        <v>346</v>
      </c>
      <c r="C720" s="413">
        <v>1086724801</v>
      </c>
      <c r="D720" s="414" t="s">
        <v>347</v>
      </c>
      <c r="E720" s="476" t="s">
        <v>1706</v>
      </c>
      <c r="F720" s="435">
        <v>45531</v>
      </c>
      <c r="G720" s="419">
        <v>171500</v>
      </c>
      <c r="H720" s="419"/>
      <c r="I720" s="419">
        <f t="shared" ref="I720:I779" si="174">+G720+H720</f>
        <v>171500</v>
      </c>
      <c r="J720" s="472" t="s">
        <v>2891</v>
      </c>
      <c r="K720" s="419">
        <v>143.66999999999999</v>
      </c>
      <c r="L720" s="466">
        <f t="shared" ref="L720:L779" si="175">+K720/J720</f>
        <v>1</v>
      </c>
      <c r="M720" s="464">
        <f t="shared" ref="M720:M779" si="176">+I720*L720%</f>
        <v>1715</v>
      </c>
      <c r="N720" s="464">
        <f t="shared" ref="N720:N779" si="177">+I720+M720</f>
        <v>173215</v>
      </c>
      <c r="O720" s="468">
        <f>+N720/$L$4337</f>
        <v>1.2151327642036387E-6</v>
      </c>
      <c r="P720" s="479"/>
    </row>
    <row r="721" spans="1:16">
      <c r="A721" s="684"/>
      <c r="B721" s="440" t="s">
        <v>346</v>
      </c>
      <c r="C721" s="441">
        <v>1086724801</v>
      </c>
      <c r="D721" s="414" t="s">
        <v>347</v>
      </c>
      <c r="E721" s="476" t="s">
        <v>1706</v>
      </c>
      <c r="F721" s="435">
        <v>45531</v>
      </c>
      <c r="G721" s="419">
        <v>350000</v>
      </c>
      <c r="H721" s="419"/>
      <c r="I721" s="419">
        <f t="shared" si="174"/>
        <v>350000</v>
      </c>
      <c r="J721" s="472" t="s">
        <v>2891</v>
      </c>
      <c r="K721" s="419">
        <v>143.66999999999999</v>
      </c>
      <c r="L721" s="466">
        <f t="shared" si="175"/>
        <v>1</v>
      </c>
      <c r="M721" s="464">
        <f t="shared" si="176"/>
        <v>3500</v>
      </c>
      <c r="N721" s="464">
        <f t="shared" si="177"/>
        <v>353500</v>
      </c>
      <c r="O721" s="468">
        <f>+N721/$L$4337</f>
        <v>2.4798627840890586E-6</v>
      </c>
      <c r="P721" s="479"/>
    </row>
    <row r="722" spans="1:16">
      <c r="A722" s="684"/>
      <c r="B722" s="412" t="s">
        <v>346</v>
      </c>
      <c r="C722" s="413">
        <v>1086724801</v>
      </c>
      <c r="D722" s="414" t="s">
        <v>347</v>
      </c>
      <c r="E722" s="476" t="s">
        <v>1706</v>
      </c>
      <c r="F722" s="435">
        <v>45531</v>
      </c>
      <c r="G722" s="419">
        <v>1248333</v>
      </c>
      <c r="H722" s="419"/>
      <c r="I722" s="419">
        <f t="shared" si="174"/>
        <v>1248333</v>
      </c>
      <c r="J722" s="472" t="s">
        <v>2891</v>
      </c>
      <c r="K722" s="419">
        <v>143.66999999999999</v>
      </c>
      <c r="L722" s="466">
        <f t="shared" si="175"/>
        <v>1</v>
      </c>
      <c r="M722" s="464">
        <f t="shared" si="176"/>
        <v>12483.33</v>
      </c>
      <c r="N722" s="464">
        <f t="shared" si="177"/>
        <v>1260816.33</v>
      </c>
      <c r="O722" s="468">
        <f>+N722/$L$4337</f>
        <v>8.8448415681435624E-6</v>
      </c>
      <c r="P722" s="479"/>
    </row>
    <row r="723" spans="1:16" s="411" customFormat="1">
      <c r="A723" s="684"/>
      <c r="B723" s="447" t="s">
        <v>26</v>
      </c>
      <c r="C723" s="413"/>
      <c r="D723" s="414"/>
      <c r="E723" s="476"/>
      <c r="F723" s="471"/>
      <c r="G723" s="454">
        <f>SUM(G718:G722)</f>
        <v>6028983</v>
      </c>
      <c r="H723" s="454">
        <f t="shared" ref="H723:O723" si="178">SUM(H718:H722)</f>
        <v>0</v>
      </c>
      <c r="I723" s="454">
        <f t="shared" si="178"/>
        <v>6028983</v>
      </c>
      <c r="J723" s="454"/>
      <c r="K723" s="454"/>
      <c r="L723" s="454"/>
      <c r="M723" s="454">
        <f t="shared" si="178"/>
        <v>60289.83</v>
      </c>
      <c r="N723" s="454">
        <f t="shared" si="178"/>
        <v>6089272.8300000001</v>
      </c>
      <c r="O723" s="515">
        <f t="shared" si="178"/>
        <v>4.2717287336016008E-5</v>
      </c>
    </row>
    <row r="724" spans="1:16">
      <c r="A724" s="684"/>
      <c r="B724" s="440" t="s">
        <v>348</v>
      </c>
      <c r="C724" s="441">
        <v>1005828447</v>
      </c>
      <c r="D724" s="414" t="s">
        <v>349</v>
      </c>
      <c r="E724" s="476" t="s">
        <v>1706</v>
      </c>
      <c r="F724" s="435">
        <v>45531</v>
      </c>
      <c r="G724" s="419">
        <v>353445</v>
      </c>
      <c r="H724" s="419"/>
      <c r="I724" s="419">
        <f t="shared" si="174"/>
        <v>353445</v>
      </c>
      <c r="J724" s="472" t="s">
        <v>2891</v>
      </c>
      <c r="K724" s="419">
        <v>143.66999999999999</v>
      </c>
      <c r="L724" s="466">
        <f t="shared" si="175"/>
        <v>1</v>
      </c>
      <c r="M724" s="464">
        <f t="shared" si="176"/>
        <v>3534.4500000000003</v>
      </c>
      <c r="N724" s="464">
        <f t="shared" si="177"/>
        <v>356979.45</v>
      </c>
      <c r="O724" s="468">
        <f>+N724/$L$4337</f>
        <v>2.5042717192067352E-6</v>
      </c>
      <c r="P724" s="479"/>
    </row>
    <row r="725" spans="1:16">
      <c r="A725" s="684"/>
      <c r="B725" s="412" t="s">
        <v>348</v>
      </c>
      <c r="C725" s="413">
        <v>1005828447</v>
      </c>
      <c r="D725" s="414" t="s">
        <v>349</v>
      </c>
      <c r="E725" s="476" t="s">
        <v>1706</v>
      </c>
      <c r="F725" s="435">
        <v>45531</v>
      </c>
      <c r="G725" s="419">
        <v>700000</v>
      </c>
      <c r="H725" s="419"/>
      <c r="I725" s="419">
        <f t="shared" si="174"/>
        <v>700000</v>
      </c>
      <c r="J725" s="472" t="s">
        <v>2891</v>
      </c>
      <c r="K725" s="419">
        <v>143.66999999999999</v>
      </c>
      <c r="L725" s="466">
        <f t="shared" si="175"/>
        <v>1</v>
      </c>
      <c r="M725" s="464">
        <f t="shared" si="176"/>
        <v>7000</v>
      </c>
      <c r="N725" s="464">
        <f t="shared" si="177"/>
        <v>707000</v>
      </c>
      <c r="O725" s="468">
        <f>+N725/$L$4337</f>
        <v>4.9597255681781172E-6</v>
      </c>
      <c r="P725" s="479"/>
    </row>
    <row r="726" spans="1:16">
      <c r="A726" s="684"/>
      <c r="B726" s="440" t="s">
        <v>348</v>
      </c>
      <c r="C726" s="441">
        <v>1005828447</v>
      </c>
      <c r="D726" s="414" t="s">
        <v>349</v>
      </c>
      <c r="E726" s="476" t="s">
        <v>1706</v>
      </c>
      <c r="F726" s="435">
        <v>45531</v>
      </c>
      <c r="G726" s="419">
        <v>49000</v>
      </c>
      <c r="H726" s="419"/>
      <c r="I726" s="419">
        <f t="shared" si="174"/>
        <v>49000</v>
      </c>
      <c r="J726" s="472" t="s">
        <v>2891</v>
      </c>
      <c r="K726" s="419">
        <v>143.66999999999999</v>
      </c>
      <c r="L726" s="466">
        <f t="shared" si="175"/>
        <v>1</v>
      </c>
      <c r="M726" s="464">
        <f t="shared" si="176"/>
        <v>490</v>
      </c>
      <c r="N726" s="464">
        <f t="shared" si="177"/>
        <v>49490</v>
      </c>
      <c r="O726" s="468">
        <f>+N726/$L$4337</f>
        <v>3.4718078977246818E-7</v>
      </c>
      <c r="P726" s="479"/>
    </row>
    <row r="727" spans="1:16">
      <c r="A727" s="684"/>
      <c r="B727" s="412" t="s">
        <v>348</v>
      </c>
      <c r="C727" s="413">
        <v>1005828447</v>
      </c>
      <c r="D727" s="414" t="s">
        <v>349</v>
      </c>
      <c r="E727" s="476" t="s">
        <v>1706</v>
      </c>
      <c r="F727" s="435">
        <v>45531</v>
      </c>
      <c r="G727" s="419">
        <v>100000</v>
      </c>
      <c r="H727" s="419"/>
      <c r="I727" s="419">
        <f t="shared" si="174"/>
        <v>100000</v>
      </c>
      <c r="J727" s="472" t="s">
        <v>2891</v>
      </c>
      <c r="K727" s="419">
        <v>143.66999999999999</v>
      </c>
      <c r="L727" s="466">
        <f t="shared" si="175"/>
        <v>1</v>
      </c>
      <c r="M727" s="464">
        <f t="shared" si="176"/>
        <v>1000</v>
      </c>
      <c r="N727" s="464">
        <f t="shared" si="177"/>
        <v>101000</v>
      </c>
      <c r="O727" s="468">
        <f>+N727/$L$4337</f>
        <v>7.0853222402544527E-7</v>
      </c>
      <c r="P727" s="479"/>
    </row>
    <row r="728" spans="1:16">
      <c r="A728" s="684"/>
      <c r="B728" s="412" t="s">
        <v>348</v>
      </c>
      <c r="C728" s="413">
        <v>1005828447</v>
      </c>
      <c r="D728" s="414" t="s">
        <v>349</v>
      </c>
      <c r="E728" s="476" t="s">
        <v>1706</v>
      </c>
      <c r="F728" s="435">
        <v>45531</v>
      </c>
      <c r="G728" s="419">
        <v>50000</v>
      </c>
      <c r="H728" s="419"/>
      <c r="I728" s="419">
        <f t="shared" si="174"/>
        <v>50000</v>
      </c>
      <c r="J728" s="472" t="s">
        <v>2891</v>
      </c>
      <c r="K728" s="419">
        <v>143.66999999999999</v>
      </c>
      <c r="L728" s="466">
        <f t="shared" si="175"/>
        <v>1</v>
      </c>
      <c r="M728" s="464">
        <f t="shared" si="176"/>
        <v>500</v>
      </c>
      <c r="N728" s="464">
        <f t="shared" si="177"/>
        <v>50500</v>
      </c>
      <c r="O728" s="468">
        <f>+N728/$L$4337</f>
        <v>3.5426611201272263E-7</v>
      </c>
      <c r="P728" s="479"/>
    </row>
    <row r="729" spans="1:16" s="411" customFormat="1">
      <c r="A729" s="684"/>
      <c r="B729" s="456" t="s">
        <v>26</v>
      </c>
      <c r="C729" s="441"/>
      <c r="D729" s="414"/>
      <c r="E729" s="476"/>
      <c r="F729" s="471"/>
      <c r="G729" s="454">
        <f>SUM(G724:G728)</f>
        <v>1252445</v>
      </c>
      <c r="H729" s="454">
        <f t="shared" ref="H729:O729" si="179">SUM(H724:H728)</f>
        <v>0</v>
      </c>
      <c r="I729" s="454">
        <f t="shared" si="179"/>
        <v>1252445</v>
      </c>
      <c r="J729" s="454"/>
      <c r="K729" s="454"/>
      <c r="L729" s="454"/>
      <c r="M729" s="454">
        <f t="shared" si="179"/>
        <v>12524.45</v>
      </c>
      <c r="N729" s="454">
        <f t="shared" si="179"/>
        <v>1264969.45</v>
      </c>
      <c r="O729" s="515">
        <f t="shared" si="179"/>
        <v>8.8739764131954884E-6</v>
      </c>
    </row>
    <row r="730" spans="1:16">
      <c r="A730" s="684"/>
      <c r="B730" s="412" t="s">
        <v>707</v>
      </c>
      <c r="C730" s="413">
        <v>1075229218</v>
      </c>
      <c r="D730" s="414" t="s">
        <v>708</v>
      </c>
      <c r="E730" s="476" t="s">
        <v>1706</v>
      </c>
      <c r="F730" s="435">
        <v>45531</v>
      </c>
      <c r="G730" s="419">
        <v>640000</v>
      </c>
      <c r="H730" s="419"/>
      <c r="I730" s="419">
        <f t="shared" si="174"/>
        <v>640000</v>
      </c>
      <c r="J730" s="472" t="s">
        <v>2891</v>
      </c>
      <c r="K730" s="419">
        <v>143.66999999999999</v>
      </c>
      <c r="L730" s="466">
        <f t="shared" si="175"/>
        <v>1</v>
      </c>
      <c r="M730" s="464">
        <f t="shared" si="176"/>
        <v>6400</v>
      </c>
      <c r="N730" s="464">
        <f t="shared" si="177"/>
        <v>646400</v>
      </c>
      <c r="O730" s="468">
        <f>+N730/$L$4337</f>
        <v>4.5346062337628495E-6</v>
      </c>
      <c r="P730" s="479"/>
    </row>
    <row r="731" spans="1:16">
      <c r="A731" s="684"/>
      <c r="B731" s="440" t="s">
        <v>707</v>
      </c>
      <c r="C731" s="441">
        <v>1075229218</v>
      </c>
      <c r="D731" s="414" t="s">
        <v>708</v>
      </c>
      <c r="E731" s="476" t="s">
        <v>1706</v>
      </c>
      <c r="F731" s="435">
        <v>45531</v>
      </c>
      <c r="G731" s="419">
        <v>8796667</v>
      </c>
      <c r="H731" s="419"/>
      <c r="I731" s="419">
        <f t="shared" si="174"/>
        <v>8796667</v>
      </c>
      <c r="J731" s="472" t="s">
        <v>2891</v>
      </c>
      <c r="K731" s="419">
        <v>143.66999999999999</v>
      </c>
      <c r="L731" s="466">
        <f t="shared" si="175"/>
        <v>1</v>
      </c>
      <c r="M731" s="464">
        <f t="shared" si="176"/>
        <v>87966.67</v>
      </c>
      <c r="N731" s="464">
        <f t="shared" si="177"/>
        <v>8884633.6699999999</v>
      </c>
      <c r="O731" s="468">
        <f>+N731/$L$4337</f>
        <v>6.2327220335212411E-5</v>
      </c>
      <c r="P731" s="479"/>
    </row>
    <row r="732" spans="1:16">
      <c r="A732" s="684"/>
      <c r="B732" s="412" t="s">
        <v>707</v>
      </c>
      <c r="C732" s="413">
        <v>1075229218</v>
      </c>
      <c r="D732" s="414" t="s">
        <v>708</v>
      </c>
      <c r="E732" s="476" t="s">
        <v>1706</v>
      </c>
      <c r="F732" s="435">
        <v>45531</v>
      </c>
      <c r="G732" s="419">
        <v>615767</v>
      </c>
      <c r="H732" s="419"/>
      <c r="I732" s="419">
        <f t="shared" si="174"/>
        <v>615767</v>
      </c>
      <c r="J732" s="472" t="s">
        <v>2891</v>
      </c>
      <c r="K732" s="419">
        <v>143.66999999999999</v>
      </c>
      <c r="L732" s="466">
        <f t="shared" si="175"/>
        <v>1</v>
      </c>
      <c r="M732" s="464">
        <f t="shared" si="176"/>
        <v>6157.67</v>
      </c>
      <c r="N732" s="464">
        <f t="shared" si="177"/>
        <v>621924.67000000004</v>
      </c>
      <c r="O732" s="468">
        <f>+N732/$L$4337</f>
        <v>4.3629076199147642E-6</v>
      </c>
      <c r="P732" s="479"/>
    </row>
    <row r="733" spans="1:16">
      <c r="A733" s="684"/>
      <c r="B733" s="412" t="s">
        <v>707</v>
      </c>
      <c r="C733" s="413">
        <v>1075229218</v>
      </c>
      <c r="D733" s="414" t="s">
        <v>708</v>
      </c>
      <c r="E733" s="476" t="s">
        <v>1706</v>
      </c>
      <c r="F733" s="435">
        <v>45531</v>
      </c>
      <c r="G733" s="419">
        <v>1256667</v>
      </c>
      <c r="H733" s="419"/>
      <c r="I733" s="419">
        <f t="shared" si="174"/>
        <v>1256667</v>
      </c>
      <c r="J733" s="472" t="s">
        <v>2891</v>
      </c>
      <c r="K733" s="419">
        <v>143.66999999999999</v>
      </c>
      <c r="L733" s="466">
        <f t="shared" si="175"/>
        <v>1</v>
      </c>
      <c r="M733" s="464">
        <f t="shared" si="176"/>
        <v>12566.67</v>
      </c>
      <c r="N733" s="464">
        <f t="shared" si="177"/>
        <v>1269233.67</v>
      </c>
      <c r="O733" s="468">
        <f>+N733/$L$4337</f>
        <v>8.9038906436938424E-6</v>
      </c>
      <c r="P733" s="479"/>
    </row>
    <row r="734" spans="1:16">
      <c r="A734" s="684"/>
      <c r="B734" s="440" t="s">
        <v>707</v>
      </c>
      <c r="C734" s="441">
        <v>1075229218</v>
      </c>
      <c r="D734" s="414" t="s">
        <v>708</v>
      </c>
      <c r="E734" s="476" t="s">
        <v>1706</v>
      </c>
      <c r="F734" s="435">
        <v>45531</v>
      </c>
      <c r="G734" s="419">
        <v>2010667</v>
      </c>
      <c r="H734" s="419"/>
      <c r="I734" s="419">
        <f t="shared" si="174"/>
        <v>2010667</v>
      </c>
      <c r="J734" s="472" t="s">
        <v>2891</v>
      </c>
      <c r="K734" s="419">
        <v>143.66999999999999</v>
      </c>
      <c r="L734" s="466">
        <f t="shared" si="175"/>
        <v>1</v>
      </c>
      <c r="M734" s="464">
        <f t="shared" si="176"/>
        <v>20106.670000000002</v>
      </c>
      <c r="N734" s="464">
        <f t="shared" si="177"/>
        <v>2030773.67</v>
      </c>
      <c r="O734" s="468">
        <f>+N734/$L$4337</f>
        <v>1.4246223612845699E-5</v>
      </c>
      <c r="P734" s="479"/>
    </row>
    <row r="735" spans="1:16" s="411" customFormat="1">
      <c r="A735" s="684"/>
      <c r="B735" s="447" t="s">
        <v>26</v>
      </c>
      <c r="C735" s="413"/>
      <c r="D735" s="414"/>
      <c r="E735" s="476"/>
      <c r="F735" s="471"/>
      <c r="G735" s="454">
        <f>SUM(G730:G734)</f>
        <v>13319768</v>
      </c>
      <c r="H735" s="454">
        <f t="shared" ref="H735:O735" si="180">SUM(H730:H734)</f>
        <v>0</v>
      </c>
      <c r="I735" s="454">
        <f t="shared" si="180"/>
        <v>13319768</v>
      </c>
      <c r="J735" s="454"/>
      <c r="K735" s="454"/>
      <c r="L735" s="454"/>
      <c r="M735" s="454">
        <f t="shared" si="180"/>
        <v>133197.68</v>
      </c>
      <c r="N735" s="454">
        <f t="shared" si="180"/>
        <v>13452965.68</v>
      </c>
      <c r="O735" s="515">
        <f t="shared" si="180"/>
        <v>9.4374848445429569E-5</v>
      </c>
    </row>
    <row r="736" spans="1:16">
      <c r="A736" s="684"/>
      <c r="B736" s="440" t="s">
        <v>828</v>
      </c>
      <c r="C736" s="441">
        <v>94507328</v>
      </c>
      <c r="D736" s="414" t="s">
        <v>829</v>
      </c>
      <c r="E736" s="476" t="s">
        <v>1706</v>
      </c>
      <c r="F736" s="435">
        <v>45531</v>
      </c>
      <c r="G736" s="419">
        <v>1500000</v>
      </c>
      <c r="H736" s="419"/>
      <c r="I736" s="419">
        <f t="shared" si="174"/>
        <v>1500000</v>
      </c>
      <c r="J736" s="472" t="s">
        <v>2891</v>
      </c>
      <c r="K736" s="419">
        <v>143.66999999999999</v>
      </c>
      <c r="L736" s="466">
        <f t="shared" si="175"/>
        <v>1</v>
      </c>
      <c r="M736" s="464">
        <f t="shared" si="176"/>
        <v>15000</v>
      </c>
      <c r="N736" s="464">
        <f t="shared" si="177"/>
        <v>1515000</v>
      </c>
      <c r="O736" s="468">
        <f>+N736/$L$4337</f>
        <v>1.0627983360381679E-5</v>
      </c>
      <c r="P736" s="479"/>
    </row>
    <row r="737" spans="1:16">
      <c r="A737" s="684"/>
      <c r="B737" s="412" t="s">
        <v>828</v>
      </c>
      <c r="C737" s="413">
        <v>94507328</v>
      </c>
      <c r="D737" s="414" t="s">
        <v>829</v>
      </c>
      <c r="E737" s="476" t="s">
        <v>1706</v>
      </c>
      <c r="F737" s="435">
        <v>45531</v>
      </c>
      <c r="G737" s="419">
        <v>1750000</v>
      </c>
      <c r="H737" s="419"/>
      <c r="I737" s="419">
        <f t="shared" si="174"/>
        <v>1750000</v>
      </c>
      <c r="J737" s="472" t="s">
        <v>2891</v>
      </c>
      <c r="K737" s="419">
        <v>143.66999999999999</v>
      </c>
      <c r="L737" s="466">
        <f t="shared" si="175"/>
        <v>1</v>
      </c>
      <c r="M737" s="464">
        <f t="shared" si="176"/>
        <v>17500</v>
      </c>
      <c r="N737" s="464">
        <f t="shared" si="177"/>
        <v>1767500</v>
      </c>
      <c r="O737" s="468">
        <f>+N737/$L$4337</f>
        <v>1.2399313920445292E-5</v>
      </c>
      <c r="P737" s="479"/>
    </row>
    <row r="738" spans="1:16">
      <c r="A738" s="684"/>
      <c r="B738" s="412" t="s">
        <v>828</v>
      </c>
      <c r="C738" s="413">
        <v>94507328</v>
      </c>
      <c r="D738" s="414" t="s">
        <v>829</v>
      </c>
      <c r="E738" s="476" t="s">
        <v>1706</v>
      </c>
      <c r="F738" s="435">
        <v>45531</v>
      </c>
      <c r="G738" s="419">
        <v>122500</v>
      </c>
      <c r="H738" s="419"/>
      <c r="I738" s="419">
        <f t="shared" si="174"/>
        <v>122500</v>
      </c>
      <c r="J738" s="472" t="s">
        <v>2891</v>
      </c>
      <c r="K738" s="419">
        <v>143.66999999999999</v>
      </c>
      <c r="L738" s="466">
        <f t="shared" si="175"/>
        <v>1</v>
      </c>
      <c r="M738" s="464">
        <f t="shared" si="176"/>
        <v>1225</v>
      </c>
      <c r="N738" s="464">
        <f t="shared" si="177"/>
        <v>123725</v>
      </c>
      <c r="O738" s="468">
        <f>+N738/$L$4337</f>
        <v>8.6795197443117042E-7</v>
      </c>
      <c r="P738" s="479"/>
    </row>
    <row r="739" spans="1:16">
      <c r="A739" s="684"/>
      <c r="B739" s="440" t="s">
        <v>828</v>
      </c>
      <c r="C739" s="441">
        <v>94507328</v>
      </c>
      <c r="D739" s="414" t="s">
        <v>829</v>
      </c>
      <c r="E739" s="476" t="s">
        <v>1706</v>
      </c>
      <c r="F739" s="435">
        <v>45531</v>
      </c>
      <c r="G739" s="419">
        <v>250000</v>
      </c>
      <c r="H739" s="419"/>
      <c r="I739" s="419">
        <f t="shared" si="174"/>
        <v>250000</v>
      </c>
      <c r="J739" s="472" t="s">
        <v>2891</v>
      </c>
      <c r="K739" s="419">
        <v>143.66999999999999</v>
      </c>
      <c r="L739" s="466">
        <f t="shared" si="175"/>
        <v>1</v>
      </c>
      <c r="M739" s="464">
        <f t="shared" si="176"/>
        <v>2500</v>
      </c>
      <c r="N739" s="464">
        <f t="shared" si="177"/>
        <v>252500</v>
      </c>
      <c r="O739" s="468">
        <f>+N739/$L$4337</f>
        <v>1.7713305600636132E-6</v>
      </c>
      <c r="P739" s="479"/>
    </row>
    <row r="740" spans="1:16">
      <c r="A740" s="684"/>
      <c r="B740" s="412" t="s">
        <v>828</v>
      </c>
      <c r="C740" s="413">
        <v>94507328</v>
      </c>
      <c r="D740" s="414" t="s">
        <v>829</v>
      </c>
      <c r="E740" s="476" t="s">
        <v>1706</v>
      </c>
      <c r="F740" s="435">
        <v>45531</v>
      </c>
      <c r="G740" s="419">
        <v>2350000</v>
      </c>
      <c r="H740" s="419"/>
      <c r="I740" s="419">
        <f t="shared" si="174"/>
        <v>2350000</v>
      </c>
      <c r="J740" s="472" t="s">
        <v>2891</v>
      </c>
      <c r="K740" s="419">
        <v>143.66999999999999</v>
      </c>
      <c r="L740" s="466">
        <f t="shared" si="175"/>
        <v>1</v>
      </c>
      <c r="M740" s="464">
        <f t="shared" si="176"/>
        <v>23500</v>
      </c>
      <c r="N740" s="464">
        <f t="shared" si="177"/>
        <v>2373500</v>
      </c>
      <c r="O740" s="468">
        <f>+N740/$L$4337</f>
        <v>1.6650507264597963E-5</v>
      </c>
      <c r="P740" s="479"/>
    </row>
    <row r="741" spans="1:16" s="411" customFormat="1">
      <c r="A741" s="684"/>
      <c r="B741" s="456" t="s">
        <v>26</v>
      </c>
      <c r="C741" s="441"/>
      <c r="D741" s="414"/>
      <c r="E741" s="476"/>
      <c r="F741" s="471"/>
      <c r="G741" s="454">
        <f>SUM(G736:G740)</f>
        <v>5972500</v>
      </c>
      <c r="H741" s="454">
        <f t="shared" ref="H741:O741" si="181">SUM(H736:H740)</f>
        <v>0</v>
      </c>
      <c r="I741" s="454">
        <f t="shared" si="181"/>
        <v>5972500</v>
      </c>
      <c r="J741" s="454"/>
      <c r="K741" s="454"/>
      <c r="L741" s="454"/>
      <c r="M741" s="454">
        <f t="shared" si="181"/>
        <v>59725</v>
      </c>
      <c r="N741" s="454">
        <f t="shared" si="181"/>
        <v>6032225</v>
      </c>
      <c r="O741" s="515">
        <f t="shared" si="181"/>
        <v>4.2317087079919713E-5</v>
      </c>
    </row>
    <row r="742" spans="1:16">
      <c r="A742" s="684"/>
      <c r="B742" s="412" t="s">
        <v>352</v>
      </c>
      <c r="C742" s="413">
        <v>79422261</v>
      </c>
      <c r="D742" s="414" t="s">
        <v>353</v>
      </c>
      <c r="E742" s="476" t="s">
        <v>1706</v>
      </c>
      <c r="F742" s="435">
        <v>45531</v>
      </c>
      <c r="G742" s="419">
        <v>545278</v>
      </c>
      <c r="H742" s="419"/>
      <c r="I742" s="419">
        <f t="shared" si="174"/>
        <v>545278</v>
      </c>
      <c r="J742" s="472" t="s">
        <v>2891</v>
      </c>
      <c r="K742" s="419">
        <v>143.66999999999999</v>
      </c>
      <c r="L742" s="466">
        <f t="shared" si="175"/>
        <v>1</v>
      </c>
      <c r="M742" s="464">
        <f t="shared" si="176"/>
        <v>5452.78</v>
      </c>
      <c r="N742" s="464">
        <f t="shared" si="177"/>
        <v>550730.78</v>
      </c>
      <c r="O742" s="468">
        <f>+N742/$L$4337</f>
        <v>3.8634703405214681E-6</v>
      </c>
      <c r="P742" s="479"/>
    </row>
    <row r="743" spans="1:16" s="411" customFormat="1">
      <c r="A743" s="684"/>
      <c r="B743" s="456" t="s">
        <v>26</v>
      </c>
      <c r="C743" s="441"/>
      <c r="D743" s="414"/>
      <c r="E743" s="476"/>
      <c r="F743" s="471"/>
      <c r="G743" s="454">
        <f>SUM(G742:G742)</f>
        <v>545278</v>
      </c>
      <c r="H743" s="454">
        <f>SUM(H742:H742)</f>
        <v>0</v>
      </c>
      <c r="I743" s="454">
        <f>SUM(I742:I742)</f>
        <v>545278</v>
      </c>
      <c r="J743" s="454"/>
      <c r="K743" s="454"/>
      <c r="L743" s="454"/>
      <c r="M743" s="454">
        <f>SUM(M742:M742)</f>
        <v>5452.78</v>
      </c>
      <c r="N743" s="454">
        <f>SUM(N742:N742)</f>
        <v>550730.78</v>
      </c>
      <c r="O743" s="515">
        <f>SUM(O742:O742)</f>
        <v>3.8634703405214681E-6</v>
      </c>
    </row>
    <row r="744" spans="1:16">
      <c r="A744" s="684"/>
      <c r="B744" s="412" t="s">
        <v>1150</v>
      </c>
      <c r="C744" s="413">
        <v>1007701164</v>
      </c>
      <c r="D744" s="414" t="s">
        <v>1151</v>
      </c>
      <c r="E744" s="476" t="s">
        <v>1706</v>
      </c>
      <c r="F744" s="435">
        <v>45531</v>
      </c>
      <c r="G744" s="419">
        <v>650000</v>
      </c>
      <c r="H744" s="419"/>
      <c r="I744" s="419">
        <f t="shared" si="174"/>
        <v>650000</v>
      </c>
      <c r="J744" s="472" t="s">
        <v>2891</v>
      </c>
      <c r="K744" s="419">
        <v>143.66999999999999</v>
      </c>
      <c r="L744" s="466">
        <f t="shared" si="175"/>
        <v>1</v>
      </c>
      <c r="M744" s="464">
        <f t="shared" si="176"/>
        <v>6500</v>
      </c>
      <c r="N744" s="464">
        <f t="shared" si="177"/>
        <v>656500</v>
      </c>
      <c r="O744" s="468">
        <f>+N744/$L$4337</f>
        <v>4.6054594561653947E-6</v>
      </c>
      <c r="P744" s="479"/>
    </row>
    <row r="745" spans="1:16" s="411" customFormat="1">
      <c r="A745" s="684"/>
      <c r="B745" s="447" t="s">
        <v>26</v>
      </c>
      <c r="C745" s="413"/>
      <c r="D745" s="414"/>
      <c r="E745" s="476"/>
      <c r="F745" s="471"/>
      <c r="G745" s="454">
        <f>+G744</f>
        <v>650000</v>
      </c>
      <c r="H745" s="454">
        <f t="shared" ref="H745:O745" si="182">+H744</f>
        <v>0</v>
      </c>
      <c r="I745" s="454">
        <f t="shared" si="182"/>
        <v>650000</v>
      </c>
      <c r="J745" s="454"/>
      <c r="K745" s="454"/>
      <c r="L745" s="454"/>
      <c r="M745" s="454">
        <f t="shared" si="182"/>
        <v>6500</v>
      </c>
      <c r="N745" s="454">
        <f t="shared" si="182"/>
        <v>656500</v>
      </c>
      <c r="O745" s="515">
        <f t="shared" si="182"/>
        <v>4.6054594561653947E-6</v>
      </c>
    </row>
    <row r="746" spans="1:16">
      <c r="A746" s="684"/>
      <c r="B746" s="440" t="s">
        <v>762</v>
      </c>
      <c r="C746" s="441">
        <v>1130594989</v>
      </c>
      <c r="D746" s="414" t="s">
        <v>158</v>
      </c>
      <c r="E746" s="476" t="s">
        <v>1706</v>
      </c>
      <c r="F746" s="435">
        <v>45531</v>
      </c>
      <c r="G746" s="419">
        <v>1028400</v>
      </c>
      <c r="H746" s="419"/>
      <c r="I746" s="419">
        <f t="shared" si="174"/>
        <v>1028400</v>
      </c>
      <c r="J746" s="472" t="s">
        <v>2891</v>
      </c>
      <c r="K746" s="419">
        <v>143.66999999999999</v>
      </c>
      <c r="L746" s="466">
        <f t="shared" si="175"/>
        <v>1</v>
      </c>
      <c r="M746" s="464">
        <f t="shared" si="176"/>
        <v>10284</v>
      </c>
      <c r="N746" s="464">
        <f t="shared" si="177"/>
        <v>1038684</v>
      </c>
      <c r="O746" s="468">
        <f>+N746/$L$4337</f>
        <v>7.2865453918776791E-6</v>
      </c>
      <c r="P746" s="479"/>
    </row>
    <row r="747" spans="1:16">
      <c r="A747" s="684"/>
      <c r="B747" s="412" t="s">
        <v>762</v>
      </c>
      <c r="C747" s="413">
        <v>1130594989</v>
      </c>
      <c r="D747" s="414" t="s">
        <v>763</v>
      </c>
      <c r="E747" s="476" t="s">
        <v>1706</v>
      </c>
      <c r="F747" s="435">
        <v>45531</v>
      </c>
      <c r="G747" s="419">
        <v>1298500</v>
      </c>
      <c r="H747" s="419"/>
      <c r="I747" s="419">
        <f t="shared" si="174"/>
        <v>1298500</v>
      </c>
      <c r="J747" s="472" t="s">
        <v>2891</v>
      </c>
      <c r="K747" s="419">
        <v>143.66999999999999</v>
      </c>
      <c r="L747" s="466">
        <f t="shared" si="175"/>
        <v>1</v>
      </c>
      <c r="M747" s="464">
        <f t="shared" si="176"/>
        <v>12985</v>
      </c>
      <c r="N747" s="464">
        <f t="shared" si="177"/>
        <v>1311485</v>
      </c>
      <c r="O747" s="468">
        <f>+N747/$L$4337</f>
        <v>9.2002909289704066E-6</v>
      </c>
      <c r="P747" s="479"/>
    </row>
    <row r="748" spans="1:16">
      <c r="A748" s="684"/>
      <c r="B748" s="440" t="s">
        <v>762</v>
      </c>
      <c r="C748" s="441">
        <v>1130594989</v>
      </c>
      <c r="D748" s="414" t="s">
        <v>763</v>
      </c>
      <c r="E748" s="476" t="s">
        <v>1706</v>
      </c>
      <c r="F748" s="435">
        <v>45531</v>
      </c>
      <c r="G748" s="419">
        <v>90895</v>
      </c>
      <c r="H748" s="419"/>
      <c r="I748" s="419">
        <f t="shared" si="174"/>
        <v>90895</v>
      </c>
      <c r="J748" s="472" t="s">
        <v>2891</v>
      </c>
      <c r="K748" s="419">
        <v>143.66999999999999</v>
      </c>
      <c r="L748" s="466">
        <f t="shared" si="175"/>
        <v>1</v>
      </c>
      <c r="M748" s="464">
        <f t="shared" si="176"/>
        <v>908.95</v>
      </c>
      <c r="N748" s="464">
        <f t="shared" si="177"/>
        <v>91803.95</v>
      </c>
      <c r="O748" s="468">
        <f>+N748/$L$4337</f>
        <v>6.4402036502792844E-7</v>
      </c>
      <c r="P748" s="479"/>
    </row>
    <row r="749" spans="1:16">
      <c r="A749" s="684"/>
      <c r="B749" s="412" t="s">
        <v>762</v>
      </c>
      <c r="C749" s="413">
        <v>1130594989</v>
      </c>
      <c r="D749" s="414" t="s">
        <v>763</v>
      </c>
      <c r="E749" s="476" t="s">
        <v>1706</v>
      </c>
      <c r="F749" s="435">
        <v>45531</v>
      </c>
      <c r="G749" s="419">
        <v>185500</v>
      </c>
      <c r="H749" s="419"/>
      <c r="I749" s="419">
        <f t="shared" si="174"/>
        <v>185500</v>
      </c>
      <c r="J749" s="472" t="s">
        <v>2891</v>
      </c>
      <c r="K749" s="419">
        <v>143.66999999999999</v>
      </c>
      <c r="L749" s="466">
        <f t="shared" si="175"/>
        <v>1</v>
      </c>
      <c r="M749" s="464">
        <f t="shared" si="176"/>
        <v>1855</v>
      </c>
      <c r="N749" s="464">
        <f t="shared" si="177"/>
        <v>187355</v>
      </c>
      <c r="O749" s="468">
        <f>+N749/$L$4337</f>
        <v>1.314327275567201E-6</v>
      </c>
      <c r="P749" s="479"/>
    </row>
    <row r="750" spans="1:16">
      <c r="A750" s="684"/>
      <c r="B750" s="412" t="s">
        <v>762</v>
      </c>
      <c r="C750" s="413">
        <v>1130594989</v>
      </c>
      <c r="D750" s="414" t="s">
        <v>763</v>
      </c>
      <c r="E750" s="476" t="s">
        <v>1706</v>
      </c>
      <c r="F750" s="435">
        <v>45531</v>
      </c>
      <c r="G750" s="419">
        <v>2605800</v>
      </c>
      <c r="H750" s="419"/>
      <c r="I750" s="419">
        <f t="shared" si="174"/>
        <v>2605800</v>
      </c>
      <c r="J750" s="472" t="s">
        <v>2891</v>
      </c>
      <c r="K750" s="419">
        <v>143.66999999999999</v>
      </c>
      <c r="L750" s="466">
        <f t="shared" si="175"/>
        <v>1</v>
      </c>
      <c r="M750" s="464">
        <f t="shared" si="176"/>
        <v>26058</v>
      </c>
      <c r="N750" s="464">
        <f t="shared" si="177"/>
        <v>2631858</v>
      </c>
      <c r="O750" s="468">
        <f>+N750/$L$4337</f>
        <v>1.8462932693655054E-5</v>
      </c>
      <c r="P750" s="479"/>
    </row>
    <row r="751" spans="1:16" s="411" customFormat="1">
      <c r="A751" s="684"/>
      <c r="B751" s="456" t="s">
        <v>26</v>
      </c>
      <c r="C751" s="441"/>
      <c r="D751" s="414"/>
      <c r="E751" s="476"/>
      <c r="F751" s="471"/>
      <c r="G751" s="454">
        <f>SUM(G746:G750)</f>
        <v>5209095</v>
      </c>
      <c r="H751" s="454">
        <f t="shared" ref="H751:O751" si="183">SUM(H746:H750)</f>
        <v>0</v>
      </c>
      <c r="I751" s="454">
        <f t="shared" si="183"/>
        <v>5209095</v>
      </c>
      <c r="J751" s="454"/>
      <c r="K751" s="454"/>
      <c r="L751" s="454"/>
      <c r="M751" s="454">
        <f t="shared" si="183"/>
        <v>52090.95</v>
      </c>
      <c r="N751" s="454">
        <f t="shared" si="183"/>
        <v>5261185.95</v>
      </c>
      <c r="O751" s="515">
        <f t="shared" si="183"/>
        <v>3.6908116655098267E-5</v>
      </c>
    </row>
    <row r="752" spans="1:16">
      <c r="A752" s="684"/>
      <c r="B752" s="412" t="s">
        <v>354</v>
      </c>
      <c r="C752" s="413">
        <v>1113640040</v>
      </c>
      <c r="D752" s="414" t="s">
        <v>355</v>
      </c>
      <c r="E752" s="476" t="s">
        <v>1706</v>
      </c>
      <c r="F752" s="435">
        <v>45531</v>
      </c>
      <c r="G752" s="419">
        <v>505054</v>
      </c>
      <c r="H752" s="419"/>
      <c r="I752" s="419">
        <f t="shared" si="174"/>
        <v>505054</v>
      </c>
      <c r="J752" s="472" t="s">
        <v>2891</v>
      </c>
      <c r="K752" s="419">
        <v>143.66999999999999</v>
      </c>
      <c r="L752" s="466">
        <f t="shared" si="175"/>
        <v>1</v>
      </c>
      <c r="M752" s="464">
        <f t="shared" si="176"/>
        <v>5050.54</v>
      </c>
      <c r="N752" s="464">
        <f t="shared" si="177"/>
        <v>510104.54</v>
      </c>
      <c r="O752" s="468">
        <f>+N752/$L$4337</f>
        <v>3.5784703387294723E-6</v>
      </c>
      <c r="P752" s="479"/>
    </row>
    <row r="753" spans="1:16">
      <c r="A753" s="684"/>
      <c r="B753" s="440" t="s">
        <v>354</v>
      </c>
      <c r="C753" s="441">
        <v>1113640040</v>
      </c>
      <c r="D753" s="414" t="s">
        <v>355</v>
      </c>
      <c r="E753" s="476" t="s">
        <v>1706</v>
      </c>
      <c r="F753" s="435">
        <v>45531</v>
      </c>
      <c r="G753" s="419">
        <v>852833</v>
      </c>
      <c r="H753" s="419"/>
      <c r="I753" s="419">
        <f t="shared" si="174"/>
        <v>852833</v>
      </c>
      <c r="J753" s="472" t="s">
        <v>2891</v>
      </c>
      <c r="K753" s="419">
        <v>143.66999999999999</v>
      </c>
      <c r="L753" s="466">
        <f t="shared" si="175"/>
        <v>1</v>
      </c>
      <c r="M753" s="464">
        <f t="shared" si="176"/>
        <v>8528.33</v>
      </c>
      <c r="N753" s="464">
        <f t="shared" si="177"/>
        <v>861361.33</v>
      </c>
      <c r="O753" s="468">
        <f>+N753/$L$4337</f>
        <v>6.0425966221229259E-6</v>
      </c>
      <c r="P753" s="479"/>
    </row>
    <row r="754" spans="1:16">
      <c r="A754" s="684"/>
      <c r="B754" s="412" t="s">
        <v>354</v>
      </c>
      <c r="C754" s="413">
        <v>1113640040</v>
      </c>
      <c r="D754" s="414" t="s">
        <v>355</v>
      </c>
      <c r="E754" s="476" t="s">
        <v>1706</v>
      </c>
      <c r="F754" s="435">
        <v>45531</v>
      </c>
      <c r="G754" s="419">
        <v>59698</v>
      </c>
      <c r="H754" s="419"/>
      <c r="I754" s="419">
        <f t="shared" si="174"/>
        <v>59698</v>
      </c>
      <c r="J754" s="472" t="s">
        <v>2891</v>
      </c>
      <c r="K754" s="419">
        <v>143.66999999999999</v>
      </c>
      <c r="L754" s="466">
        <f t="shared" si="175"/>
        <v>1</v>
      </c>
      <c r="M754" s="464">
        <f t="shared" si="176"/>
        <v>596.98</v>
      </c>
      <c r="N754" s="464">
        <f t="shared" si="177"/>
        <v>60294.98</v>
      </c>
      <c r="O754" s="468">
        <f>+N754/$L$4337</f>
        <v>4.2297956709871037E-7</v>
      </c>
      <c r="P754" s="479"/>
    </row>
    <row r="755" spans="1:16">
      <c r="A755" s="684"/>
      <c r="B755" s="412" t="s">
        <v>354</v>
      </c>
      <c r="C755" s="413">
        <v>1113640040</v>
      </c>
      <c r="D755" s="414" t="s">
        <v>355</v>
      </c>
      <c r="E755" s="476" t="s">
        <v>1706</v>
      </c>
      <c r="F755" s="435">
        <v>45531</v>
      </c>
      <c r="G755" s="419">
        <v>121833</v>
      </c>
      <c r="H755" s="419"/>
      <c r="I755" s="419">
        <f t="shared" si="174"/>
        <v>121833</v>
      </c>
      <c r="J755" s="472" t="s">
        <v>2891</v>
      </c>
      <c r="K755" s="419">
        <v>143.66999999999999</v>
      </c>
      <c r="L755" s="466">
        <f t="shared" si="175"/>
        <v>1</v>
      </c>
      <c r="M755" s="464">
        <f t="shared" si="176"/>
        <v>1218.33</v>
      </c>
      <c r="N755" s="464">
        <f t="shared" si="177"/>
        <v>123051.33</v>
      </c>
      <c r="O755" s="468">
        <f>+N755/$L$4337</f>
        <v>8.6322606449692072E-7</v>
      </c>
      <c r="P755" s="479"/>
    </row>
    <row r="756" spans="1:16">
      <c r="A756" s="684"/>
      <c r="B756" s="440" t="s">
        <v>354</v>
      </c>
      <c r="C756" s="441">
        <v>1113640040</v>
      </c>
      <c r="D756" s="414" t="s">
        <v>355</v>
      </c>
      <c r="E756" s="476" t="s">
        <v>1706</v>
      </c>
      <c r="F756" s="435">
        <v>45531</v>
      </c>
      <c r="G756" s="419">
        <v>1256667</v>
      </c>
      <c r="H756" s="419"/>
      <c r="I756" s="419">
        <f t="shared" si="174"/>
        <v>1256667</v>
      </c>
      <c r="J756" s="472" t="s">
        <v>2891</v>
      </c>
      <c r="K756" s="419">
        <v>143.66999999999999</v>
      </c>
      <c r="L756" s="466">
        <f t="shared" si="175"/>
        <v>1</v>
      </c>
      <c r="M756" s="464">
        <f t="shared" si="176"/>
        <v>12566.67</v>
      </c>
      <c r="N756" s="464">
        <f t="shared" si="177"/>
        <v>1269233.67</v>
      </c>
      <c r="O756" s="468">
        <f>+N756/$L$4337</f>
        <v>8.9038906436938424E-6</v>
      </c>
      <c r="P756" s="479"/>
    </row>
    <row r="757" spans="1:16" s="411" customFormat="1">
      <c r="A757" s="684"/>
      <c r="B757" s="447" t="s">
        <v>26</v>
      </c>
      <c r="C757" s="413"/>
      <c r="D757" s="414"/>
      <c r="E757" s="476"/>
      <c r="F757" s="471"/>
      <c r="G757" s="454">
        <f>SUM(G752:G756)</f>
        <v>2796085</v>
      </c>
      <c r="H757" s="454">
        <f t="shared" ref="H757:O757" si="184">SUM(H752:H756)</f>
        <v>0</v>
      </c>
      <c r="I757" s="454">
        <f t="shared" si="184"/>
        <v>2796085</v>
      </c>
      <c r="J757" s="454"/>
      <c r="K757" s="454"/>
      <c r="L757" s="454"/>
      <c r="M757" s="454">
        <f t="shared" si="184"/>
        <v>27960.85</v>
      </c>
      <c r="N757" s="454">
        <f t="shared" si="184"/>
        <v>2824045.8499999996</v>
      </c>
      <c r="O757" s="515">
        <f t="shared" si="184"/>
        <v>1.9811163236141872E-5</v>
      </c>
    </row>
    <row r="758" spans="1:16">
      <c r="A758" s="684"/>
      <c r="B758" s="440" t="s">
        <v>356</v>
      </c>
      <c r="C758" s="441">
        <v>31971027</v>
      </c>
      <c r="D758" s="414" t="s">
        <v>357</v>
      </c>
      <c r="E758" s="476" t="s">
        <v>1706</v>
      </c>
      <c r="F758" s="435">
        <v>45531</v>
      </c>
      <c r="G758" s="419">
        <v>542723</v>
      </c>
      <c r="H758" s="419"/>
      <c r="I758" s="419">
        <f t="shared" si="174"/>
        <v>542723</v>
      </c>
      <c r="J758" s="472" t="s">
        <v>2891</v>
      </c>
      <c r="K758" s="419">
        <v>143.66999999999999</v>
      </c>
      <c r="L758" s="466">
        <f t="shared" si="175"/>
        <v>1</v>
      </c>
      <c r="M758" s="464">
        <f t="shared" si="176"/>
        <v>5427.2300000000005</v>
      </c>
      <c r="N758" s="464">
        <f t="shared" si="177"/>
        <v>548150.23</v>
      </c>
      <c r="O758" s="468">
        <f>+N758/$L$4337</f>
        <v>3.845367342197617E-6</v>
      </c>
      <c r="P758" s="479"/>
    </row>
    <row r="759" spans="1:16">
      <c r="A759" s="684"/>
      <c r="B759" s="412" t="s">
        <v>356</v>
      </c>
      <c r="C759" s="413">
        <v>31971027</v>
      </c>
      <c r="D759" s="414" t="s">
        <v>357</v>
      </c>
      <c r="E759" s="476" t="s">
        <v>1706</v>
      </c>
      <c r="F759" s="435">
        <v>45531</v>
      </c>
      <c r="G759" s="419">
        <v>922139</v>
      </c>
      <c r="H759" s="419"/>
      <c r="I759" s="419">
        <f t="shared" si="174"/>
        <v>922139</v>
      </c>
      <c r="J759" s="472" t="s">
        <v>2891</v>
      </c>
      <c r="K759" s="419">
        <v>143.66999999999999</v>
      </c>
      <c r="L759" s="466">
        <f t="shared" si="175"/>
        <v>1</v>
      </c>
      <c r="M759" s="464">
        <f t="shared" si="176"/>
        <v>9221.39</v>
      </c>
      <c r="N759" s="464">
        <f t="shared" si="177"/>
        <v>931360.39</v>
      </c>
      <c r="O759" s="468">
        <f>+N759/$L$4337</f>
        <v>6.5336519653060008E-6</v>
      </c>
      <c r="P759" s="479"/>
    </row>
    <row r="760" spans="1:16">
      <c r="A760" s="684"/>
      <c r="B760" s="412" t="s">
        <v>356</v>
      </c>
      <c r="C760" s="413">
        <v>31971027</v>
      </c>
      <c r="D760" s="414" t="s">
        <v>357</v>
      </c>
      <c r="E760" s="476" t="s">
        <v>1706</v>
      </c>
      <c r="F760" s="435">
        <v>45531</v>
      </c>
      <c r="G760" s="419">
        <v>64550</v>
      </c>
      <c r="H760" s="419"/>
      <c r="I760" s="419">
        <f t="shared" si="174"/>
        <v>64550</v>
      </c>
      <c r="J760" s="472" t="s">
        <v>2891</v>
      </c>
      <c r="K760" s="419">
        <v>143.66999999999999</v>
      </c>
      <c r="L760" s="466">
        <f t="shared" si="175"/>
        <v>1</v>
      </c>
      <c r="M760" s="464">
        <f t="shared" si="176"/>
        <v>645.5</v>
      </c>
      <c r="N760" s="464">
        <f t="shared" si="177"/>
        <v>65195.5</v>
      </c>
      <c r="O760" s="468">
        <f>+N760/$L$4337</f>
        <v>4.5735755060842495E-7</v>
      </c>
      <c r="P760" s="479"/>
    </row>
    <row r="761" spans="1:16">
      <c r="A761" s="684"/>
      <c r="B761" s="440" t="s">
        <v>356</v>
      </c>
      <c r="C761" s="441">
        <v>31971027</v>
      </c>
      <c r="D761" s="414" t="s">
        <v>357</v>
      </c>
      <c r="E761" s="476" t="s">
        <v>1706</v>
      </c>
      <c r="F761" s="435">
        <v>45531</v>
      </c>
      <c r="G761" s="419">
        <v>135951</v>
      </c>
      <c r="H761" s="419"/>
      <c r="I761" s="419">
        <f t="shared" si="174"/>
        <v>135951</v>
      </c>
      <c r="J761" s="472" t="s">
        <v>2891</v>
      </c>
      <c r="K761" s="419">
        <v>143.66999999999999</v>
      </c>
      <c r="L761" s="466">
        <f t="shared" si="175"/>
        <v>1</v>
      </c>
      <c r="M761" s="464">
        <f t="shared" si="176"/>
        <v>1359.51</v>
      </c>
      <c r="N761" s="464">
        <f t="shared" si="177"/>
        <v>137310.51</v>
      </c>
      <c r="O761" s="468">
        <f>+N761/$L$4337</f>
        <v>9.6325664388483318E-7</v>
      </c>
      <c r="P761" s="479"/>
    </row>
    <row r="762" spans="1:16">
      <c r="A762" s="684"/>
      <c r="B762" s="412" t="s">
        <v>356</v>
      </c>
      <c r="C762" s="413">
        <v>31971027</v>
      </c>
      <c r="D762" s="414" t="s">
        <v>357</v>
      </c>
      <c r="E762" s="476" t="s">
        <v>1706</v>
      </c>
      <c r="F762" s="435">
        <v>45531</v>
      </c>
      <c r="G762" s="419">
        <v>297917</v>
      </c>
      <c r="H762" s="419"/>
      <c r="I762" s="419">
        <f t="shared" si="174"/>
        <v>297917</v>
      </c>
      <c r="J762" s="472" t="s">
        <v>2891</v>
      </c>
      <c r="K762" s="419">
        <v>143.66999999999999</v>
      </c>
      <c r="L762" s="466">
        <f t="shared" si="175"/>
        <v>1</v>
      </c>
      <c r="M762" s="464">
        <f t="shared" si="176"/>
        <v>2979.17</v>
      </c>
      <c r="N762" s="464">
        <f t="shared" si="177"/>
        <v>300896.17</v>
      </c>
      <c r="O762" s="468">
        <f>+N762/$L$4337</f>
        <v>2.1108379458498858E-6</v>
      </c>
      <c r="P762" s="479"/>
    </row>
    <row r="763" spans="1:16" s="411" customFormat="1">
      <c r="A763" s="684"/>
      <c r="B763" s="456" t="s">
        <v>26</v>
      </c>
      <c r="C763" s="441"/>
      <c r="D763" s="414"/>
      <c r="E763" s="476"/>
      <c r="F763" s="471"/>
      <c r="G763" s="454">
        <f>SUM(G758:G762)</f>
        <v>1963280</v>
      </c>
      <c r="H763" s="454">
        <f t="shared" ref="H763:O763" si="185">SUM(H758:H762)</f>
        <v>0</v>
      </c>
      <c r="I763" s="454">
        <f t="shared" si="185"/>
        <v>1963280</v>
      </c>
      <c r="J763" s="454"/>
      <c r="K763" s="454"/>
      <c r="L763" s="454"/>
      <c r="M763" s="454">
        <f t="shared" si="185"/>
        <v>19632.799999999996</v>
      </c>
      <c r="N763" s="454">
        <f t="shared" si="185"/>
        <v>1982912.8</v>
      </c>
      <c r="O763" s="515">
        <f t="shared" si="185"/>
        <v>1.3910471447846762E-5</v>
      </c>
    </row>
    <row r="764" spans="1:16">
      <c r="A764" s="684"/>
      <c r="B764" s="412" t="s">
        <v>817</v>
      </c>
      <c r="C764" s="413">
        <v>66853921</v>
      </c>
      <c r="D764" s="414" t="s">
        <v>818</v>
      </c>
      <c r="E764" s="476" t="s">
        <v>1706</v>
      </c>
      <c r="F764" s="435">
        <v>45531</v>
      </c>
      <c r="G764" s="419">
        <v>242989</v>
      </c>
      <c r="H764" s="419"/>
      <c r="I764" s="419">
        <f t="shared" si="174"/>
        <v>242989</v>
      </c>
      <c r="J764" s="472" t="s">
        <v>2891</v>
      </c>
      <c r="K764" s="419">
        <v>143.66999999999999</v>
      </c>
      <c r="L764" s="466">
        <f t="shared" si="175"/>
        <v>1</v>
      </c>
      <c r="M764" s="464">
        <f t="shared" si="176"/>
        <v>2429.89</v>
      </c>
      <c r="N764" s="464">
        <f t="shared" si="177"/>
        <v>245418.89</v>
      </c>
      <c r="O764" s="468">
        <f>+N764/$L$4337</f>
        <v>1.7216553658371893E-6</v>
      </c>
      <c r="P764" s="479"/>
    </row>
    <row r="765" spans="1:16">
      <c r="A765" s="684"/>
      <c r="B765" s="412" t="s">
        <v>817</v>
      </c>
      <c r="C765" s="413">
        <v>66853921</v>
      </c>
      <c r="D765" s="414" t="s">
        <v>818</v>
      </c>
      <c r="E765" s="476" t="s">
        <v>1706</v>
      </c>
      <c r="F765" s="435">
        <v>45531</v>
      </c>
      <c r="G765" s="419">
        <v>1074148</v>
      </c>
      <c r="H765" s="419"/>
      <c r="I765" s="419">
        <f t="shared" si="174"/>
        <v>1074148</v>
      </c>
      <c r="J765" s="472" t="s">
        <v>2891</v>
      </c>
      <c r="K765" s="419">
        <v>143.66999999999999</v>
      </c>
      <c r="L765" s="466">
        <f t="shared" si="175"/>
        <v>1</v>
      </c>
      <c r="M765" s="464">
        <f t="shared" si="176"/>
        <v>10741.48</v>
      </c>
      <c r="N765" s="464">
        <f t="shared" si="177"/>
        <v>1084889.48</v>
      </c>
      <c r="O765" s="468">
        <f>+N765/$L$4337</f>
        <v>7.6106847137248397E-6</v>
      </c>
      <c r="P765" s="479"/>
    </row>
    <row r="766" spans="1:16">
      <c r="A766" s="684"/>
      <c r="B766" s="440" t="s">
        <v>817</v>
      </c>
      <c r="C766" s="441">
        <v>66853921</v>
      </c>
      <c r="D766" s="414" t="s">
        <v>818</v>
      </c>
      <c r="E766" s="476" t="s">
        <v>1706</v>
      </c>
      <c r="F766" s="435">
        <v>45531</v>
      </c>
      <c r="G766" s="419">
        <v>75190</v>
      </c>
      <c r="H766" s="419"/>
      <c r="I766" s="419">
        <f t="shared" si="174"/>
        <v>75190</v>
      </c>
      <c r="J766" s="472" t="s">
        <v>2891</v>
      </c>
      <c r="K766" s="419">
        <v>143.66999999999999</v>
      </c>
      <c r="L766" s="466">
        <f t="shared" si="175"/>
        <v>1</v>
      </c>
      <c r="M766" s="464">
        <f t="shared" si="176"/>
        <v>751.9</v>
      </c>
      <c r="N766" s="464">
        <f t="shared" si="177"/>
        <v>75941.899999999994</v>
      </c>
      <c r="O766" s="468">
        <f>+N766/$L$4337</f>
        <v>5.3274537924473225E-7</v>
      </c>
      <c r="P766" s="479"/>
    </row>
    <row r="767" spans="1:16">
      <c r="A767" s="684"/>
      <c r="B767" s="412" t="s">
        <v>817</v>
      </c>
      <c r="C767" s="413">
        <v>66853921</v>
      </c>
      <c r="D767" s="414" t="s">
        <v>818</v>
      </c>
      <c r="E767" s="476" t="s">
        <v>1706</v>
      </c>
      <c r="F767" s="435">
        <v>45531</v>
      </c>
      <c r="G767" s="419">
        <v>176461</v>
      </c>
      <c r="H767" s="419"/>
      <c r="I767" s="419">
        <f t="shared" si="174"/>
        <v>176461</v>
      </c>
      <c r="J767" s="472" t="s">
        <v>2891</v>
      </c>
      <c r="K767" s="419">
        <v>143.66999999999999</v>
      </c>
      <c r="L767" s="466">
        <f t="shared" si="175"/>
        <v>1</v>
      </c>
      <c r="M767" s="464">
        <f t="shared" si="176"/>
        <v>1764.6100000000001</v>
      </c>
      <c r="N767" s="464">
        <f t="shared" si="177"/>
        <v>178225.61</v>
      </c>
      <c r="O767" s="468">
        <f>+N767/$L$4337</f>
        <v>1.2502830478375408E-6</v>
      </c>
      <c r="P767" s="479"/>
    </row>
    <row r="768" spans="1:16">
      <c r="A768" s="684"/>
      <c r="B768" s="440" t="s">
        <v>817</v>
      </c>
      <c r="C768" s="441">
        <v>66853921</v>
      </c>
      <c r="D768" s="414" t="s">
        <v>818</v>
      </c>
      <c r="E768" s="476" t="s">
        <v>1706</v>
      </c>
      <c r="F768" s="435">
        <v>45531</v>
      </c>
      <c r="G768" s="419">
        <v>336753</v>
      </c>
      <c r="H768" s="419"/>
      <c r="I768" s="419">
        <f t="shared" si="174"/>
        <v>336753</v>
      </c>
      <c r="J768" s="472" t="s">
        <v>2891</v>
      </c>
      <c r="K768" s="419">
        <v>143.66999999999999</v>
      </c>
      <c r="L768" s="466">
        <f t="shared" si="175"/>
        <v>1</v>
      </c>
      <c r="M768" s="464">
        <f t="shared" si="176"/>
        <v>3367.53</v>
      </c>
      <c r="N768" s="464">
        <f t="shared" si="177"/>
        <v>340120.53</v>
      </c>
      <c r="O768" s="468">
        <f>+N768/$L$4337</f>
        <v>2.3860035203724079E-6</v>
      </c>
      <c r="P768" s="479"/>
    </row>
    <row r="769" spans="1:16" s="411" customFormat="1">
      <c r="A769" s="684"/>
      <c r="B769" s="447" t="s">
        <v>26</v>
      </c>
      <c r="C769" s="413"/>
      <c r="D769" s="414"/>
      <c r="E769" s="476"/>
      <c r="F769" s="471"/>
      <c r="G769" s="454">
        <f>SUM(G764:G768)</f>
        <v>1905541</v>
      </c>
      <c r="H769" s="454">
        <f t="shared" ref="H769:O769" si="186">SUM(H764:H768)</f>
        <v>0</v>
      </c>
      <c r="I769" s="454">
        <f t="shared" si="186"/>
        <v>1905541</v>
      </c>
      <c r="J769" s="454"/>
      <c r="K769" s="454"/>
      <c r="L769" s="454"/>
      <c r="M769" s="454">
        <f t="shared" si="186"/>
        <v>19055.41</v>
      </c>
      <c r="N769" s="454">
        <f t="shared" si="186"/>
        <v>1924596.41</v>
      </c>
      <c r="O769" s="515">
        <f t="shared" si="186"/>
        <v>1.350137202701671E-5</v>
      </c>
    </row>
    <row r="770" spans="1:16">
      <c r="A770" s="684"/>
      <c r="B770" s="412" t="s">
        <v>358</v>
      </c>
      <c r="C770" s="413">
        <v>1118287369</v>
      </c>
      <c r="D770" s="414" t="s">
        <v>1152</v>
      </c>
      <c r="E770" s="476" t="s">
        <v>1706</v>
      </c>
      <c r="F770" s="435">
        <v>45531</v>
      </c>
      <c r="G770" s="419">
        <v>524606</v>
      </c>
      <c r="H770" s="419"/>
      <c r="I770" s="419">
        <f t="shared" si="174"/>
        <v>524606</v>
      </c>
      <c r="J770" s="472" t="s">
        <v>2891</v>
      </c>
      <c r="K770" s="419">
        <v>143.66999999999999</v>
      </c>
      <c r="L770" s="466">
        <f t="shared" si="175"/>
        <v>1</v>
      </c>
      <c r="M770" s="464">
        <f t="shared" si="176"/>
        <v>5246.06</v>
      </c>
      <c r="N770" s="464">
        <f t="shared" si="177"/>
        <v>529852.06000000006</v>
      </c>
      <c r="O770" s="468">
        <f>+N770/$L$4337</f>
        <v>3.7170025591709281E-6</v>
      </c>
      <c r="P770" s="479"/>
    </row>
    <row r="771" spans="1:16">
      <c r="A771" s="684"/>
      <c r="B771" s="440" t="s">
        <v>358</v>
      </c>
      <c r="C771" s="441">
        <v>1118287369</v>
      </c>
      <c r="D771" s="414" t="s">
        <v>1152</v>
      </c>
      <c r="E771" s="476" t="s">
        <v>1706</v>
      </c>
      <c r="F771" s="435">
        <v>45531</v>
      </c>
      <c r="G771" s="419">
        <v>969500</v>
      </c>
      <c r="H771" s="419"/>
      <c r="I771" s="419">
        <f t="shared" si="174"/>
        <v>969500</v>
      </c>
      <c r="J771" s="472" t="s">
        <v>2891</v>
      </c>
      <c r="K771" s="419">
        <v>143.66999999999999</v>
      </c>
      <c r="L771" s="466">
        <f t="shared" si="175"/>
        <v>1</v>
      </c>
      <c r="M771" s="464">
        <f t="shared" si="176"/>
        <v>9695</v>
      </c>
      <c r="N771" s="464">
        <f t="shared" si="177"/>
        <v>979195</v>
      </c>
      <c r="O771" s="468">
        <f>+N771/$L$4337</f>
        <v>6.8692199119266923E-6</v>
      </c>
      <c r="P771" s="479"/>
    </row>
    <row r="772" spans="1:16">
      <c r="A772" s="684"/>
      <c r="B772" s="412" t="s">
        <v>358</v>
      </c>
      <c r="C772" s="413">
        <v>1118287369</v>
      </c>
      <c r="D772" s="414" t="s">
        <v>1152</v>
      </c>
      <c r="E772" s="476" t="s">
        <v>1706</v>
      </c>
      <c r="F772" s="435">
        <v>45531</v>
      </c>
      <c r="G772" s="419">
        <v>67865</v>
      </c>
      <c r="H772" s="419"/>
      <c r="I772" s="419">
        <f t="shared" si="174"/>
        <v>67865</v>
      </c>
      <c r="J772" s="472" t="s">
        <v>2891</v>
      </c>
      <c r="K772" s="419">
        <v>143.66999999999999</v>
      </c>
      <c r="L772" s="466">
        <f t="shared" si="175"/>
        <v>1</v>
      </c>
      <c r="M772" s="464">
        <f t="shared" si="176"/>
        <v>678.65</v>
      </c>
      <c r="N772" s="464">
        <f t="shared" si="177"/>
        <v>68543.649999999994</v>
      </c>
      <c r="O772" s="468">
        <f>+N772/$L$4337</f>
        <v>4.8084539383486843E-7</v>
      </c>
      <c r="P772" s="479"/>
    </row>
    <row r="773" spans="1:16">
      <c r="A773" s="684"/>
      <c r="B773" s="440" t="s">
        <v>358</v>
      </c>
      <c r="C773" s="441">
        <v>1118287369</v>
      </c>
      <c r="D773" s="414" t="s">
        <v>1152</v>
      </c>
      <c r="E773" s="476" t="s">
        <v>1706</v>
      </c>
      <c r="F773" s="435">
        <v>45531</v>
      </c>
      <c r="G773" s="419">
        <v>138500</v>
      </c>
      <c r="H773" s="419"/>
      <c r="I773" s="419">
        <f t="shared" si="174"/>
        <v>138500</v>
      </c>
      <c r="J773" s="472" t="s">
        <v>2891</v>
      </c>
      <c r="K773" s="419">
        <v>143.66999999999999</v>
      </c>
      <c r="L773" s="466">
        <f t="shared" si="175"/>
        <v>1</v>
      </c>
      <c r="M773" s="464">
        <f t="shared" si="176"/>
        <v>1385</v>
      </c>
      <c r="N773" s="464">
        <f t="shared" si="177"/>
        <v>139885</v>
      </c>
      <c r="O773" s="468">
        <f>+N773/$L$4337</f>
        <v>9.8131713027524179E-7</v>
      </c>
      <c r="P773" s="479"/>
    </row>
    <row r="774" spans="1:16">
      <c r="A774" s="684"/>
      <c r="B774" s="412" t="s">
        <v>358</v>
      </c>
      <c r="C774" s="413">
        <v>1118287369</v>
      </c>
      <c r="D774" s="414" t="s">
        <v>1152</v>
      </c>
      <c r="E774" s="476" t="s">
        <v>1706</v>
      </c>
      <c r="F774" s="435">
        <v>45531</v>
      </c>
      <c r="G774" s="419">
        <v>950000</v>
      </c>
      <c r="H774" s="419"/>
      <c r="I774" s="419">
        <f t="shared" si="174"/>
        <v>950000</v>
      </c>
      <c r="J774" s="472" t="s">
        <v>2891</v>
      </c>
      <c r="K774" s="419">
        <v>143.66999999999999</v>
      </c>
      <c r="L774" s="466">
        <f t="shared" si="175"/>
        <v>1</v>
      </c>
      <c r="M774" s="464">
        <f t="shared" si="176"/>
        <v>9500</v>
      </c>
      <c r="N774" s="464">
        <f t="shared" si="177"/>
        <v>959500</v>
      </c>
      <c r="O774" s="468">
        <f>+N774/$L$4337</f>
        <v>6.7310561282417304E-6</v>
      </c>
      <c r="P774" s="479"/>
    </row>
    <row r="775" spans="1:16" s="411" customFormat="1">
      <c r="A775" s="684"/>
      <c r="B775" s="447" t="s">
        <v>26</v>
      </c>
      <c r="C775" s="413"/>
      <c r="D775" s="414"/>
      <c r="E775" s="476"/>
      <c r="F775" s="471"/>
      <c r="G775" s="454">
        <f>SUM(G770:G774)</f>
        <v>2650471</v>
      </c>
      <c r="H775" s="454">
        <f t="shared" ref="H775:O775" si="187">SUM(H770:H774)</f>
        <v>0</v>
      </c>
      <c r="I775" s="454">
        <f t="shared" si="187"/>
        <v>2650471</v>
      </c>
      <c r="J775" s="454"/>
      <c r="K775" s="454"/>
      <c r="L775" s="454"/>
      <c r="M775" s="454">
        <f t="shared" si="187"/>
        <v>26504.71</v>
      </c>
      <c r="N775" s="454">
        <f t="shared" si="187"/>
        <v>2676975.71</v>
      </c>
      <c r="O775" s="515">
        <f t="shared" si="187"/>
        <v>1.8779441123449459E-5</v>
      </c>
    </row>
    <row r="776" spans="1:16">
      <c r="A776" s="684"/>
      <c r="B776" s="412" t="s">
        <v>779</v>
      </c>
      <c r="C776" s="413">
        <v>1193386006</v>
      </c>
      <c r="D776" s="414" t="s">
        <v>780</v>
      </c>
      <c r="E776" s="476" t="s">
        <v>1706</v>
      </c>
      <c r="F776" s="435">
        <v>45531</v>
      </c>
      <c r="G776" s="419">
        <v>969500</v>
      </c>
      <c r="H776" s="419"/>
      <c r="I776" s="419">
        <f t="shared" si="174"/>
        <v>969500</v>
      </c>
      <c r="J776" s="472" t="s">
        <v>2891</v>
      </c>
      <c r="K776" s="419">
        <v>143.66999999999999</v>
      </c>
      <c r="L776" s="466">
        <f t="shared" si="175"/>
        <v>1</v>
      </c>
      <c r="M776" s="464">
        <f t="shared" si="176"/>
        <v>9695</v>
      </c>
      <c r="N776" s="464">
        <f t="shared" si="177"/>
        <v>979195</v>
      </c>
      <c r="O776" s="468">
        <f t="shared" ref="O776:O792" si="188">+N776/$L$4337</f>
        <v>6.8692199119266923E-6</v>
      </c>
      <c r="P776" s="479"/>
    </row>
    <row r="777" spans="1:16">
      <c r="A777" s="684"/>
      <c r="B777" s="440" t="s">
        <v>779</v>
      </c>
      <c r="C777" s="441">
        <v>1193386006</v>
      </c>
      <c r="D777" s="414" t="s">
        <v>780</v>
      </c>
      <c r="E777" s="476" t="s">
        <v>1706</v>
      </c>
      <c r="F777" s="435">
        <v>45531</v>
      </c>
      <c r="G777" s="419">
        <v>67865</v>
      </c>
      <c r="H777" s="419"/>
      <c r="I777" s="419">
        <f t="shared" si="174"/>
        <v>67865</v>
      </c>
      <c r="J777" s="472" t="s">
        <v>2891</v>
      </c>
      <c r="K777" s="419">
        <v>143.66999999999999</v>
      </c>
      <c r="L777" s="466">
        <f t="shared" si="175"/>
        <v>1</v>
      </c>
      <c r="M777" s="464">
        <f t="shared" si="176"/>
        <v>678.65</v>
      </c>
      <c r="N777" s="464">
        <f t="shared" si="177"/>
        <v>68543.649999999994</v>
      </c>
      <c r="O777" s="468">
        <f t="shared" si="188"/>
        <v>4.8084539383486843E-7</v>
      </c>
      <c r="P777" s="479"/>
    </row>
    <row r="778" spans="1:16">
      <c r="A778" s="684"/>
      <c r="B778" s="412" t="s">
        <v>779</v>
      </c>
      <c r="C778" s="413">
        <v>1193386006</v>
      </c>
      <c r="D778" s="414" t="s">
        <v>780</v>
      </c>
      <c r="E778" s="476" t="s">
        <v>1706</v>
      </c>
      <c r="F778" s="435">
        <v>45531</v>
      </c>
      <c r="G778" s="419">
        <v>138500</v>
      </c>
      <c r="H778" s="419"/>
      <c r="I778" s="419">
        <f t="shared" si="174"/>
        <v>138500</v>
      </c>
      <c r="J778" s="472" t="s">
        <v>2891</v>
      </c>
      <c r="K778" s="419">
        <v>143.66999999999999</v>
      </c>
      <c r="L778" s="466">
        <f t="shared" si="175"/>
        <v>1</v>
      </c>
      <c r="M778" s="464">
        <f t="shared" si="176"/>
        <v>1385</v>
      </c>
      <c r="N778" s="464">
        <f t="shared" si="177"/>
        <v>139885</v>
      </c>
      <c r="O778" s="468">
        <f t="shared" si="188"/>
        <v>9.8131713027524179E-7</v>
      </c>
      <c r="P778" s="479"/>
    </row>
    <row r="779" spans="1:16">
      <c r="A779" s="684"/>
      <c r="B779" s="412" t="s">
        <v>779</v>
      </c>
      <c r="C779" s="413">
        <v>1193386006</v>
      </c>
      <c r="D779" s="414" t="s">
        <v>780</v>
      </c>
      <c r="E779" s="476" t="s">
        <v>1706</v>
      </c>
      <c r="F779" s="435">
        <v>45531</v>
      </c>
      <c r="G779" s="419">
        <v>737500</v>
      </c>
      <c r="H779" s="419"/>
      <c r="I779" s="419">
        <f t="shared" si="174"/>
        <v>737500</v>
      </c>
      <c r="J779" s="472" t="s">
        <v>2891</v>
      </c>
      <c r="K779" s="419">
        <v>143.66999999999999</v>
      </c>
      <c r="L779" s="466">
        <f t="shared" si="175"/>
        <v>1</v>
      </c>
      <c r="M779" s="464">
        <f t="shared" si="176"/>
        <v>7375</v>
      </c>
      <c r="N779" s="464">
        <f t="shared" si="177"/>
        <v>744875</v>
      </c>
      <c r="O779" s="468">
        <f t="shared" si="188"/>
        <v>5.225425152187659E-6</v>
      </c>
      <c r="P779" s="479"/>
    </row>
    <row r="780" spans="1:16">
      <c r="A780" s="684"/>
      <c r="B780" s="440" t="s">
        <v>718</v>
      </c>
      <c r="C780" s="441">
        <v>1089601471</v>
      </c>
      <c r="D780" s="414" t="s">
        <v>719</v>
      </c>
      <c r="E780" s="476" t="s">
        <v>1706</v>
      </c>
      <c r="F780" s="435">
        <v>45531</v>
      </c>
      <c r="G780" s="419">
        <v>1144500</v>
      </c>
      <c r="H780" s="419"/>
      <c r="I780" s="419">
        <f t="shared" ref="I780:I835" si="189">+G780+H780</f>
        <v>1144500</v>
      </c>
      <c r="J780" s="472" t="s">
        <v>2891</v>
      </c>
      <c r="K780" s="419">
        <v>143.66999999999999</v>
      </c>
      <c r="L780" s="466">
        <f t="shared" ref="L780:L835" si="190">+K780/J780</f>
        <v>1</v>
      </c>
      <c r="M780" s="464">
        <f t="shared" ref="M780:M835" si="191">+I780*L780%</f>
        <v>11445</v>
      </c>
      <c r="N780" s="464">
        <f t="shared" ref="N780:N835" si="192">+I780+M780</f>
        <v>1155945</v>
      </c>
      <c r="O780" s="468">
        <f t="shared" si="188"/>
        <v>8.1091513039712218E-6</v>
      </c>
      <c r="P780" s="479"/>
    </row>
    <row r="781" spans="1:16">
      <c r="A781" s="684"/>
      <c r="B781" s="412" t="s">
        <v>718</v>
      </c>
      <c r="C781" s="413">
        <v>1089601471</v>
      </c>
      <c r="D781" s="414" t="s">
        <v>719</v>
      </c>
      <c r="E781" s="476" t="s">
        <v>1706</v>
      </c>
      <c r="F781" s="435">
        <v>45531</v>
      </c>
      <c r="G781" s="419">
        <v>80115</v>
      </c>
      <c r="H781" s="419"/>
      <c r="I781" s="419">
        <f t="shared" si="189"/>
        <v>80115</v>
      </c>
      <c r="J781" s="472" t="s">
        <v>2891</v>
      </c>
      <c r="K781" s="419">
        <v>143.66999999999999</v>
      </c>
      <c r="L781" s="466">
        <f t="shared" si="190"/>
        <v>1</v>
      </c>
      <c r="M781" s="464">
        <f t="shared" si="191"/>
        <v>801.15</v>
      </c>
      <c r="N781" s="464">
        <f t="shared" si="192"/>
        <v>80916.149999999994</v>
      </c>
      <c r="O781" s="468">
        <f t="shared" si="188"/>
        <v>5.6764059127798546E-7</v>
      </c>
      <c r="P781" s="479"/>
    </row>
    <row r="782" spans="1:16">
      <c r="A782" s="684"/>
      <c r="B782" s="412" t="s">
        <v>718</v>
      </c>
      <c r="C782" s="413">
        <v>1089601471</v>
      </c>
      <c r="D782" s="414" t="s">
        <v>719</v>
      </c>
      <c r="E782" s="476" t="s">
        <v>1706</v>
      </c>
      <c r="F782" s="435">
        <v>45531</v>
      </c>
      <c r="G782" s="419">
        <v>163500</v>
      </c>
      <c r="H782" s="419"/>
      <c r="I782" s="419">
        <f t="shared" si="189"/>
        <v>163500</v>
      </c>
      <c r="J782" s="472" t="s">
        <v>2891</v>
      </c>
      <c r="K782" s="419">
        <v>143.66999999999999</v>
      </c>
      <c r="L782" s="466">
        <f t="shared" si="190"/>
        <v>1</v>
      </c>
      <c r="M782" s="464">
        <f t="shared" si="191"/>
        <v>1635</v>
      </c>
      <c r="N782" s="464">
        <f t="shared" si="192"/>
        <v>165135</v>
      </c>
      <c r="O782" s="468">
        <f t="shared" si="188"/>
        <v>1.158450186281603E-6</v>
      </c>
      <c r="P782" s="479"/>
    </row>
    <row r="783" spans="1:16">
      <c r="A783" s="684"/>
      <c r="B783" s="440" t="s">
        <v>718</v>
      </c>
      <c r="C783" s="441">
        <v>1089601471</v>
      </c>
      <c r="D783" s="414" t="s">
        <v>719</v>
      </c>
      <c r="E783" s="476" t="s">
        <v>1706</v>
      </c>
      <c r="F783" s="435">
        <v>45531</v>
      </c>
      <c r="G783" s="419">
        <v>1500000</v>
      </c>
      <c r="H783" s="419"/>
      <c r="I783" s="419">
        <f t="shared" si="189"/>
        <v>1500000</v>
      </c>
      <c r="J783" s="472" t="s">
        <v>2891</v>
      </c>
      <c r="K783" s="419">
        <v>143.66999999999999</v>
      </c>
      <c r="L783" s="466">
        <f t="shared" si="190"/>
        <v>1</v>
      </c>
      <c r="M783" s="464">
        <f t="shared" si="191"/>
        <v>15000</v>
      </c>
      <c r="N783" s="464">
        <f t="shared" si="192"/>
        <v>1515000</v>
      </c>
      <c r="O783" s="468">
        <f t="shared" si="188"/>
        <v>1.0627983360381679E-5</v>
      </c>
      <c r="P783" s="479"/>
    </row>
    <row r="784" spans="1:16">
      <c r="A784" s="684"/>
      <c r="B784" s="412" t="s">
        <v>823</v>
      </c>
      <c r="C784" s="413">
        <v>94371759</v>
      </c>
      <c r="D784" s="414" t="s">
        <v>1122</v>
      </c>
      <c r="E784" s="476" t="s">
        <v>1706</v>
      </c>
      <c r="F784" s="435">
        <v>45531</v>
      </c>
      <c r="G784" s="419">
        <v>2100000</v>
      </c>
      <c r="H784" s="419"/>
      <c r="I784" s="419">
        <f t="shared" si="189"/>
        <v>2100000</v>
      </c>
      <c r="J784" s="472" t="s">
        <v>2891</v>
      </c>
      <c r="K784" s="419">
        <v>143.66999999999999</v>
      </c>
      <c r="L784" s="466">
        <f t="shared" si="190"/>
        <v>1</v>
      </c>
      <c r="M784" s="464">
        <f t="shared" si="191"/>
        <v>21000</v>
      </c>
      <c r="N784" s="464">
        <f t="shared" si="192"/>
        <v>2121000</v>
      </c>
      <c r="O784" s="468">
        <f t="shared" si="188"/>
        <v>1.4879176704534351E-5</v>
      </c>
      <c r="P784" s="479"/>
    </row>
    <row r="785" spans="1:16">
      <c r="A785" s="684"/>
      <c r="B785" s="412" t="s">
        <v>823</v>
      </c>
      <c r="C785" s="413">
        <v>94371759</v>
      </c>
      <c r="D785" s="414" t="s">
        <v>1122</v>
      </c>
      <c r="E785" s="476" t="s">
        <v>1706</v>
      </c>
      <c r="F785" s="435">
        <v>45531</v>
      </c>
      <c r="G785" s="419">
        <v>147000</v>
      </c>
      <c r="H785" s="419"/>
      <c r="I785" s="419">
        <f t="shared" si="189"/>
        <v>147000</v>
      </c>
      <c r="J785" s="472" t="s">
        <v>2891</v>
      </c>
      <c r="K785" s="419">
        <v>143.66999999999999</v>
      </c>
      <c r="L785" s="466">
        <f t="shared" si="190"/>
        <v>1</v>
      </c>
      <c r="M785" s="464">
        <f t="shared" si="191"/>
        <v>1470</v>
      </c>
      <c r="N785" s="464">
        <f t="shared" si="192"/>
        <v>148470</v>
      </c>
      <c r="O785" s="468">
        <f t="shared" si="188"/>
        <v>1.0415423693174046E-6</v>
      </c>
      <c r="P785" s="479"/>
    </row>
    <row r="786" spans="1:16">
      <c r="A786" s="684"/>
      <c r="B786" s="440" t="s">
        <v>823</v>
      </c>
      <c r="C786" s="441">
        <v>94371759</v>
      </c>
      <c r="D786" s="414" t="s">
        <v>1122</v>
      </c>
      <c r="E786" s="476" t="s">
        <v>1706</v>
      </c>
      <c r="F786" s="435">
        <v>45531</v>
      </c>
      <c r="G786" s="419">
        <v>300000</v>
      </c>
      <c r="H786" s="419"/>
      <c r="I786" s="419">
        <f t="shared" si="189"/>
        <v>300000</v>
      </c>
      <c r="J786" s="472" t="s">
        <v>2891</v>
      </c>
      <c r="K786" s="419">
        <v>143.66999999999999</v>
      </c>
      <c r="L786" s="466">
        <f t="shared" si="190"/>
        <v>1</v>
      </c>
      <c r="M786" s="464">
        <f t="shared" si="191"/>
        <v>3000</v>
      </c>
      <c r="N786" s="464">
        <f t="shared" si="192"/>
        <v>303000</v>
      </c>
      <c r="O786" s="468">
        <f t="shared" si="188"/>
        <v>2.1255966720763357E-6</v>
      </c>
      <c r="P786" s="479"/>
    </row>
    <row r="787" spans="1:16">
      <c r="A787" s="684"/>
      <c r="B787" s="412" t="s">
        <v>823</v>
      </c>
      <c r="C787" s="413">
        <v>94371759</v>
      </c>
      <c r="D787" s="414" t="s">
        <v>1122</v>
      </c>
      <c r="E787" s="476" t="s">
        <v>1706</v>
      </c>
      <c r="F787" s="435">
        <v>45531</v>
      </c>
      <c r="G787" s="419">
        <v>1320000</v>
      </c>
      <c r="H787" s="419"/>
      <c r="I787" s="419">
        <f t="shared" si="189"/>
        <v>1320000</v>
      </c>
      <c r="J787" s="472" t="s">
        <v>2891</v>
      </c>
      <c r="K787" s="419">
        <v>143.66999999999999</v>
      </c>
      <c r="L787" s="466">
        <f t="shared" si="190"/>
        <v>1</v>
      </c>
      <c r="M787" s="464">
        <f t="shared" si="191"/>
        <v>13200</v>
      </c>
      <c r="N787" s="464">
        <f t="shared" si="192"/>
        <v>1333200</v>
      </c>
      <c r="O787" s="468">
        <f t="shared" si="188"/>
        <v>9.3526253571358781E-6</v>
      </c>
      <c r="P787" s="479"/>
    </row>
    <row r="788" spans="1:16">
      <c r="A788" s="684"/>
      <c r="B788" s="412" t="s">
        <v>716</v>
      </c>
      <c r="C788" s="413">
        <v>1087987088</v>
      </c>
      <c r="D788" s="414" t="s">
        <v>717</v>
      </c>
      <c r="E788" s="476" t="s">
        <v>1706</v>
      </c>
      <c r="F788" s="435">
        <v>45531</v>
      </c>
      <c r="G788" s="419">
        <v>504418</v>
      </c>
      <c r="H788" s="419"/>
      <c r="I788" s="419">
        <f t="shared" si="189"/>
        <v>504418</v>
      </c>
      <c r="J788" s="472" t="s">
        <v>2891</v>
      </c>
      <c r="K788" s="419">
        <v>143.66999999999999</v>
      </c>
      <c r="L788" s="466">
        <f t="shared" si="190"/>
        <v>1</v>
      </c>
      <c r="M788" s="464">
        <f t="shared" si="191"/>
        <v>5044.18</v>
      </c>
      <c r="N788" s="464">
        <f t="shared" si="192"/>
        <v>509462.18</v>
      </c>
      <c r="O788" s="468">
        <f t="shared" si="188"/>
        <v>3.5739640737846706E-6</v>
      </c>
      <c r="P788" s="479"/>
    </row>
    <row r="789" spans="1:16">
      <c r="A789" s="684"/>
      <c r="B789" s="412" t="s">
        <v>716</v>
      </c>
      <c r="C789" s="413">
        <v>1087987088</v>
      </c>
      <c r="D789" s="414" t="s">
        <v>717</v>
      </c>
      <c r="E789" s="476" t="s">
        <v>1706</v>
      </c>
      <c r="F789" s="435">
        <v>45531</v>
      </c>
      <c r="G789" s="419">
        <v>1166587</v>
      </c>
      <c r="H789" s="419"/>
      <c r="I789" s="419">
        <f t="shared" si="189"/>
        <v>1166587</v>
      </c>
      <c r="J789" s="472" t="s">
        <v>2891</v>
      </c>
      <c r="K789" s="419">
        <v>143.66999999999999</v>
      </c>
      <c r="L789" s="466">
        <f t="shared" si="190"/>
        <v>1</v>
      </c>
      <c r="M789" s="464">
        <f t="shared" si="191"/>
        <v>11665.87</v>
      </c>
      <c r="N789" s="464">
        <f t="shared" si="192"/>
        <v>1178252.8700000001</v>
      </c>
      <c r="O789" s="468">
        <f t="shared" si="188"/>
        <v>8.2656448162917224E-6</v>
      </c>
      <c r="P789" s="479"/>
    </row>
    <row r="790" spans="1:16">
      <c r="A790" s="684"/>
      <c r="B790" s="440" t="s">
        <v>716</v>
      </c>
      <c r="C790" s="441">
        <v>1087987088</v>
      </c>
      <c r="D790" s="414" t="s">
        <v>717</v>
      </c>
      <c r="E790" s="476" t="s">
        <v>1706</v>
      </c>
      <c r="F790" s="435">
        <v>45531</v>
      </c>
      <c r="G790" s="419">
        <v>81661</v>
      </c>
      <c r="H790" s="419"/>
      <c r="I790" s="419">
        <f t="shared" si="189"/>
        <v>81661</v>
      </c>
      <c r="J790" s="472" t="s">
        <v>2891</v>
      </c>
      <c r="K790" s="419">
        <v>143.66999999999999</v>
      </c>
      <c r="L790" s="466">
        <f t="shared" si="190"/>
        <v>1</v>
      </c>
      <c r="M790" s="464">
        <f t="shared" si="191"/>
        <v>816.61</v>
      </c>
      <c r="N790" s="464">
        <f t="shared" si="192"/>
        <v>82477.61</v>
      </c>
      <c r="O790" s="468">
        <f t="shared" si="188"/>
        <v>5.7859449946141888E-7</v>
      </c>
      <c r="P790" s="479"/>
    </row>
    <row r="791" spans="1:16">
      <c r="A791" s="684"/>
      <c r="B791" s="412" t="s">
        <v>716</v>
      </c>
      <c r="C791" s="413">
        <v>1087987088</v>
      </c>
      <c r="D791" s="414" t="s">
        <v>717</v>
      </c>
      <c r="E791" s="476" t="s">
        <v>1706</v>
      </c>
      <c r="F791" s="435">
        <v>45531</v>
      </c>
      <c r="G791" s="419">
        <v>219218</v>
      </c>
      <c r="H791" s="419"/>
      <c r="I791" s="419">
        <f t="shared" si="189"/>
        <v>219218</v>
      </c>
      <c r="J791" s="472" t="s">
        <v>2891</v>
      </c>
      <c r="K791" s="419">
        <v>143.66999999999999</v>
      </c>
      <c r="L791" s="466">
        <f t="shared" si="190"/>
        <v>1</v>
      </c>
      <c r="M791" s="464">
        <f t="shared" si="191"/>
        <v>2192.1799999999998</v>
      </c>
      <c r="N791" s="464">
        <f t="shared" si="192"/>
        <v>221410.18</v>
      </c>
      <c r="O791" s="468">
        <f t="shared" si="188"/>
        <v>1.5532301708641006E-6</v>
      </c>
      <c r="P791" s="479"/>
    </row>
    <row r="792" spans="1:16">
      <c r="A792" s="684"/>
      <c r="B792" s="440" t="s">
        <v>716</v>
      </c>
      <c r="C792" s="441">
        <v>1087987088</v>
      </c>
      <c r="D792" s="414" t="s">
        <v>717</v>
      </c>
      <c r="E792" s="476" t="s">
        <v>1706</v>
      </c>
      <c r="F792" s="435">
        <v>45531</v>
      </c>
      <c r="G792" s="419">
        <v>1051396</v>
      </c>
      <c r="H792" s="419"/>
      <c r="I792" s="419">
        <f t="shared" si="189"/>
        <v>1051396</v>
      </c>
      <c r="J792" s="472" t="s">
        <v>2891</v>
      </c>
      <c r="K792" s="419">
        <v>143.66999999999999</v>
      </c>
      <c r="L792" s="466">
        <f t="shared" si="190"/>
        <v>1</v>
      </c>
      <c r="M792" s="464">
        <f t="shared" si="191"/>
        <v>10513.960000000001</v>
      </c>
      <c r="N792" s="464">
        <f t="shared" si="192"/>
        <v>1061909.96</v>
      </c>
      <c r="O792" s="468">
        <f t="shared" si="188"/>
        <v>7.4494794621145703E-6</v>
      </c>
      <c r="P792" s="479"/>
    </row>
    <row r="793" spans="1:16" s="411" customFormat="1">
      <c r="A793" s="684"/>
      <c r="B793" s="447" t="s">
        <v>26</v>
      </c>
      <c r="C793" s="413"/>
      <c r="D793" s="414"/>
      <c r="E793" s="476"/>
      <c r="F793" s="471"/>
      <c r="G793" s="454">
        <f>SUM(G788:G792)</f>
        <v>3023280</v>
      </c>
      <c r="H793" s="454">
        <f t="shared" ref="H793:O793" si="193">SUM(H788:H792)</f>
        <v>0</v>
      </c>
      <c r="I793" s="454">
        <f t="shared" si="193"/>
        <v>3023280</v>
      </c>
      <c r="J793" s="454"/>
      <c r="K793" s="454"/>
      <c r="L793" s="454"/>
      <c r="M793" s="454">
        <f t="shared" si="193"/>
        <v>30232.800000000003</v>
      </c>
      <c r="N793" s="454">
        <f t="shared" si="193"/>
        <v>3053512.8</v>
      </c>
      <c r="O793" s="515">
        <f t="shared" si="193"/>
        <v>2.1420913022516483E-5</v>
      </c>
    </row>
    <row r="794" spans="1:16">
      <c r="A794" s="684"/>
      <c r="B794" s="412" t="s">
        <v>774</v>
      </c>
      <c r="C794" s="413">
        <v>1144103226</v>
      </c>
      <c r="D794" s="414" t="s">
        <v>775</v>
      </c>
      <c r="E794" s="476" t="s">
        <v>1706</v>
      </c>
      <c r="F794" s="435">
        <v>45531</v>
      </c>
      <c r="G794" s="419">
        <v>650000</v>
      </c>
      <c r="H794" s="419"/>
      <c r="I794" s="419">
        <f t="shared" si="189"/>
        <v>650000</v>
      </c>
      <c r="J794" s="472" t="s">
        <v>2891</v>
      </c>
      <c r="K794" s="419">
        <v>143.66999999999999</v>
      </c>
      <c r="L794" s="466">
        <f t="shared" si="190"/>
        <v>1</v>
      </c>
      <c r="M794" s="464">
        <f t="shared" si="191"/>
        <v>6500</v>
      </c>
      <c r="N794" s="464">
        <f t="shared" si="192"/>
        <v>656500</v>
      </c>
      <c r="O794" s="468">
        <f>+N794/$L$4337</f>
        <v>4.6054594561653947E-6</v>
      </c>
      <c r="P794" s="479"/>
    </row>
    <row r="795" spans="1:16">
      <c r="A795" s="684"/>
      <c r="B795" s="440" t="s">
        <v>774</v>
      </c>
      <c r="C795" s="441">
        <v>1144103226</v>
      </c>
      <c r="D795" s="414" t="s">
        <v>775</v>
      </c>
      <c r="E795" s="476" t="s">
        <v>1706</v>
      </c>
      <c r="F795" s="435">
        <v>45531</v>
      </c>
      <c r="G795" s="419">
        <v>852833</v>
      </c>
      <c r="H795" s="419"/>
      <c r="I795" s="419">
        <f t="shared" si="189"/>
        <v>852833</v>
      </c>
      <c r="J795" s="472" t="s">
        <v>2891</v>
      </c>
      <c r="K795" s="419">
        <v>143.66999999999999</v>
      </c>
      <c r="L795" s="466">
        <f t="shared" si="190"/>
        <v>1</v>
      </c>
      <c r="M795" s="464">
        <f t="shared" si="191"/>
        <v>8528.33</v>
      </c>
      <c r="N795" s="464">
        <f t="shared" si="192"/>
        <v>861361.33</v>
      </c>
      <c r="O795" s="468">
        <f>+N795/$L$4337</f>
        <v>6.0425966221229259E-6</v>
      </c>
      <c r="P795" s="479"/>
    </row>
    <row r="796" spans="1:16">
      <c r="A796" s="684"/>
      <c r="B796" s="412" t="s">
        <v>774</v>
      </c>
      <c r="C796" s="413">
        <v>1144103226</v>
      </c>
      <c r="D796" s="414" t="s">
        <v>775</v>
      </c>
      <c r="E796" s="476" t="s">
        <v>1706</v>
      </c>
      <c r="F796" s="435">
        <v>45531</v>
      </c>
      <c r="G796" s="419">
        <v>59698</v>
      </c>
      <c r="H796" s="419"/>
      <c r="I796" s="419">
        <f t="shared" si="189"/>
        <v>59698</v>
      </c>
      <c r="J796" s="472" t="s">
        <v>2891</v>
      </c>
      <c r="K796" s="419">
        <v>143.66999999999999</v>
      </c>
      <c r="L796" s="466">
        <f t="shared" si="190"/>
        <v>1</v>
      </c>
      <c r="M796" s="464">
        <f t="shared" si="191"/>
        <v>596.98</v>
      </c>
      <c r="N796" s="464">
        <f t="shared" si="192"/>
        <v>60294.98</v>
      </c>
      <c r="O796" s="468">
        <f>+N796/$L$4337</f>
        <v>4.2297956709871037E-7</v>
      </c>
      <c r="P796" s="479"/>
    </row>
    <row r="797" spans="1:16">
      <c r="A797" s="684"/>
      <c r="B797" s="440" t="s">
        <v>774</v>
      </c>
      <c r="C797" s="441">
        <v>1144103226</v>
      </c>
      <c r="D797" s="414" t="s">
        <v>775</v>
      </c>
      <c r="E797" s="476" t="s">
        <v>1706</v>
      </c>
      <c r="F797" s="435">
        <v>45531</v>
      </c>
      <c r="G797" s="419">
        <v>121833</v>
      </c>
      <c r="H797" s="419"/>
      <c r="I797" s="419">
        <f t="shared" si="189"/>
        <v>121833</v>
      </c>
      <c r="J797" s="472" t="s">
        <v>2891</v>
      </c>
      <c r="K797" s="419">
        <v>143.66999999999999</v>
      </c>
      <c r="L797" s="466">
        <f t="shared" si="190"/>
        <v>1</v>
      </c>
      <c r="M797" s="464">
        <f t="shared" si="191"/>
        <v>1218.33</v>
      </c>
      <c r="N797" s="464">
        <f t="shared" si="192"/>
        <v>123051.33</v>
      </c>
      <c r="O797" s="468">
        <f>+N797/$L$4337</f>
        <v>8.6322606449692072E-7</v>
      </c>
      <c r="P797" s="479"/>
    </row>
    <row r="798" spans="1:16">
      <c r="A798" s="684"/>
      <c r="B798" s="412" t="s">
        <v>774</v>
      </c>
      <c r="C798" s="413">
        <v>1144103226</v>
      </c>
      <c r="D798" s="414" t="s">
        <v>775</v>
      </c>
      <c r="E798" s="476" t="s">
        <v>1706</v>
      </c>
      <c r="F798" s="435">
        <v>45531</v>
      </c>
      <c r="G798" s="419">
        <v>431528</v>
      </c>
      <c r="H798" s="419"/>
      <c r="I798" s="419">
        <f t="shared" si="189"/>
        <v>431528</v>
      </c>
      <c r="J798" s="472" t="s">
        <v>2891</v>
      </c>
      <c r="K798" s="419">
        <v>143.66999999999999</v>
      </c>
      <c r="L798" s="466">
        <f t="shared" si="190"/>
        <v>1</v>
      </c>
      <c r="M798" s="464">
        <f t="shared" si="191"/>
        <v>4315.28</v>
      </c>
      <c r="N798" s="464">
        <f t="shared" si="192"/>
        <v>435843.28</v>
      </c>
      <c r="O798" s="468">
        <f>+N798/$L$4337</f>
        <v>3.0575149356925236E-6</v>
      </c>
      <c r="P798" s="479"/>
    </row>
    <row r="799" spans="1:16" s="411" customFormat="1">
      <c r="A799" s="684"/>
      <c r="B799" s="447" t="s">
        <v>26</v>
      </c>
      <c r="C799" s="413"/>
      <c r="D799" s="414"/>
      <c r="E799" s="476"/>
      <c r="F799" s="471"/>
      <c r="G799" s="454">
        <f>SUM(G794:G798)</f>
        <v>2115892</v>
      </c>
      <c r="H799" s="454">
        <f t="shared" ref="H799:O799" si="194">SUM(H794:H798)</f>
        <v>0</v>
      </c>
      <c r="I799" s="454">
        <f t="shared" si="194"/>
        <v>2115892</v>
      </c>
      <c r="J799" s="454"/>
      <c r="K799" s="454"/>
      <c r="L799" s="454"/>
      <c r="M799" s="454">
        <f t="shared" si="194"/>
        <v>21158.92</v>
      </c>
      <c r="N799" s="454">
        <f t="shared" si="194"/>
        <v>2137050.92</v>
      </c>
      <c r="O799" s="515">
        <f t="shared" si="194"/>
        <v>1.4991776645576476E-5</v>
      </c>
    </row>
    <row r="800" spans="1:16">
      <c r="A800" s="684"/>
      <c r="B800" s="440" t="s">
        <v>709</v>
      </c>
      <c r="C800" s="441">
        <v>1080840759</v>
      </c>
      <c r="D800" s="414" t="s">
        <v>710</v>
      </c>
      <c r="E800" s="476" t="s">
        <v>1706</v>
      </c>
      <c r="F800" s="435">
        <v>45531</v>
      </c>
      <c r="G800" s="419">
        <v>642800</v>
      </c>
      <c r="H800" s="419"/>
      <c r="I800" s="419">
        <f t="shared" si="189"/>
        <v>642800</v>
      </c>
      <c r="J800" s="472" t="s">
        <v>2891</v>
      </c>
      <c r="K800" s="419">
        <v>143.66999999999999</v>
      </c>
      <c r="L800" s="466">
        <f t="shared" si="190"/>
        <v>1</v>
      </c>
      <c r="M800" s="464">
        <f t="shared" si="191"/>
        <v>6428</v>
      </c>
      <c r="N800" s="464">
        <f t="shared" si="192"/>
        <v>649228</v>
      </c>
      <c r="O800" s="468">
        <f>+N800/$L$4337</f>
        <v>4.5544451360355621E-6</v>
      </c>
      <c r="P800" s="479"/>
    </row>
    <row r="801" spans="1:16">
      <c r="A801" s="684"/>
      <c r="B801" s="412" t="s">
        <v>709</v>
      </c>
      <c r="C801" s="413">
        <v>1080840759</v>
      </c>
      <c r="D801" s="414" t="s">
        <v>710</v>
      </c>
      <c r="E801" s="476" t="s">
        <v>1706</v>
      </c>
      <c r="F801" s="435">
        <v>45531</v>
      </c>
      <c r="G801" s="419">
        <v>852833</v>
      </c>
      <c r="H801" s="419"/>
      <c r="I801" s="419">
        <f t="shared" si="189"/>
        <v>852833</v>
      </c>
      <c r="J801" s="472" t="s">
        <v>2891</v>
      </c>
      <c r="K801" s="419">
        <v>143.66999999999999</v>
      </c>
      <c r="L801" s="466">
        <f t="shared" si="190"/>
        <v>1</v>
      </c>
      <c r="M801" s="464">
        <f t="shared" si="191"/>
        <v>8528.33</v>
      </c>
      <c r="N801" s="464">
        <f t="shared" si="192"/>
        <v>861361.33</v>
      </c>
      <c r="O801" s="468">
        <f>+N801/$L$4337</f>
        <v>6.0425966221229259E-6</v>
      </c>
      <c r="P801" s="479"/>
    </row>
    <row r="802" spans="1:16">
      <c r="A802" s="684"/>
      <c r="B802" s="440" t="s">
        <v>709</v>
      </c>
      <c r="C802" s="441">
        <v>1080840759</v>
      </c>
      <c r="D802" s="414" t="s">
        <v>710</v>
      </c>
      <c r="E802" s="476" t="s">
        <v>1706</v>
      </c>
      <c r="F802" s="435">
        <v>45531</v>
      </c>
      <c r="G802" s="419">
        <v>59698</v>
      </c>
      <c r="H802" s="419"/>
      <c r="I802" s="419">
        <f t="shared" si="189"/>
        <v>59698</v>
      </c>
      <c r="J802" s="472" t="s">
        <v>2891</v>
      </c>
      <c r="K802" s="419">
        <v>143.66999999999999</v>
      </c>
      <c r="L802" s="466">
        <f t="shared" si="190"/>
        <v>1</v>
      </c>
      <c r="M802" s="464">
        <f t="shared" si="191"/>
        <v>596.98</v>
      </c>
      <c r="N802" s="464">
        <f t="shared" si="192"/>
        <v>60294.98</v>
      </c>
      <c r="O802" s="468">
        <f>+N802/$L$4337</f>
        <v>4.2297956709871037E-7</v>
      </c>
      <c r="P802" s="479"/>
    </row>
    <row r="803" spans="1:16">
      <c r="A803" s="684"/>
      <c r="B803" s="412" t="s">
        <v>709</v>
      </c>
      <c r="C803" s="413">
        <v>1080840759</v>
      </c>
      <c r="D803" s="414" t="s">
        <v>710</v>
      </c>
      <c r="E803" s="476" t="s">
        <v>1706</v>
      </c>
      <c r="F803" s="435">
        <v>45531</v>
      </c>
      <c r="G803" s="419">
        <v>121833</v>
      </c>
      <c r="H803" s="419"/>
      <c r="I803" s="419">
        <f t="shared" si="189"/>
        <v>121833</v>
      </c>
      <c r="J803" s="472" t="s">
        <v>2891</v>
      </c>
      <c r="K803" s="419">
        <v>143.66999999999999</v>
      </c>
      <c r="L803" s="466">
        <f t="shared" si="190"/>
        <v>1</v>
      </c>
      <c r="M803" s="464">
        <f t="shared" si="191"/>
        <v>1218.33</v>
      </c>
      <c r="N803" s="464">
        <f t="shared" si="192"/>
        <v>123051.33</v>
      </c>
      <c r="O803" s="468">
        <f>+N803/$L$4337</f>
        <v>8.6322606449692072E-7</v>
      </c>
      <c r="P803" s="479"/>
    </row>
    <row r="804" spans="1:16">
      <c r="A804" s="684"/>
      <c r="B804" s="412" t="s">
        <v>709</v>
      </c>
      <c r="C804" s="413">
        <v>1080840759</v>
      </c>
      <c r="D804" s="414" t="s">
        <v>710</v>
      </c>
      <c r="E804" s="476" t="s">
        <v>1706</v>
      </c>
      <c r="F804" s="435">
        <v>45531</v>
      </c>
      <c r="G804" s="419">
        <v>1148333</v>
      </c>
      <c r="H804" s="419"/>
      <c r="I804" s="419">
        <f t="shared" si="189"/>
        <v>1148333</v>
      </c>
      <c r="J804" s="472" t="s">
        <v>2891</v>
      </c>
      <c r="K804" s="419">
        <v>143.66999999999999</v>
      </c>
      <c r="L804" s="466">
        <f t="shared" si="190"/>
        <v>1</v>
      </c>
      <c r="M804" s="464">
        <f t="shared" si="191"/>
        <v>11483.33</v>
      </c>
      <c r="N804" s="464">
        <f t="shared" si="192"/>
        <v>1159816.33</v>
      </c>
      <c r="O804" s="468">
        <f>+N804/$L$4337</f>
        <v>8.1363093441181174E-6</v>
      </c>
      <c r="P804" s="479"/>
    </row>
    <row r="805" spans="1:16" s="411" customFormat="1">
      <c r="A805" s="684"/>
      <c r="B805" s="456" t="s">
        <v>26</v>
      </c>
      <c r="C805" s="441"/>
      <c r="D805" s="414"/>
      <c r="E805" s="476"/>
      <c r="F805" s="471"/>
      <c r="G805" s="454">
        <f>SUM(G800:G804)</f>
        <v>2825497</v>
      </c>
      <c r="H805" s="454">
        <f t="shared" ref="H805:O805" si="195">SUM(H800:H804)</f>
        <v>0</v>
      </c>
      <c r="I805" s="454">
        <f t="shared" si="195"/>
        <v>2825497</v>
      </c>
      <c r="J805" s="454"/>
      <c r="K805" s="454"/>
      <c r="L805" s="454"/>
      <c r="M805" s="454">
        <f t="shared" si="195"/>
        <v>28254.97</v>
      </c>
      <c r="N805" s="454">
        <f t="shared" si="195"/>
        <v>2853751.97</v>
      </c>
      <c r="O805" s="515">
        <f t="shared" si="195"/>
        <v>2.0019556733872239E-5</v>
      </c>
    </row>
    <row r="806" spans="1:16">
      <c r="A806" s="684"/>
      <c r="B806" s="412" t="s">
        <v>359</v>
      </c>
      <c r="C806" s="413">
        <v>1118258336</v>
      </c>
      <c r="D806" s="414" t="s">
        <v>1101</v>
      </c>
      <c r="E806" s="476" t="s">
        <v>1706</v>
      </c>
      <c r="F806" s="435">
        <v>45531</v>
      </c>
      <c r="G806" s="419">
        <v>517563</v>
      </c>
      <c r="H806" s="419"/>
      <c r="I806" s="419">
        <f t="shared" si="189"/>
        <v>517563</v>
      </c>
      <c r="J806" s="472" t="s">
        <v>2891</v>
      </c>
      <c r="K806" s="419">
        <v>143.66999999999999</v>
      </c>
      <c r="L806" s="466">
        <f t="shared" si="190"/>
        <v>1</v>
      </c>
      <c r="M806" s="464">
        <f t="shared" si="191"/>
        <v>5175.63</v>
      </c>
      <c r="N806" s="464">
        <f t="shared" si="192"/>
        <v>522738.63</v>
      </c>
      <c r="O806" s="468">
        <f>+N806/$L$4337</f>
        <v>3.6671006346328153E-6</v>
      </c>
      <c r="P806" s="479"/>
    </row>
    <row r="807" spans="1:16">
      <c r="A807" s="684"/>
      <c r="B807" s="440" t="s">
        <v>359</v>
      </c>
      <c r="C807" s="441">
        <v>1118258336</v>
      </c>
      <c r="D807" s="414" t="s">
        <v>1101</v>
      </c>
      <c r="E807" s="476" t="s">
        <v>1706</v>
      </c>
      <c r="F807" s="435">
        <v>45531</v>
      </c>
      <c r="G807" s="419">
        <v>780217</v>
      </c>
      <c r="H807" s="419"/>
      <c r="I807" s="419">
        <f t="shared" si="189"/>
        <v>780217</v>
      </c>
      <c r="J807" s="472" t="s">
        <v>2891</v>
      </c>
      <c r="K807" s="419">
        <v>143.66999999999999</v>
      </c>
      <c r="L807" s="466">
        <f t="shared" si="190"/>
        <v>1</v>
      </c>
      <c r="M807" s="464">
        <f t="shared" si="191"/>
        <v>7802.17</v>
      </c>
      <c r="N807" s="464">
        <f t="shared" si="192"/>
        <v>788019.17</v>
      </c>
      <c r="O807" s="468">
        <f>+N807/$L$4337</f>
        <v>5.5280888623246085E-6</v>
      </c>
      <c r="P807" s="479"/>
    </row>
    <row r="808" spans="1:16">
      <c r="A808" s="684"/>
      <c r="B808" s="412" t="s">
        <v>359</v>
      </c>
      <c r="C808" s="413">
        <v>1118258336</v>
      </c>
      <c r="D808" s="414" t="s">
        <v>1101</v>
      </c>
      <c r="E808" s="476" t="s">
        <v>1706</v>
      </c>
      <c r="F808" s="435">
        <v>45531</v>
      </c>
      <c r="G808" s="419">
        <v>43952</v>
      </c>
      <c r="H808" s="419"/>
      <c r="I808" s="419">
        <f t="shared" si="189"/>
        <v>43952</v>
      </c>
      <c r="J808" s="472" t="s">
        <v>2891</v>
      </c>
      <c r="K808" s="419">
        <v>143.66999999999999</v>
      </c>
      <c r="L808" s="466">
        <f t="shared" si="190"/>
        <v>1</v>
      </c>
      <c r="M808" s="464">
        <f t="shared" si="191"/>
        <v>439.52</v>
      </c>
      <c r="N808" s="464">
        <f t="shared" si="192"/>
        <v>44391.519999999997</v>
      </c>
      <c r="O808" s="468">
        <f>+N808/$L$4337</f>
        <v>3.114140831036637E-7</v>
      </c>
      <c r="P808" s="479"/>
    </row>
    <row r="809" spans="1:16">
      <c r="A809" s="684"/>
      <c r="B809" s="412" t="s">
        <v>359</v>
      </c>
      <c r="C809" s="413">
        <v>1118258336</v>
      </c>
      <c r="D809" s="414" t="s">
        <v>1101</v>
      </c>
      <c r="E809" s="476" t="s">
        <v>1706</v>
      </c>
      <c r="F809" s="435">
        <v>45531</v>
      </c>
      <c r="G809" s="419">
        <v>138500</v>
      </c>
      <c r="H809" s="419"/>
      <c r="I809" s="419">
        <f t="shared" si="189"/>
        <v>138500</v>
      </c>
      <c r="J809" s="472" t="s">
        <v>2891</v>
      </c>
      <c r="K809" s="419">
        <v>143.66999999999999</v>
      </c>
      <c r="L809" s="466">
        <f t="shared" si="190"/>
        <v>1</v>
      </c>
      <c r="M809" s="464">
        <f t="shared" si="191"/>
        <v>1385</v>
      </c>
      <c r="N809" s="464">
        <f t="shared" si="192"/>
        <v>139885</v>
      </c>
      <c r="O809" s="468">
        <f>+N809/$L$4337</f>
        <v>9.8131713027524179E-7</v>
      </c>
      <c r="P809" s="479"/>
    </row>
    <row r="810" spans="1:16">
      <c r="A810" s="684"/>
      <c r="B810" s="440" t="s">
        <v>359</v>
      </c>
      <c r="C810" s="441">
        <v>1118258336</v>
      </c>
      <c r="D810" s="414" t="s">
        <v>1101</v>
      </c>
      <c r="E810" s="476" t="s">
        <v>1706</v>
      </c>
      <c r="F810" s="435">
        <v>45531</v>
      </c>
      <c r="G810" s="419">
        <v>352083</v>
      </c>
      <c r="H810" s="419"/>
      <c r="I810" s="419">
        <f t="shared" si="189"/>
        <v>352083</v>
      </c>
      <c r="J810" s="472" t="s">
        <v>2891</v>
      </c>
      <c r="K810" s="419">
        <v>143.66999999999999</v>
      </c>
      <c r="L810" s="466">
        <f t="shared" si="190"/>
        <v>1</v>
      </c>
      <c r="M810" s="464">
        <f t="shared" si="191"/>
        <v>3520.83</v>
      </c>
      <c r="N810" s="464">
        <f t="shared" si="192"/>
        <v>355603.83</v>
      </c>
      <c r="O810" s="468">
        <f>+N810/$L$4337</f>
        <v>2.4946215103155084E-6</v>
      </c>
      <c r="P810" s="479"/>
    </row>
    <row r="811" spans="1:16" s="411" customFormat="1">
      <c r="A811" s="684"/>
      <c r="B811" s="447" t="s">
        <v>26</v>
      </c>
      <c r="C811" s="413"/>
      <c r="D811" s="414"/>
      <c r="E811" s="476"/>
      <c r="F811" s="471"/>
      <c r="G811" s="454">
        <f>SUM(G806:G810)</f>
        <v>1832315</v>
      </c>
      <c r="H811" s="454">
        <f t="shared" ref="H811:O811" si="196">SUM(H806:H810)</f>
        <v>0</v>
      </c>
      <c r="I811" s="454">
        <f t="shared" si="196"/>
        <v>1832315</v>
      </c>
      <c r="J811" s="454"/>
      <c r="K811" s="454"/>
      <c r="L811" s="454"/>
      <c r="M811" s="454">
        <f t="shared" si="196"/>
        <v>18323.150000000001</v>
      </c>
      <c r="N811" s="454">
        <f t="shared" si="196"/>
        <v>1850638.1500000001</v>
      </c>
      <c r="O811" s="515">
        <f t="shared" si="196"/>
        <v>1.2982542220651837E-5</v>
      </c>
    </row>
    <row r="812" spans="1:16">
      <c r="A812" s="684"/>
      <c r="B812" s="440" t="s">
        <v>767</v>
      </c>
      <c r="C812" s="441">
        <v>1143851474</v>
      </c>
      <c r="D812" s="414" t="s">
        <v>1082</v>
      </c>
      <c r="E812" s="476" t="s">
        <v>1706</v>
      </c>
      <c r="F812" s="435">
        <v>45531</v>
      </c>
      <c r="G812" s="419">
        <v>12168300</v>
      </c>
      <c r="H812" s="419"/>
      <c r="I812" s="419">
        <f t="shared" si="189"/>
        <v>12168300</v>
      </c>
      <c r="J812" s="472" t="s">
        <v>2891</v>
      </c>
      <c r="K812" s="419">
        <v>143.66999999999999</v>
      </c>
      <c r="L812" s="466">
        <f t="shared" si="190"/>
        <v>1</v>
      </c>
      <c r="M812" s="464">
        <f t="shared" si="191"/>
        <v>121683</v>
      </c>
      <c r="N812" s="464">
        <f t="shared" si="192"/>
        <v>12289983</v>
      </c>
      <c r="O812" s="468">
        <f>+N812/$L$4337</f>
        <v>8.6216326616088263E-5</v>
      </c>
      <c r="P812" s="479"/>
    </row>
    <row r="813" spans="1:16">
      <c r="A813" s="684"/>
      <c r="B813" s="412" t="s">
        <v>767</v>
      </c>
      <c r="C813" s="413">
        <v>1143851474</v>
      </c>
      <c r="D813" s="414" t="s">
        <v>1082</v>
      </c>
      <c r="E813" s="476" t="s">
        <v>1706</v>
      </c>
      <c r="F813" s="435">
        <v>45531</v>
      </c>
      <c r="G813" s="419">
        <v>1062500</v>
      </c>
      <c r="H813" s="419"/>
      <c r="I813" s="419">
        <f t="shared" si="189"/>
        <v>1062500</v>
      </c>
      <c r="J813" s="472" t="s">
        <v>2891</v>
      </c>
      <c r="K813" s="419">
        <v>143.66999999999999</v>
      </c>
      <c r="L813" s="466">
        <f t="shared" si="190"/>
        <v>1</v>
      </c>
      <c r="M813" s="464">
        <f t="shared" si="191"/>
        <v>10625</v>
      </c>
      <c r="N813" s="464">
        <f t="shared" si="192"/>
        <v>1073125</v>
      </c>
      <c r="O813" s="468">
        <f>+N813/$L$4337</f>
        <v>7.528154880270356E-6</v>
      </c>
      <c r="P813" s="479"/>
    </row>
    <row r="814" spans="1:16" s="411" customFormat="1">
      <c r="A814" s="684"/>
      <c r="B814" s="447" t="s">
        <v>26</v>
      </c>
      <c r="C814" s="413"/>
      <c r="D814" s="414"/>
      <c r="E814" s="476"/>
      <c r="F814" s="471"/>
      <c r="G814" s="454">
        <f>SUM(G812:G813)</f>
        <v>13230800</v>
      </c>
      <c r="H814" s="454">
        <f t="shared" ref="H814:O814" si="197">SUM(H812:H813)</f>
        <v>0</v>
      </c>
      <c r="I814" s="454">
        <f t="shared" si="197"/>
        <v>13230800</v>
      </c>
      <c r="J814" s="454"/>
      <c r="K814" s="454"/>
      <c r="L814" s="454"/>
      <c r="M814" s="454">
        <f t="shared" si="197"/>
        <v>132308</v>
      </c>
      <c r="N814" s="454">
        <f t="shared" si="197"/>
        <v>13363108</v>
      </c>
      <c r="O814" s="515">
        <f t="shared" si="197"/>
        <v>9.3744481496358615E-5</v>
      </c>
    </row>
    <row r="815" spans="1:16">
      <c r="A815" s="684"/>
      <c r="B815" s="412" t="s">
        <v>361</v>
      </c>
      <c r="C815" s="413">
        <v>1109666153</v>
      </c>
      <c r="D815" s="414" t="s">
        <v>362</v>
      </c>
      <c r="E815" s="476" t="s">
        <v>1706</v>
      </c>
      <c r="F815" s="435">
        <v>45531</v>
      </c>
      <c r="G815" s="419">
        <v>852833</v>
      </c>
      <c r="H815" s="419"/>
      <c r="I815" s="419">
        <f t="shared" si="189"/>
        <v>852833</v>
      </c>
      <c r="J815" s="472" t="s">
        <v>2891</v>
      </c>
      <c r="K815" s="419">
        <v>143.66999999999999</v>
      </c>
      <c r="L815" s="466">
        <f t="shared" si="190"/>
        <v>1</v>
      </c>
      <c r="M815" s="464">
        <f t="shared" si="191"/>
        <v>8528.33</v>
      </c>
      <c r="N815" s="464">
        <f t="shared" si="192"/>
        <v>861361.33</v>
      </c>
      <c r="O815" s="468">
        <f t="shared" ref="O815:O823" si="198">+N815/$L$4337</f>
        <v>6.0425966221229259E-6</v>
      </c>
      <c r="P815" s="479"/>
    </row>
    <row r="816" spans="1:16">
      <c r="A816" s="684"/>
      <c r="B816" s="440" t="s">
        <v>361</v>
      </c>
      <c r="C816" s="441">
        <v>1109666153</v>
      </c>
      <c r="D816" s="414" t="s">
        <v>362</v>
      </c>
      <c r="E816" s="476" t="s">
        <v>1706</v>
      </c>
      <c r="F816" s="435">
        <v>45531</v>
      </c>
      <c r="G816" s="419">
        <v>59698</v>
      </c>
      <c r="H816" s="419"/>
      <c r="I816" s="419">
        <f t="shared" si="189"/>
        <v>59698</v>
      </c>
      <c r="J816" s="472" t="s">
        <v>2891</v>
      </c>
      <c r="K816" s="419">
        <v>143.66999999999999</v>
      </c>
      <c r="L816" s="466">
        <f t="shared" si="190"/>
        <v>1</v>
      </c>
      <c r="M816" s="464">
        <f t="shared" si="191"/>
        <v>596.98</v>
      </c>
      <c r="N816" s="464">
        <f t="shared" si="192"/>
        <v>60294.98</v>
      </c>
      <c r="O816" s="468">
        <f t="shared" si="198"/>
        <v>4.2297956709871037E-7</v>
      </c>
      <c r="P816" s="479"/>
    </row>
    <row r="817" spans="1:16">
      <c r="A817" s="684"/>
      <c r="B817" s="412" t="s">
        <v>361</v>
      </c>
      <c r="C817" s="413">
        <v>1109666153</v>
      </c>
      <c r="D817" s="414" t="s">
        <v>362</v>
      </c>
      <c r="E817" s="476" t="s">
        <v>1706</v>
      </c>
      <c r="F817" s="435">
        <v>45531</v>
      </c>
      <c r="G817" s="419">
        <v>121833</v>
      </c>
      <c r="H817" s="419"/>
      <c r="I817" s="419">
        <f t="shared" si="189"/>
        <v>121833</v>
      </c>
      <c r="J817" s="472" t="s">
        <v>2891</v>
      </c>
      <c r="K817" s="419">
        <v>143.66999999999999</v>
      </c>
      <c r="L817" s="466">
        <f t="shared" si="190"/>
        <v>1</v>
      </c>
      <c r="M817" s="464">
        <f t="shared" si="191"/>
        <v>1218.33</v>
      </c>
      <c r="N817" s="464">
        <f t="shared" si="192"/>
        <v>123051.33</v>
      </c>
      <c r="O817" s="468">
        <f t="shared" si="198"/>
        <v>8.6322606449692072E-7</v>
      </c>
      <c r="P817" s="479"/>
    </row>
    <row r="818" spans="1:16">
      <c r="A818" s="684"/>
      <c r="B818" s="412" t="s">
        <v>361</v>
      </c>
      <c r="C818" s="413">
        <v>1109666153</v>
      </c>
      <c r="D818" s="414" t="s">
        <v>362</v>
      </c>
      <c r="E818" s="476" t="s">
        <v>1706</v>
      </c>
      <c r="F818" s="435">
        <v>45531</v>
      </c>
      <c r="G818" s="419">
        <v>1516667</v>
      </c>
      <c r="H818" s="419"/>
      <c r="I818" s="419">
        <f t="shared" si="189"/>
        <v>1516667</v>
      </c>
      <c r="J818" s="472" t="s">
        <v>2891</v>
      </c>
      <c r="K818" s="419">
        <v>143.66999999999999</v>
      </c>
      <c r="L818" s="466">
        <f t="shared" si="190"/>
        <v>1</v>
      </c>
      <c r="M818" s="464">
        <f t="shared" si="191"/>
        <v>15166.67</v>
      </c>
      <c r="N818" s="464">
        <f t="shared" si="192"/>
        <v>1531833.67</v>
      </c>
      <c r="O818" s="468">
        <f t="shared" si="198"/>
        <v>1.074607442616E-5</v>
      </c>
      <c r="P818" s="479"/>
    </row>
    <row r="819" spans="1:16">
      <c r="A819" s="684"/>
      <c r="B819" s="412" t="s">
        <v>802</v>
      </c>
      <c r="C819" s="413">
        <v>31525843</v>
      </c>
      <c r="D819" s="414" t="s">
        <v>1102</v>
      </c>
      <c r="E819" s="476" t="s">
        <v>1706</v>
      </c>
      <c r="F819" s="435">
        <v>45531</v>
      </c>
      <c r="G819" s="419">
        <v>2709500</v>
      </c>
      <c r="H819" s="419"/>
      <c r="I819" s="419">
        <f t="shared" si="189"/>
        <v>2709500</v>
      </c>
      <c r="J819" s="472" t="s">
        <v>2891</v>
      </c>
      <c r="K819" s="419">
        <v>143.66999999999999</v>
      </c>
      <c r="L819" s="466">
        <f t="shared" si="190"/>
        <v>1</v>
      </c>
      <c r="M819" s="464">
        <f t="shared" si="191"/>
        <v>27095</v>
      </c>
      <c r="N819" s="464">
        <f t="shared" si="192"/>
        <v>2736595</v>
      </c>
      <c r="O819" s="468">
        <f t="shared" si="198"/>
        <v>1.9197680609969441E-5</v>
      </c>
      <c r="P819" s="479"/>
    </row>
    <row r="820" spans="1:16">
      <c r="A820" s="684"/>
      <c r="B820" s="440" t="s">
        <v>802</v>
      </c>
      <c r="C820" s="441">
        <v>31525843</v>
      </c>
      <c r="D820" s="414" t="s">
        <v>1102</v>
      </c>
      <c r="E820" s="476" t="s">
        <v>1706</v>
      </c>
      <c r="F820" s="435">
        <v>45531</v>
      </c>
      <c r="G820" s="419">
        <v>3161083</v>
      </c>
      <c r="H820" s="419"/>
      <c r="I820" s="419">
        <f t="shared" si="189"/>
        <v>3161083</v>
      </c>
      <c r="J820" s="472" t="s">
        <v>2891</v>
      </c>
      <c r="K820" s="419">
        <v>143.66999999999999</v>
      </c>
      <c r="L820" s="466">
        <f t="shared" si="190"/>
        <v>1</v>
      </c>
      <c r="M820" s="464">
        <f t="shared" si="191"/>
        <v>31610.83</v>
      </c>
      <c r="N820" s="464">
        <f t="shared" si="192"/>
        <v>3192693.83</v>
      </c>
      <c r="O820" s="468">
        <f t="shared" si="198"/>
        <v>2.2397291683190268E-5</v>
      </c>
      <c r="P820" s="479"/>
    </row>
    <row r="821" spans="1:16">
      <c r="A821" s="684"/>
      <c r="B821" s="412" t="s">
        <v>802</v>
      </c>
      <c r="C821" s="413">
        <v>31525843</v>
      </c>
      <c r="D821" s="414" t="s">
        <v>1102</v>
      </c>
      <c r="E821" s="476" t="s">
        <v>1706</v>
      </c>
      <c r="F821" s="435">
        <v>45531</v>
      </c>
      <c r="G821" s="419">
        <v>221276</v>
      </c>
      <c r="H821" s="419"/>
      <c r="I821" s="419">
        <f t="shared" si="189"/>
        <v>221276</v>
      </c>
      <c r="J821" s="472" t="s">
        <v>2891</v>
      </c>
      <c r="K821" s="419">
        <v>143.66999999999999</v>
      </c>
      <c r="L821" s="466">
        <f t="shared" si="190"/>
        <v>1</v>
      </c>
      <c r="M821" s="464">
        <f t="shared" si="191"/>
        <v>2212.7600000000002</v>
      </c>
      <c r="N821" s="464">
        <f t="shared" si="192"/>
        <v>223488.76</v>
      </c>
      <c r="O821" s="468">
        <f t="shared" si="198"/>
        <v>1.5678117640345443E-6</v>
      </c>
      <c r="P821" s="479"/>
    </row>
    <row r="822" spans="1:16">
      <c r="A822" s="684"/>
      <c r="B822" s="412" t="s">
        <v>802</v>
      </c>
      <c r="C822" s="413">
        <v>31525843</v>
      </c>
      <c r="D822" s="414" t="s">
        <v>1102</v>
      </c>
      <c r="E822" s="476" t="s">
        <v>1706</v>
      </c>
      <c r="F822" s="435">
        <v>45531</v>
      </c>
      <c r="G822" s="419">
        <v>451583</v>
      </c>
      <c r="H822" s="419"/>
      <c r="I822" s="419">
        <f t="shared" si="189"/>
        <v>451583</v>
      </c>
      <c r="J822" s="472" t="s">
        <v>2891</v>
      </c>
      <c r="K822" s="419">
        <v>143.66999999999999</v>
      </c>
      <c r="L822" s="466">
        <f t="shared" si="190"/>
        <v>1</v>
      </c>
      <c r="M822" s="464">
        <f t="shared" si="191"/>
        <v>4515.83</v>
      </c>
      <c r="N822" s="464">
        <f t="shared" si="192"/>
        <v>456098.83</v>
      </c>
      <c r="O822" s="468">
        <f t="shared" si="198"/>
        <v>3.1996110732208266E-6</v>
      </c>
      <c r="P822" s="479"/>
    </row>
    <row r="823" spans="1:16">
      <c r="A823" s="684"/>
      <c r="B823" s="440" t="s">
        <v>802</v>
      </c>
      <c r="C823" s="441">
        <v>31525843</v>
      </c>
      <c r="D823" s="414" t="s">
        <v>1102</v>
      </c>
      <c r="E823" s="476" t="s">
        <v>1706</v>
      </c>
      <c r="F823" s="435">
        <v>45531</v>
      </c>
      <c r="G823" s="419">
        <v>2483709</v>
      </c>
      <c r="H823" s="419"/>
      <c r="I823" s="419">
        <f t="shared" si="189"/>
        <v>2483709</v>
      </c>
      <c r="J823" s="472" t="s">
        <v>2891</v>
      </c>
      <c r="K823" s="419">
        <v>143.66999999999999</v>
      </c>
      <c r="L823" s="466">
        <f t="shared" si="190"/>
        <v>1</v>
      </c>
      <c r="M823" s="464">
        <f t="shared" si="191"/>
        <v>24837.09</v>
      </c>
      <c r="N823" s="464">
        <f t="shared" si="192"/>
        <v>2508546.09</v>
      </c>
      <c r="O823" s="468">
        <f t="shared" si="198"/>
        <v>1.7597878616020147E-5</v>
      </c>
      <c r="P823" s="479"/>
    </row>
    <row r="824" spans="1:16" s="411" customFormat="1">
      <c r="A824" s="684"/>
      <c r="B824" s="447" t="s">
        <v>26</v>
      </c>
      <c r="C824" s="413"/>
      <c r="D824" s="414"/>
      <c r="E824" s="476"/>
      <c r="F824" s="471"/>
      <c r="G824" s="454">
        <f>SUM(G819:G823)</f>
        <v>9027151</v>
      </c>
      <c r="H824" s="454">
        <f t="shared" ref="H824:O824" si="199">SUM(H819:H823)</f>
        <v>0</v>
      </c>
      <c r="I824" s="454">
        <f t="shared" si="199"/>
        <v>9027151</v>
      </c>
      <c r="J824" s="454"/>
      <c r="K824" s="454"/>
      <c r="L824" s="454"/>
      <c r="M824" s="454">
        <f t="shared" si="199"/>
        <v>90271.510000000009</v>
      </c>
      <c r="N824" s="454">
        <f t="shared" si="199"/>
        <v>9117422.5099999998</v>
      </c>
      <c r="O824" s="515">
        <f t="shared" si="199"/>
        <v>6.3960273746435233E-5</v>
      </c>
    </row>
    <row r="825" spans="1:16">
      <c r="A825" s="684"/>
      <c r="B825" s="440" t="s">
        <v>363</v>
      </c>
      <c r="C825" s="441">
        <v>1144069999</v>
      </c>
      <c r="D825" s="414" t="s">
        <v>364</v>
      </c>
      <c r="E825" s="476" t="s">
        <v>1706</v>
      </c>
      <c r="F825" s="435">
        <v>45531</v>
      </c>
      <c r="G825" s="419">
        <v>1344000</v>
      </c>
      <c r="H825" s="419"/>
      <c r="I825" s="419">
        <f t="shared" si="189"/>
        <v>1344000</v>
      </c>
      <c r="J825" s="472" t="s">
        <v>2891</v>
      </c>
      <c r="K825" s="419">
        <v>143.66999999999999</v>
      </c>
      <c r="L825" s="466">
        <f t="shared" si="190"/>
        <v>1</v>
      </c>
      <c r="M825" s="464">
        <f t="shared" si="191"/>
        <v>13440</v>
      </c>
      <c r="N825" s="464">
        <f t="shared" si="192"/>
        <v>1357440</v>
      </c>
      <c r="O825" s="468">
        <f>+N825/$L$4337</f>
        <v>9.5226730909019841E-6</v>
      </c>
      <c r="P825" s="479"/>
    </row>
    <row r="826" spans="1:16">
      <c r="A826" s="684"/>
      <c r="B826" s="412" t="s">
        <v>363</v>
      </c>
      <c r="C826" s="413">
        <v>1144069999</v>
      </c>
      <c r="D826" s="414" t="s">
        <v>364</v>
      </c>
      <c r="E826" s="476" t="s">
        <v>1706</v>
      </c>
      <c r="F826" s="435">
        <v>45531</v>
      </c>
      <c r="G826" s="419">
        <v>1750000</v>
      </c>
      <c r="H826" s="419"/>
      <c r="I826" s="419">
        <f t="shared" si="189"/>
        <v>1750000</v>
      </c>
      <c r="J826" s="472" t="s">
        <v>2891</v>
      </c>
      <c r="K826" s="419">
        <v>143.66999999999999</v>
      </c>
      <c r="L826" s="466">
        <f t="shared" si="190"/>
        <v>1</v>
      </c>
      <c r="M826" s="464">
        <f t="shared" si="191"/>
        <v>17500</v>
      </c>
      <c r="N826" s="464">
        <f t="shared" si="192"/>
        <v>1767500</v>
      </c>
      <c r="O826" s="468">
        <f>+N826/$L$4337</f>
        <v>1.2399313920445292E-5</v>
      </c>
      <c r="P826" s="479"/>
    </row>
    <row r="827" spans="1:16">
      <c r="A827" s="684"/>
      <c r="B827" s="412" t="s">
        <v>363</v>
      </c>
      <c r="C827" s="413">
        <v>1144069999</v>
      </c>
      <c r="D827" s="414" t="s">
        <v>364</v>
      </c>
      <c r="E827" s="476" t="s">
        <v>1706</v>
      </c>
      <c r="F827" s="435">
        <v>45531</v>
      </c>
      <c r="G827" s="419">
        <v>122500</v>
      </c>
      <c r="H827" s="419"/>
      <c r="I827" s="419">
        <f t="shared" si="189"/>
        <v>122500</v>
      </c>
      <c r="J827" s="472" t="s">
        <v>2891</v>
      </c>
      <c r="K827" s="419">
        <v>143.66999999999999</v>
      </c>
      <c r="L827" s="466">
        <f t="shared" si="190"/>
        <v>1</v>
      </c>
      <c r="M827" s="464">
        <f t="shared" si="191"/>
        <v>1225</v>
      </c>
      <c r="N827" s="464">
        <f t="shared" si="192"/>
        <v>123725</v>
      </c>
      <c r="O827" s="468">
        <f>+N827/$L$4337</f>
        <v>8.6795197443117042E-7</v>
      </c>
      <c r="P827" s="479"/>
    </row>
    <row r="828" spans="1:16">
      <c r="A828" s="684"/>
      <c r="B828" s="440" t="s">
        <v>363</v>
      </c>
      <c r="C828" s="441">
        <v>1144069999</v>
      </c>
      <c r="D828" s="414" t="s">
        <v>364</v>
      </c>
      <c r="E828" s="476" t="s">
        <v>1706</v>
      </c>
      <c r="F828" s="435">
        <v>45531</v>
      </c>
      <c r="G828" s="419">
        <v>250000</v>
      </c>
      <c r="H828" s="419"/>
      <c r="I828" s="419">
        <f t="shared" si="189"/>
        <v>250000</v>
      </c>
      <c r="J828" s="472" t="s">
        <v>2891</v>
      </c>
      <c r="K828" s="419">
        <v>143.66999999999999</v>
      </c>
      <c r="L828" s="466">
        <f t="shared" si="190"/>
        <v>1</v>
      </c>
      <c r="M828" s="464">
        <f t="shared" si="191"/>
        <v>2500</v>
      </c>
      <c r="N828" s="464">
        <f t="shared" si="192"/>
        <v>252500</v>
      </c>
      <c r="O828" s="468">
        <f>+N828/$L$4337</f>
        <v>1.7713305600636132E-6</v>
      </c>
      <c r="P828" s="479"/>
    </row>
    <row r="829" spans="1:16">
      <c r="A829" s="684"/>
      <c r="B829" s="412" t="s">
        <v>363</v>
      </c>
      <c r="C829" s="413">
        <v>1144069999</v>
      </c>
      <c r="D829" s="414" t="s">
        <v>364</v>
      </c>
      <c r="E829" s="476" t="s">
        <v>1706</v>
      </c>
      <c r="F829" s="435">
        <v>45531</v>
      </c>
      <c r="G829" s="419">
        <v>1116667</v>
      </c>
      <c r="H829" s="419"/>
      <c r="I829" s="419">
        <f t="shared" si="189"/>
        <v>1116667</v>
      </c>
      <c r="J829" s="472" t="s">
        <v>2891</v>
      </c>
      <c r="K829" s="419">
        <v>143.66999999999999</v>
      </c>
      <c r="L829" s="466">
        <f t="shared" si="190"/>
        <v>1</v>
      </c>
      <c r="M829" s="464">
        <f t="shared" si="191"/>
        <v>11166.67</v>
      </c>
      <c r="N829" s="464">
        <f t="shared" si="192"/>
        <v>1127833.67</v>
      </c>
      <c r="O829" s="468">
        <f>+N829/$L$4337</f>
        <v>7.9119455300582185E-6</v>
      </c>
      <c r="P829" s="479"/>
    </row>
    <row r="830" spans="1:16" s="411" customFormat="1">
      <c r="A830" s="684"/>
      <c r="B830" s="456" t="s">
        <v>26</v>
      </c>
      <c r="C830" s="441"/>
      <c r="D830" s="414"/>
      <c r="E830" s="476"/>
      <c r="F830" s="471"/>
      <c r="G830" s="454">
        <f>SUM(G825:G829)</f>
        <v>4583167</v>
      </c>
      <c r="H830" s="454">
        <f t="shared" ref="H830:O830" si="200">SUM(H825:H829)</f>
        <v>0</v>
      </c>
      <c r="I830" s="454">
        <f t="shared" si="200"/>
        <v>4583167</v>
      </c>
      <c r="J830" s="454"/>
      <c r="K830" s="454"/>
      <c r="L830" s="454"/>
      <c r="M830" s="454">
        <f t="shared" si="200"/>
        <v>45831.67</v>
      </c>
      <c r="N830" s="454">
        <f t="shared" si="200"/>
        <v>4628998.67</v>
      </c>
      <c r="O830" s="515">
        <f t="shared" si="200"/>
        <v>3.2473215075900278E-5</v>
      </c>
    </row>
    <row r="831" spans="1:16">
      <c r="A831" s="684"/>
      <c r="B831" s="412" t="s">
        <v>819</v>
      </c>
      <c r="C831" s="413">
        <v>79617553</v>
      </c>
      <c r="D831" s="414" t="s">
        <v>820</v>
      </c>
      <c r="E831" s="476" t="s">
        <v>1706</v>
      </c>
      <c r="F831" s="435">
        <v>45531</v>
      </c>
      <c r="G831" s="419">
        <v>2514875</v>
      </c>
      <c r="H831" s="419"/>
      <c r="I831" s="419">
        <f t="shared" si="189"/>
        <v>2514875</v>
      </c>
      <c r="J831" s="472" t="s">
        <v>2891</v>
      </c>
      <c r="K831" s="419">
        <v>143.66999999999999</v>
      </c>
      <c r="L831" s="466">
        <f t="shared" si="190"/>
        <v>1</v>
      </c>
      <c r="M831" s="464">
        <f t="shared" si="191"/>
        <v>25148.75</v>
      </c>
      <c r="N831" s="464">
        <f t="shared" si="192"/>
        <v>2540023.75</v>
      </c>
      <c r="O831" s="468">
        <f>+N831/$L$4337</f>
        <v>1.7818699768959918E-5</v>
      </c>
      <c r="P831" s="479"/>
    </row>
    <row r="832" spans="1:16">
      <c r="A832" s="684"/>
      <c r="B832" s="412" t="s">
        <v>819</v>
      </c>
      <c r="C832" s="413">
        <v>79617553</v>
      </c>
      <c r="D832" s="414" t="s">
        <v>820</v>
      </c>
      <c r="E832" s="476" t="s">
        <v>1706</v>
      </c>
      <c r="F832" s="435">
        <v>45531</v>
      </c>
      <c r="G832" s="419">
        <v>3500000</v>
      </c>
      <c r="H832" s="419"/>
      <c r="I832" s="419">
        <f t="shared" si="189"/>
        <v>3500000</v>
      </c>
      <c r="J832" s="472" t="s">
        <v>2891</v>
      </c>
      <c r="K832" s="419">
        <v>143.66999999999999</v>
      </c>
      <c r="L832" s="466">
        <f t="shared" si="190"/>
        <v>1</v>
      </c>
      <c r="M832" s="464">
        <f t="shared" si="191"/>
        <v>35000</v>
      </c>
      <c r="N832" s="464">
        <f t="shared" si="192"/>
        <v>3535000</v>
      </c>
      <c r="O832" s="468">
        <f>+N832/$L$4337</f>
        <v>2.4798627840890583E-5</v>
      </c>
      <c r="P832" s="479"/>
    </row>
    <row r="833" spans="1:16">
      <c r="A833" s="684"/>
      <c r="B833" s="440" t="s">
        <v>819</v>
      </c>
      <c r="C833" s="441">
        <v>79617553</v>
      </c>
      <c r="D833" s="414" t="s">
        <v>820</v>
      </c>
      <c r="E833" s="476" t="s">
        <v>1706</v>
      </c>
      <c r="F833" s="435">
        <v>45531</v>
      </c>
      <c r="G833" s="419">
        <v>245000</v>
      </c>
      <c r="H833" s="419"/>
      <c r="I833" s="419">
        <f t="shared" si="189"/>
        <v>245000</v>
      </c>
      <c r="J833" s="472" t="s">
        <v>2891</v>
      </c>
      <c r="K833" s="419">
        <v>143.66999999999999</v>
      </c>
      <c r="L833" s="466">
        <f t="shared" si="190"/>
        <v>1</v>
      </c>
      <c r="M833" s="464">
        <f t="shared" si="191"/>
        <v>2450</v>
      </c>
      <c r="N833" s="464">
        <f t="shared" si="192"/>
        <v>247450</v>
      </c>
      <c r="O833" s="468">
        <f>+N833/$L$4337</f>
        <v>1.7359039488623408E-6</v>
      </c>
      <c r="P833" s="479"/>
    </row>
    <row r="834" spans="1:16">
      <c r="A834" s="684"/>
      <c r="B834" s="412" t="s">
        <v>819</v>
      </c>
      <c r="C834" s="413">
        <v>79617553</v>
      </c>
      <c r="D834" s="414" t="s">
        <v>820</v>
      </c>
      <c r="E834" s="476" t="s">
        <v>1706</v>
      </c>
      <c r="F834" s="435">
        <v>45531</v>
      </c>
      <c r="G834" s="419">
        <v>500000</v>
      </c>
      <c r="H834" s="419"/>
      <c r="I834" s="419">
        <f t="shared" si="189"/>
        <v>500000</v>
      </c>
      <c r="J834" s="472" t="s">
        <v>2891</v>
      </c>
      <c r="K834" s="419">
        <v>143.66999999999999</v>
      </c>
      <c r="L834" s="466">
        <f t="shared" si="190"/>
        <v>1</v>
      </c>
      <c r="M834" s="464">
        <f t="shared" si="191"/>
        <v>5000</v>
      </c>
      <c r="N834" s="464">
        <f t="shared" si="192"/>
        <v>505000</v>
      </c>
      <c r="O834" s="468">
        <f>+N834/$L$4337</f>
        <v>3.5426611201272264E-6</v>
      </c>
      <c r="P834" s="479"/>
    </row>
    <row r="835" spans="1:16">
      <c r="A835" s="684"/>
      <c r="B835" s="440" t="s">
        <v>819</v>
      </c>
      <c r="C835" s="441">
        <v>79617553</v>
      </c>
      <c r="D835" s="414" t="s">
        <v>820</v>
      </c>
      <c r="E835" s="476" t="s">
        <v>1706</v>
      </c>
      <c r="F835" s="435">
        <v>45531</v>
      </c>
      <c r="G835" s="419">
        <v>250000</v>
      </c>
      <c r="H835" s="419"/>
      <c r="I835" s="419">
        <f t="shared" si="189"/>
        <v>250000</v>
      </c>
      <c r="J835" s="472" t="s">
        <v>2891</v>
      </c>
      <c r="K835" s="419">
        <v>143.66999999999999</v>
      </c>
      <c r="L835" s="466">
        <f t="shared" si="190"/>
        <v>1</v>
      </c>
      <c r="M835" s="464">
        <f t="shared" si="191"/>
        <v>2500</v>
      </c>
      <c r="N835" s="464">
        <f t="shared" si="192"/>
        <v>252500</v>
      </c>
      <c r="O835" s="468">
        <f>+N835/$L$4337</f>
        <v>1.7713305600636132E-6</v>
      </c>
      <c r="P835" s="479"/>
    </row>
    <row r="836" spans="1:16" s="411" customFormat="1">
      <c r="A836" s="684"/>
      <c r="B836" s="447" t="s">
        <v>26</v>
      </c>
      <c r="C836" s="413"/>
      <c r="D836" s="414"/>
      <c r="E836" s="476"/>
      <c r="F836" s="471"/>
      <c r="G836" s="454">
        <f>SUM(G831:G835)</f>
        <v>7009875</v>
      </c>
      <c r="H836" s="454">
        <f t="shared" ref="H836:O836" si="201">SUM(H831:H835)</f>
        <v>0</v>
      </c>
      <c r="I836" s="454">
        <f t="shared" si="201"/>
        <v>7009875</v>
      </c>
      <c r="J836" s="454"/>
      <c r="K836" s="454"/>
      <c r="L836" s="454"/>
      <c r="M836" s="454">
        <f t="shared" si="201"/>
        <v>70098.75</v>
      </c>
      <c r="N836" s="454">
        <f t="shared" si="201"/>
        <v>7079973.75</v>
      </c>
      <c r="O836" s="515">
        <f t="shared" si="201"/>
        <v>4.9667223238903685E-5</v>
      </c>
    </row>
    <row r="837" spans="1:16">
      <c r="A837" s="684"/>
      <c r="B837" s="412" t="s">
        <v>365</v>
      </c>
      <c r="C837" s="413">
        <v>1143869799</v>
      </c>
      <c r="D837" s="414" t="s">
        <v>366</v>
      </c>
      <c r="E837" s="476" t="s">
        <v>1706</v>
      </c>
      <c r="F837" s="435">
        <v>45531</v>
      </c>
      <c r="G837" s="419">
        <v>556600</v>
      </c>
      <c r="H837" s="419"/>
      <c r="I837" s="419">
        <f t="shared" ref="I837:I894" si="202">+G837+H837</f>
        <v>556600</v>
      </c>
      <c r="J837" s="472" t="s">
        <v>2891</v>
      </c>
      <c r="K837" s="419">
        <v>143.66999999999999</v>
      </c>
      <c r="L837" s="466">
        <f t="shared" ref="L837:L894" si="203">+K837/J837</f>
        <v>1</v>
      </c>
      <c r="M837" s="464">
        <f t="shared" ref="M837:M894" si="204">+I837*L837%</f>
        <v>5566</v>
      </c>
      <c r="N837" s="464">
        <f t="shared" ref="N837:N894" si="205">+I837+M837</f>
        <v>562166</v>
      </c>
      <c r="O837" s="468">
        <f>+N837/$L$4337</f>
        <v>3.9436903589256283E-6</v>
      </c>
      <c r="P837" s="479"/>
    </row>
    <row r="838" spans="1:16">
      <c r="A838" s="684"/>
      <c r="B838" s="440" t="s">
        <v>365</v>
      </c>
      <c r="C838" s="441">
        <v>1143869799</v>
      </c>
      <c r="D838" s="414" t="s">
        <v>366</v>
      </c>
      <c r="E838" s="476" t="s">
        <v>1706</v>
      </c>
      <c r="F838" s="435">
        <v>45531</v>
      </c>
      <c r="G838" s="419">
        <v>852833</v>
      </c>
      <c r="H838" s="419"/>
      <c r="I838" s="419">
        <f t="shared" si="202"/>
        <v>852833</v>
      </c>
      <c r="J838" s="472" t="s">
        <v>2891</v>
      </c>
      <c r="K838" s="419">
        <v>143.66999999999999</v>
      </c>
      <c r="L838" s="466">
        <f t="shared" si="203"/>
        <v>1</v>
      </c>
      <c r="M838" s="464">
        <f t="shared" si="204"/>
        <v>8528.33</v>
      </c>
      <c r="N838" s="464">
        <f t="shared" si="205"/>
        <v>861361.33</v>
      </c>
      <c r="O838" s="468">
        <f>+N838/$L$4337</f>
        <v>6.0425966221229259E-6</v>
      </c>
      <c r="P838" s="479"/>
    </row>
    <row r="839" spans="1:16">
      <c r="A839" s="684"/>
      <c r="B839" s="412" t="s">
        <v>365</v>
      </c>
      <c r="C839" s="413">
        <v>1143869799</v>
      </c>
      <c r="D839" s="414" t="s">
        <v>366</v>
      </c>
      <c r="E839" s="476" t="s">
        <v>1706</v>
      </c>
      <c r="F839" s="435">
        <v>45531</v>
      </c>
      <c r="G839" s="419">
        <v>59698</v>
      </c>
      <c r="H839" s="419"/>
      <c r="I839" s="419">
        <f t="shared" si="202"/>
        <v>59698</v>
      </c>
      <c r="J839" s="472" t="s">
        <v>2891</v>
      </c>
      <c r="K839" s="419">
        <v>143.66999999999999</v>
      </c>
      <c r="L839" s="466">
        <f t="shared" si="203"/>
        <v>1</v>
      </c>
      <c r="M839" s="464">
        <f t="shared" si="204"/>
        <v>596.98</v>
      </c>
      <c r="N839" s="464">
        <f t="shared" si="205"/>
        <v>60294.98</v>
      </c>
      <c r="O839" s="468">
        <f>+N839/$L$4337</f>
        <v>4.2297956709871037E-7</v>
      </c>
      <c r="P839" s="479"/>
    </row>
    <row r="840" spans="1:16">
      <c r="A840" s="684"/>
      <c r="B840" s="440" t="s">
        <v>365</v>
      </c>
      <c r="C840" s="441">
        <v>1143869799</v>
      </c>
      <c r="D840" s="414" t="s">
        <v>366</v>
      </c>
      <c r="E840" s="476" t="s">
        <v>1706</v>
      </c>
      <c r="F840" s="435">
        <v>45531</v>
      </c>
      <c r="G840" s="419">
        <v>121833</v>
      </c>
      <c r="H840" s="419"/>
      <c r="I840" s="419">
        <f t="shared" si="202"/>
        <v>121833</v>
      </c>
      <c r="J840" s="472" t="s">
        <v>2891</v>
      </c>
      <c r="K840" s="419">
        <v>143.66999999999999</v>
      </c>
      <c r="L840" s="466">
        <f t="shared" si="203"/>
        <v>1</v>
      </c>
      <c r="M840" s="464">
        <f t="shared" si="204"/>
        <v>1218.33</v>
      </c>
      <c r="N840" s="464">
        <f t="shared" si="205"/>
        <v>123051.33</v>
      </c>
      <c r="O840" s="468">
        <f>+N840/$L$4337</f>
        <v>8.6322606449692072E-7</v>
      </c>
      <c r="P840" s="479"/>
    </row>
    <row r="841" spans="1:16">
      <c r="A841" s="684"/>
      <c r="B841" s="412" t="s">
        <v>365</v>
      </c>
      <c r="C841" s="413">
        <v>1143869799</v>
      </c>
      <c r="D841" s="414" t="s">
        <v>366</v>
      </c>
      <c r="E841" s="476" t="s">
        <v>1706</v>
      </c>
      <c r="F841" s="435">
        <v>45531</v>
      </c>
      <c r="G841" s="419">
        <v>395417</v>
      </c>
      <c r="H841" s="419"/>
      <c r="I841" s="419">
        <f t="shared" si="202"/>
        <v>395417</v>
      </c>
      <c r="J841" s="472" t="s">
        <v>2891</v>
      </c>
      <c r="K841" s="419">
        <v>143.66999999999999</v>
      </c>
      <c r="L841" s="466">
        <f t="shared" si="203"/>
        <v>1</v>
      </c>
      <c r="M841" s="464">
        <f t="shared" si="204"/>
        <v>3954.17</v>
      </c>
      <c r="N841" s="464">
        <f t="shared" si="205"/>
        <v>399371.17</v>
      </c>
      <c r="O841" s="468">
        <f>+N841/$L$4337</f>
        <v>2.8016568642746949E-6</v>
      </c>
      <c r="P841" s="479"/>
    </row>
    <row r="842" spans="1:16" s="411" customFormat="1">
      <c r="A842" s="684"/>
      <c r="B842" s="447" t="s">
        <v>26</v>
      </c>
      <c r="C842" s="413"/>
      <c r="D842" s="414"/>
      <c r="E842" s="476"/>
      <c r="F842" s="471"/>
      <c r="G842" s="454">
        <f>SUM(G837:G841)</f>
        <v>1986381</v>
      </c>
      <c r="H842" s="454">
        <f t="shared" ref="H842:O842" si="206">SUM(H837:H841)</f>
        <v>0</v>
      </c>
      <c r="I842" s="454">
        <f t="shared" si="206"/>
        <v>1986381</v>
      </c>
      <c r="J842" s="454"/>
      <c r="K842" s="454"/>
      <c r="L842" s="454"/>
      <c r="M842" s="454">
        <f t="shared" si="206"/>
        <v>19863.809999999998</v>
      </c>
      <c r="N842" s="454">
        <f t="shared" si="206"/>
        <v>2006244.81</v>
      </c>
      <c r="O842" s="515">
        <f t="shared" si="206"/>
        <v>1.4074149476918879E-5</v>
      </c>
    </row>
    <row r="843" spans="1:16">
      <c r="A843" s="684"/>
      <c r="B843" s="412" t="s">
        <v>685</v>
      </c>
      <c r="C843" s="413">
        <v>1004751761</v>
      </c>
      <c r="D843" s="414" t="s">
        <v>1120</v>
      </c>
      <c r="E843" s="476" t="s">
        <v>1706</v>
      </c>
      <c r="F843" s="435">
        <v>45531</v>
      </c>
      <c r="G843" s="419">
        <v>1708333</v>
      </c>
      <c r="H843" s="419"/>
      <c r="I843" s="419">
        <f t="shared" si="202"/>
        <v>1708333</v>
      </c>
      <c r="J843" s="472" t="s">
        <v>2891</v>
      </c>
      <c r="K843" s="419">
        <v>143.66999999999999</v>
      </c>
      <c r="L843" s="466">
        <f t="shared" si="203"/>
        <v>1</v>
      </c>
      <c r="M843" s="464">
        <f t="shared" si="204"/>
        <v>17083.330000000002</v>
      </c>
      <c r="N843" s="464">
        <f t="shared" si="205"/>
        <v>1725416.33</v>
      </c>
      <c r="O843" s="468">
        <f t="shared" ref="O843:O851" si="207">+N843/$L$4337</f>
        <v>1.2104089798660611E-5</v>
      </c>
      <c r="P843" s="479"/>
    </row>
    <row r="844" spans="1:16">
      <c r="A844" s="684"/>
      <c r="B844" s="440" t="s">
        <v>685</v>
      </c>
      <c r="C844" s="441">
        <v>1004751761</v>
      </c>
      <c r="D844" s="414" t="s">
        <v>1120</v>
      </c>
      <c r="E844" s="476" t="s">
        <v>1706</v>
      </c>
      <c r="F844" s="435">
        <v>45531</v>
      </c>
      <c r="G844" s="419">
        <v>116736</v>
      </c>
      <c r="H844" s="419"/>
      <c r="I844" s="419">
        <f t="shared" si="202"/>
        <v>116736</v>
      </c>
      <c r="J844" s="472" t="s">
        <v>2891</v>
      </c>
      <c r="K844" s="419">
        <v>143.66999999999999</v>
      </c>
      <c r="L844" s="466">
        <f t="shared" si="203"/>
        <v>1</v>
      </c>
      <c r="M844" s="464">
        <f t="shared" si="204"/>
        <v>1167.3600000000001</v>
      </c>
      <c r="N844" s="464">
        <f t="shared" si="205"/>
        <v>117903.36</v>
      </c>
      <c r="O844" s="468">
        <f t="shared" si="207"/>
        <v>8.2711217703834381E-7</v>
      </c>
      <c r="P844" s="479"/>
    </row>
    <row r="845" spans="1:16">
      <c r="A845" s="684"/>
      <c r="B845" s="412" t="s">
        <v>685</v>
      </c>
      <c r="C845" s="413">
        <v>1004751761</v>
      </c>
      <c r="D845" s="414" t="s">
        <v>1120</v>
      </c>
      <c r="E845" s="476" t="s">
        <v>1706</v>
      </c>
      <c r="F845" s="435">
        <v>45531</v>
      </c>
      <c r="G845" s="419">
        <v>250000</v>
      </c>
      <c r="H845" s="419"/>
      <c r="I845" s="419">
        <f t="shared" si="202"/>
        <v>250000</v>
      </c>
      <c r="J845" s="472" t="s">
        <v>2891</v>
      </c>
      <c r="K845" s="419">
        <v>143.66999999999999</v>
      </c>
      <c r="L845" s="466">
        <f t="shared" si="203"/>
        <v>1</v>
      </c>
      <c r="M845" s="464">
        <f t="shared" si="204"/>
        <v>2500</v>
      </c>
      <c r="N845" s="464">
        <f t="shared" si="205"/>
        <v>252500</v>
      </c>
      <c r="O845" s="468">
        <f t="shared" si="207"/>
        <v>1.7713305600636132E-6</v>
      </c>
      <c r="P845" s="479"/>
    </row>
    <row r="846" spans="1:16">
      <c r="A846" s="684"/>
      <c r="B846" s="412" t="s">
        <v>685</v>
      </c>
      <c r="C846" s="413">
        <v>1004751761</v>
      </c>
      <c r="D846" s="414" t="s">
        <v>1120</v>
      </c>
      <c r="E846" s="476" t="s">
        <v>1706</v>
      </c>
      <c r="F846" s="435">
        <v>45531</v>
      </c>
      <c r="G846" s="419">
        <v>854167</v>
      </c>
      <c r="H846" s="419"/>
      <c r="I846" s="419">
        <f t="shared" si="202"/>
        <v>854167</v>
      </c>
      <c r="J846" s="472" t="s">
        <v>2891</v>
      </c>
      <c r="K846" s="419">
        <v>143.66999999999999</v>
      </c>
      <c r="L846" s="466">
        <f t="shared" si="203"/>
        <v>1</v>
      </c>
      <c r="M846" s="464">
        <f t="shared" si="204"/>
        <v>8541.67</v>
      </c>
      <c r="N846" s="464">
        <f t="shared" si="205"/>
        <v>862708.67</v>
      </c>
      <c r="O846" s="468">
        <f t="shared" si="207"/>
        <v>6.0520484419914255E-6</v>
      </c>
      <c r="P846" s="479"/>
    </row>
    <row r="847" spans="1:16">
      <c r="A847" s="684"/>
      <c r="B847" s="412" t="s">
        <v>821</v>
      </c>
      <c r="C847" s="413">
        <v>79716270</v>
      </c>
      <c r="D847" s="414" t="s">
        <v>1116</v>
      </c>
      <c r="E847" s="476" t="s">
        <v>1706</v>
      </c>
      <c r="F847" s="435">
        <v>45531</v>
      </c>
      <c r="G847" s="419">
        <v>7540000</v>
      </c>
      <c r="H847" s="419"/>
      <c r="I847" s="419">
        <f t="shared" si="202"/>
        <v>7540000</v>
      </c>
      <c r="J847" s="472" t="s">
        <v>2891</v>
      </c>
      <c r="K847" s="419">
        <v>143.66999999999999</v>
      </c>
      <c r="L847" s="466">
        <f t="shared" si="203"/>
        <v>1</v>
      </c>
      <c r="M847" s="464">
        <f t="shared" si="204"/>
        <v>75400</v>
      </c>
      <c r="N847" s="464">
        <f t="shared" si="205"/>
        <v>7615400</v>
      </c>
      <c r="O847" s="468">
        <f t="shared" si="207"/>
        <v>5.3423329691518572E-5</v>
      </c>
      <c r="P847" s="479"/>
    </row>
    <row r="848" spans="1:16">
      <c r="A848" s="684"/>
      <c r="B848" s="440" t="s">
        <v>821</v>
      </c>
      <c r="C848" s="441">
        <v>79716270</v>
      </c>
      <c r="D848" s="414" t="s">
        <v>1116</v>
      </c>
      <c r="E848" s="476" t="s">
        <v>1706</v>
      </c>
      <c r="F848" s="435">
        <v>45531</v>
      </c>
      <c r="G848" s="419">
        <v>8796667</v>
      </c>
      <c r="H848" s="419"/>
      <c r="I848" s="419">
        <f t="shared" si="202"/>
        <v>8796667</v>
      </c>
      <c r="J848" s="472" t="s">
        <v>2891</v>
      </c>
      <c r="K848" s="419">
        <v>143.66999999999999</v>
      </c>
      <c r="L848" s="466">
        <f t="shared" si="203"/>
        <v>1</v>
      </c>
      <c r="M848" s="464">
        <f t="shared" si="204"/>
        <v>87966.67</v>
      </c>
      <c r="N848" s="464">
        <f t="shared" si="205"/>
        <v>8884633.6699999999</v>
      </c>
      <c r="O848" s="468">
        <f t="shared" si="207"/>
        <v>6.2327220335212411E-5</v>
      </c>
      <c r="P848" s="479"/>
    </row>
    <row r="849" spans="1:16">
      <c r="A849" s="684"/>
      <c r="B849" s="412" t="s">
        <v>821</v>
      </c>
      <c r="C849" s="413">
        <v>79716270</v>
      </c>
      <c r="D849" s="414" t="s">
        <v>1116</v>
      </c>
      <c r="E849" s="476" t="s">
        <v>1706</v>
      </c>
      <c r="F849" s="435">
        <v>45531</v>
      </c>
      <c r="G849" s="419">
        <v>615767</v>
      </c>
      <c r="H849" s="419"/>
      <c r="I849" s="419">
        <f t="shared" si="202"/>
        <v>615767</v>
      </c>
      <c r="J849" s="472" t="s">
        <v>2891</v>
      </c>
      <c r="K849" s="419">
        <v>143.66999999999999</v>
      </c>
      <c r="L849" s="466">
        <f t="shared" si="203"/>
        <v>1</v>
      </c>
      <c r="M849" s="464">
        <f t="shared" si="204"/>
        <v>6157.67</v>
      </c>
      <c r="N849" s="464">
        <f t="shared" si="205"/>
        <v>621924.67000000004</v>
      </c>
      <c r="O849" s="468">
        <f t="shared" si="207"/>
        <v>4.3629076199147642E-6</v>
      </c>
      <c r="P849" s="479"/>
    </row>
    <row r="850" spans="1:16">
      <c r="A850" s="684"/>
      <c r="B850" s="412" t="s">
        <v>821</v>
      </c>
      <c r="C850" s="413">
        <v>79716270</v>
      </c>
      <c r="D850" s="414" t="s">
        <v>1116</v>
      </c>
      <c r="E850" s="476" t="s">
        <v>1706</v>
      </c>
      <c r="F850" s="435">
        <v>45531</v>
      </c>
      <c r="G850" s="419">
        <v>1256667</v>
      </c>
      <c r="H850" s="419"/>
      <c r="I850" s="419">
        <f t="shared" si="202"/>
        <v>1256667</v>
      </c>
      <c r="J850" s="472" t="s">
        <v>2891</v>
      </c>
      <c r="K850" s="419">
        <v>143.66999999999999</v>
      </c>
      <c r="L850" s="466">
        <f t="shared" si="203"/>
        <v>1</v>
      </c>
      <c r="M850" s="464">
        <f t="shared" si="204"/>
        <v>12566.67</v>
      </c>
      <c r="N850" s="464">
        <f t="shared" si="205"/>
        <v>1269233.67</v>
      </c>
      <c r="O850" s="468">
        <f t="shared" si="207"/>
        <v>8.9038906436938424E-6</v>
      </c>
      <c r="P850" s="479"/>
    </row>
    <row r="851" spans="1:16">
      <c r="A851" s="684"/>
      <c r="B851" s="440" t="s">
        <v>821</v>
      </c>
      <c r="C851" s="441">
        <v>79716270</v>
      </c>
      <c r="D851" s="414" t="s">
        <v>1116</v>
      </c>
      <c r="E851" s="476" t="s">
        <v>1706</v>
      </c>
      <c r="F851" s="435">
        <v>45531</v>
      </c>
      <c r="G851" s="419">
        <v>9529722</v>
      </c>
      <c r="H851" s="419"/>
      <c r="I851" s="419">
        <f t="shared" si="202"/>
        <v>9529722</v>
      </c>
      <c r="J851" s="472" t="s">
        <v>2891</v>
      </c>
      <c r="K851" s="419">
        <v>143.66999999999999</v>
      </c>
      <c r="L851" s="466">
        <f t="shared" si="203"/>
        <v>1</v>
      </c>
      <c r="M851" s="464">
        <f t="shared" si="204"/>
        <v>95297.22</v>
      </c>
      <c r="N851" s="464">
        <f t="shared" si="205"/>
        <v>9625019.2200000007</v>
      </c>
      <c r="O851" s="468">
        <f t="shared" si="207"/>
        <v>6.7521151230042154E-5</v>
      </c>
      <c r="P851" s="479"/>
    </row>
    <row r="852" spans="1:16" s="411" customFormat="1">
      <c r="A852" s="684"/>
      <c r="B852" s="447" t="s">
        <v>26</v>
      </c>
      <c r="C852" s="413"/>
      <c r="D852" s="414"/>
      <c r="E852" s="476"/>
      <c r="F852" s="471"/>
      <c r="G852" s="454">
        <f>SUM(G847:G851)</f>
        <v>27738823</v>
      </c>
      <c r="H852" s="454">
        <f t="shared" ref="H852:O852" si="208">SUM(H847:H851)</f>
        <v>0</v>
      </c>
      <c r="I852" s="454">
        <f t="shared" si="208"/>
        <v>27738823</v>
      </c>
      <c r="J852" s="454"/>
      <c r="K852" s="454"/>
      <c r="L852" s="454"/>
      <c r="M852" s="454">
        <f t="shared" si="208"/>
        <v>277388.23</v>
      </c>
      <c r="N852" s="454">
        <f t="shared" si="208"/>
        <v>28016211.229999997</v>
      </c>
      <c r="O852" s="515">
        <f t="shared" si="208"/>
        <v>1.9653849952038174E-4</v>
      </c>
    </row>
    <row r="853" spans="1:16">
      <c r="A853" s="684"/>
      <c r="B853" s="440" t="s">
        <v>367</v>
      </c>
      <c r="C853" s="441">
        <v>1113687989</v>
      </c>
      <c r="D853" s="414" t="s">
        <v>368</v>
      </c>
      <c r="E853" s="476" t="s">
        <v>1706</v>
      </c>
      <c r="F853" s="435">
        <v>45531</v>
      </c>
      <c r="G853" s="419">
        <v>646400</v>
      </c>
      <c r="H853" s="419"/>
      <c r="I853" s="419">
        <f t="shared" si="202"/>
        <v>646400</v>
      </c>
      <c r="J853" s="472" t="s">
        <v>2891</v>
      </c>
      <c r="K853" s="419">
        <v>143.66999999999999</v>
      </c>
      <c r="L853" s="466">
        <f t="shared" si="203"/>
        <v>1</v>
      </c>
      <c r="M853" s="464">
        <f t="shared" si="204"/>
        <v>6464</v>
      </c>
      <c r="N853" s="464">
        <f t="shared" si="205"/>
        <v>652864</v>
      </c>
      <c r="O853" s="468">
        <f>+N853/$L$4337</f>
        <v>4.5799522961004784E-6</v>
      </c>
      <c r="P853" s="479"/>
    </row>
    <row r="854" spans="1:16">
      <c r="A854" s="684"/>
      <c r="B854" s="412" t="s">
        <v>367</v>
      </c>
      <c r="C854" s="413">
        <v>1113687989</v>
      </c>
      <c r="D854" s="414" t="s">
        <v>368</v>
      </c>
      <c r="E854" s="476" t="s">
        <v>1706</v>
      </c>
      <c r="F854" s="435">
        <v>45531</v>
      </c>
      <c r="G854" s="419">
        <v>852833</v>
      </c>
      <c r="H854" s="419"/>
      <c r="I854" s="419">
        <f t="shared" si="202"/>
        <v>852833</v>
      </c>
      <c r="J854" s="472" t="s">
        <v>2891</v>
      </c>
      <c r="K854" s="419">
        <v>143.66999999999999</v>
      </c>
      <c r="L854" s="466">
        <f t="shared" si="203"/>
        <v>1</v>
      </c>
      <c r="M854" s="464">
        <f t="shared" si="204"/>
        <v>8528.33</v>
      </c>
      <c r="N854" s="464">
        <f t="shared" si="205"/>
        <v>861361.33</v>
      </c>
      <c r="O854" s="468">
        <f>+N854/$L$4337</f>
        <v>6.0425966221229259E-6</v>
      </c>
      <c r="P854" s="479"/>
    </row>
    <row r="855" spans="1:16">
      <c r="A855" s="684"/>
      <c r="B855" s="412" t="s">
        <v>367</v>
      </c>
      <c r="C855" s="413">
        <v>1113687989</v>
      </c>
      <c r="D855" s="414" t="s">
        <v>368</v>
      </c>
      <c r="E855" s="476" t="s">
        <v>1706</v>
      </c>
      <c r="F855" s="435">
        <v>45531</v>
      </c>
      <c r="G855" s="419">
        <v>59698</v>
      </c>
      <c r="H855" s="419"/>
      <c r="I855" s="419">
        <f t="shared" si="202"/>
        <v>59698</v>
      </c>
      <c r="J855" s="472" t="s">
        <v>2891</v>
      </c>
      <c r="K855" s="419">
        <v>143.66999999999999</v>
      </c>
      <c r="L855" s="466">
        <f t="shared" si="203"/>
        <v>1</v>
      </c>
      <c r="M855" s="464">
        <f t="shared" si="204"/>
        <v>596.98</v>
      </c>
      <c r="N855" s="464">
        <f t="shared" si="205"/>
        <v>60294.98</v>
      </c>
      <c r="O855" s="468">
        <f>+N855/$L$4337</f>
        <v>4.2297956709871037E-7</v>
      </c>
      <c r="P855" s="479"/>
    </row>
    <row r="856" spans="1:16">
      <c r="A856" s="684"/>
      <c r="B856" s="440" t="s">
        <v>367</v>
      </c>
      <c r="C856" s="441">
        <v>1113687989</v>
      </c>
      <c r="D856" s="414" t="s">
        <v>368</v>
      </c>
      <c r="E856" s="476" t="s">
        <v>1706</v>
      </c>
      <c r="F856" s="435">
        <v>45531</v>
      </c>
      <c r="G856" s="419">
        <v>121833</v>
      </c>
      <c r="H856" s="419"/>
      <c r="I856" s="419">
        <f t="shared" si="202"/>
        <v>121833</v>
      </c>
      <c r="J856" s="472" t="s">
        <v>2891</v>
      </c>
      <c r="K856" s="419">
        <v>143.66999999999999</v>
      </c>
      <c r="L856" s="466">
        <f t="shared" si="203"/>
        <v>1</v>
      </c>
      <c r="M856" s="464">
        <f t="shared" si="204"/>
        <v>1218.33</v>
      </c>
      <c r="N856" s="464">
        <f t="shared" si="205"/>
        <v>123051.33</v>
      </c>
      <c r="O856" s="468">
        <f>+N856/$L$4337</f>
        <v>8.6322606449692072E-7</v>
      </c>
      <c r="P856" s="479"/>
    </row>
    <row r="857" spans="1:16">
      <c r="A857" s="684"/>
      <c r="B857" s="412" t="s">
        <v>367</v>
      </c>
      <c r="C857" s="413">
        <v>1113687989</v>
      </c>
      <c r="D857" s="414" t="s">
        <v>368</v>
      </c>
      <c r="E857" s="476" t="s">
        <v>1706</v>
      </c>
      <c r="F857" s="435">
        <v>45531</v>
      </c>
      <c r="G857" s="419">
        <v>431528</v>
      </c>
      <c r="H857" s="419"/>
      <c r="I857" s="419">
        <f t="shared" si="202"/>
        <v>431528</v>
      </c>
      <c r="J857" s="472" t="s">
        <v>2891</v>
      </c>
      <c r="K857" s="419">
        <v>143.66999999999999</v>
      </c>
      <c r="L857" s="466">
        <f t="shared" si="203"/>
        <v>1</v>
      </c>
      <c r="M857" s="464">
        <f t="shared" si="204"/>
        <v>4315.28</v>
      </c>
      <c r="N857" s="464">
        <f t="shared" si="205"/>
        <v>435843.28</v>
      </c>
      <c r="O857" s="468">
        <f>+N857/$L$4337</f>
        <v>3.0575149356925236E-6</v>
      </c>
      <c r="P857" s="479"/>
    </row>
    <row r="858" spans="1:16" s="411" customFormat="1">
      <c r="A858" s="684"/>
      <c r="B858" s="456" t="s">
        <v>26</v>
      </c>
      <c r="C858" s="441"/>
      <c r="D858" s="414"/>
      <c r="E858" s="476"/>
      <c r="F858" s="471"/>
      <c r="G858" s="454">
        <f>SUM(G853:G857)</f>
        <v>2112292</v>
      </c>
      <c r="H858" s="454">
        <f t="shared" ref="H858:O858" si="209">SUM(H853:H857)</f>
        <v>0</v>
      </c>
      <c r="I858" s="454">
        <f t="shared" si="209"/>
        <v>2112292</v>
      </c>
      <c r="J858" s="454"/>
      <c r="K858" s="454"/>
      <c r="L858" s="454"/>
      <c r="M858" s="454">
        <f t="shared" si="209"/>
        <v>21122.92</v>
      </c>
      <c r="N858" s="454">
        <f t="shared" si="209"/>
        <v>2133414.92</v>
      </c>
      <c r="O858" s="515">
        <f t="shared" si="209"/>
        <v>1.4966269485511558E-5</v>
      </c>
    </row>
    <row r="859" spans="1:16">
      <c r="A859" s="684"/>
      <c r="B859" s="440" t="s">
        <v>369</v>
      </c>
      <c r="C859" s="441">
        <v>1144049749</v>
      </c>
      <c r="D859" s="414" t="s">
        <v>1190</v>
      </c>
      <c r="E859" s="476" t="s">
        <v>1706</v>
      </c>
      <c r="F859" s="435">
        <v>45531</v>
      </c>
      <c r="G859" s="419">
        <v>1128855</v>
      </c>
      <c r="H859" s="419"/>
      <c r="I859" s="419">
        <f t="shared" si="202"/>
        <v>1128855</v>
      </c>
      <c r="J859" s="472" t="s">
        <v>2891</v>
      </c>
      <c r="K859" s="419">
        <v>143.66999999999999</v>
      </c>
      <c r="L859" s="466">
        <f t="shared" si="203"/>
        <v>1</v>
      </c>
      <c r="M859" s="464">
        <f t="shared" si="204"/>
        <v>11288.550000000001</v>
      </c>
      <c r="N859" s="464">
        <f t="shared" si="205"/>
        <v>1140143.55</v>
      </c>
      <c r="O859" s="468">
        <f>+N859/$L$4337</f>
        <v>7.9983014375224399E-6</v>
      </c>
      <c r="P859" s="479"/>
    </row>
    <row r="860" spans="1:16">
      <c r="A860" s="684"/>
      <c r="B860" s="412" t="s">
        <v>369</v>
      </c>
      <c r="C860" s="413">
        <v>1144049749</v>
      </c>
      <c r="D860" s="414" t="s">
        <v>1190</v>
      </c>
      <c r="E860" s="476" t="s">
        <v>1706</v>
      </c>
      <c r="F860" s="435">
        <v>45531</v>
      </c>
      <c r="G860" s="419">
        <v>79020</v>
      </c>
      <c r="H860" s="419"/>
      <c r="I860" s="419">
        <f t="shared" si="202"/>
        <v>79020</v>
      </c>
      <c r="J860" s="472" t="s">
        <v>2891</v>
      </c>
      <c r="K860" s="419">
        <v>143.66999999999999</v>
      </c>
      <c r="L860" s="466">
        <f t="shared" si="203"/>
        <v>1</v>
      </c>
      <c r="M860" s="464">
        <f t="shared" si="204"/>
        <v>790.2</v>
      </c>
      <c r="N860" s="464">
        <f t="shared" si="205"/>
        <v>79810.2</v>
      </c>
      <c r="O860" s="468">
        <f>+N860/$L$4337</f>
        <v>5.5988216342490679E-7</v>
      </c>
      <c r="P860" s="479"/>
    </row>
    <row r="861" spans="1:16">
      <c r="A861" s="684"/>
      <c r="B861" s="440" t="s">
        <v>369</v>
      </c>
      <c r="C861" s="441">
        <v>1144049749</v>
      </c>
      <c r="D861" s="414" t="s">
        <v>1190</v>
      </c>
      <c r="E861" s="476" t="s">
        <v>1706</v>
      </c>
      <c r="F861" s="435">
        <v>45531</v>
      </c>
      <c r="G861" s="419">
        <v>162603</v>
      </c>
      <c r="H861" s="419"/>
      <c r="I861" s="419">
        <f t="shared" si="202"/>
        <v>162603</v>
      </c>
      <c r="J861" s="472" t="s">
        <v>2891</v>
      </c>
      <c r="K861" s="419">
        <v>143.66999999999999</v>
      </c>
      <c r="L861" s="466">
        <f t="shared" si="203"/>
        <v>1</v>
      </c>
      <c r="M861" s="464">
        <f t="shared" si="204"/>
        <v>1626.03</v>
      </c>
      <c r="N861" s="464">
        <f t="shared" si="205"/>
        <v>164229.03</v>
      </c>
      <c r="O861" s="468">
        <f>+N861/$L$4337</f>
        <v>1.1520946522320949E-6</v>
      </c>
      <c r="P861" s="479"/>
    </row>
    <row r="862" spans="1:16">
      <c r="A862" s="684"/>
      <c r="B862" s="412" t="s">
        <v>369</v>
      </c>
      <c r="C862" s="413">
        <v>1144049749</v>
      </c>
      <c r="D862" s="414" t="s">
        <v>1190</v>
      </c>
      <c r="E862" s="476" t="s">
        <v>1706</v>
      </c>
      <c r="F862" s="435">
        <v>45531</v>
      </c>
      <c r="G862" s="419">
        <v>728333</v>
      </c>
      <c r="H862" s="419"/>
      <c r="I862" s="419">
        <f t="shared" si="202"/>
        <v>728333</v>
      </c>
      <c r="J862" s="472" t="s">
        <v>2891</v>
      </c>
      <c r="K862" s="419">
        <v>143.66999999999999</v>
      </c>
      <c r="L862" s="466">
        <f t="shared" si="203"/>
        <v>1</v>
      </c>
      <c r="M862" s="464">
        <f t="shared" si="204"/>
        <v>7283.33</v>
      </c>
      <c r="N862" s="464">
        <f t="shared" si="205"/>
        <v>735616.33</v>
      </c>
      <c r="O862" s="468">
        <f>+N862/$L$4337</f>
        <v>5.1604740032112464E-6</v>
      </c>
      <c r="P862" s="479"/>
    </row>
    <row r="863" spans="1:16" s="411" customFormat="1">
      <c r="A863" s="684"/>
      <c r="B863" s="447" t="s">
        <v>26</v>
      </c>
      <c r="C863" s="413"/>
      <c r="D863" s="414"/>
      <c r="E863" s="476"/>
      <c r="F863" s="471"/>
      <c r="G863" s="454">
        <f>SUM(G859:G862)</f>
        <v>2098811</v>
      </c>
      <c r="H863" s="454">
        <f>SUM(H859:H862)</f>
        <v>0</v>
      </c>
      <c r="I863" s="454">
        <f>SUM(I859:I862)</f>
        <v>2098811</v>
      </c>
      <c r="J863" s="454"/>
      <c r="K863" s="454"/>
      <c r="L863" s="454"/>
      <c r="M863" s="454">
        <f>SUM(M859:M862)</f>
        <v>20988.11</v>
      </c>
      <c r="N863" s="454">
        <f>SUM(N859:N862)</f>
        <v>2119799.11</v>
      </c>
      <c r="O863" s="515">
        <f>SUM(O859:O862)</f>
        <v>1.4870752256390688E-5</v>
      </c>
    </row>
    <row r="864" spans="1:16">
      <c r="A864" s="684"/>
      <c r="B864" s="412" t="s">
        <v>760</v>
      </c>
      <c r="C864" s="413">
        <v>1117353125</v>
      </c>
      <c r="D864" s="414" t="s">
        <v>761</v>
      </c>
      <c r="E864" s="476" t="s">
        <v>1706</v>
      </c>
      <c r="F864" s="435">
        <v>45531</v>
      </c>
      <c r="G864" s="419">
        <v>1494500</v>
      </c>
      <c r="H864" s="419"/>
      <c r="I864" s="419">
        <f t="shared" si="202"/>
        <v>1494500</v>
      </c>
      <c r="J864" s="472" t="s">
        <v>2891</v>
      </c>
      <c r="K864" s="419">
        <v>143.66999999999999</v>
      </c>
      <c r="L864" s="466">
        <f t="shared" si="203"/>
        <v>1</v>
      </c>
      <c r="M864" s="464">
        <f t="shared" si="204"/>
        <v>14945</v>
      </c>
      <c r="N864" s="464">
        <f t="shared" si="205"/>
        <v>1509445</v>
      </c>
      <c r="O864" s="468">
        <f t="shared" ref="O864:O872" si="210">+N864/$L$4337</f>
        <v>1.0589014088060279E-5</v>
      </c>
      <c r="P864" s="479"/>
    </row>
    <row r="865" spans="1:16">
      <c r="A865" s="684"/>
      <c r="B865" s="440" t="s">
        <v>760</v>
      </c>
      <c r="C865" s="441">
        <v>1117353125</v>
      </c>
      <c r="D865" s="414" t="s">
        <v>761</v>
      </c>
      <c r="E865" s="476" t="s">
        <v>1706</v>
      </c>
      <c r="F865" s="435">
        <v>45531</v>
      </c>
      <c r="G865" s="419">
        <v>104615</v>
      </c>
      <c r="H865" s="419"/>
      <c r="I865" s="419">
        <f t="shared" si="202"/>
        <v>104615</v>
      </c>
      <c r="J865" s="472" t="s">
        <v>2891</v>
      </c>
      <c r="K865" s="419">
        <v>143.66999999999999</v>
      </c>
      <c r="L865" s="466">
        <f t="shared" si="203"/>
        <v>1</v>
      </c>
      <c r="M865" s="464">
        <f t="shared" si="204"/>
        <v>1046.1500000000001</v>
      </c>
      <c r="N865" s="464">
        <f t="shared" si="205"/>
        <v>105661.15</v>
      </c>
      <c r="O865" s="468">
        <f t="shared" si="210"/>
        <v>7.4123098616421952E-7</v>
      </c>
      <c r="P865" s="479"/>
    </row>
    <row r="866" spans="1:16">
      <c r="A866" s="684"/>
      <c r="B866" s="412" t="s">
        <v>760</v>
      </c>
      <c r="C866" s="413">
        <v>1117353125</v>
      </c>
      <c r="D866" s="414" t="s">
        <v>761</v>
      </c>
      <c r="E866" s="476" t="s">
        <v>1706</v>
      </c>
      <c r="F866" s="435">
        <v>45531</v>
      </c>
      <c r="G866" s="419">
        <v>213500</v>
      </c>
      <c r="H866" s="419"/>
      <c r="I866" s="419">
        <f t="shared" si="202"/>
        <v>213500</v>
      </c>
      <c r="J866" s="472" t="s">
        <v>2891</v>
      </c>
      <c r="K866" s="419">
        <v>143.66999999999999</v>
      </c>
      <c r="L866" s="466">
        <f t="shared" si="203"/>
        <v>1</v>
      </c>
      <c r="M866" s="464">
        <f t="shared" si="204"/>
        <v>2135</v>
      </c>
      <c r="N866" s="464">
        <f t="shared" si="205"/>
        <v>215635</v>
      </c>
      <c r="O866" s="468">
        <f t="shared" si="210"/>
        <v>1.5127162982943257E-6</v>
      </c>
      <c r="P866" s="479"/>
    </row>
    <row r="867" spans="1:16">
      <c r="A867" s="684"/>
      <c r="B867" s="412" t="s">
        <v>760</v>
      </c>
      <c r="C867" s="413">
        <v>1117353125</v>
      </c>
      <c r="D867" s="414" t="s">
        <v>761</v>
      </c>
      <c r="E867" s="476" t="s">
        <v>1706</v>
      </c>
      <c r="F867" s="435">
        <v>45531</v>
      </c>
      <c r="G867" s="419">
        <v>2600000</v>
      </c>
      <c r="H867" s="419"/>
      <c r="I867" s="419">
        <f t="shared" si="202"/>
        <v>2600000</v>
      </c>
      <c r="J867" s="472" t="s">
        <v>2891</v>
      </c>
      <c r="K867" s="419">
        <v>143.66999999999999</v>
      </c>
      <c r="L867" s="466">
        <f t="shared" si="203"/>
        <v>1</v>
      </c>
      <c r="M867" s="464">
        <f t="shared" si="204"/>
        <v>26000</v>
      </c>
      <c r="N867" s="464">
        <f t="shared" si="205"/>
        <v>2626000</v>
      </c>
      <c r="O867" s="468">
        <f t="shared" si="210"/>
        <v>1.8421837824661579E-5</v>
      </c>
      <c r="P867" s="479"/>
    </row>
    <row r="868" spans="1:16">
      <c r="A868" s="684"/>
      <c r="B868" s="412" t="s">
        <v>370</v>
      </c>
      <c r="C868" s="413">
        <v>6341517</v>
      </c>
      <c r="D868" s="414" t="s">
        <v>371</v>
      </c>
      <c r="E868" s="476" t="s">
        <v>1706</v>
      </c>
      <c r="F868" s="435">
        <v>45531</v>
      </c>
      <c r="G868" s="419">
        <v>387377</v>
      </c>
      <c r="H868" s="419"/>
      <c r="I868" s="419">
        <f t="shared" si="202"/>
        <v>387377</v>
      </c>
      <c r="J868" s="472" t="s">
        <v>2891</v>
      </c>
      <c r="K868" s="419">
        <v>143.66999999999999</v>
      </c>
      <c r="L868" s="466">
        <f t="shared" si="203"/>
        <v>1</v>
      </c>
      <c r="M868" s="464">
        <f t="shared" si="204"/>
        <v>3873.77</v>
      </c>
      <c r="N868" s="464">
        <f t="shared" si="205"/>
        <v>391250.77</v>
      </c>
      <c r="O868" s="468">
        <f t="shared" si="210"/>
        <v>2.7446908734630492E-6</v>
      </c>
      <c r="P868" s="479"/>
    </row>
    <row r="869" spans="1:16">
      <c r="A869" s="684"/>
      <c r="B869" s="440" t="s">
        <v>370</v>
      </c>
      <c r="C869" s="441">
        <v>6341517</v>
      </c>
      <c r="D869" s="414" t="s">
        <v>371</v>
      </c>
      <c r="E869" s="476" t="s">
        <v>1706</v>
      </c>
      <c r="F869" s="435">
        <v>45531</v>
      </c>
      <c r="G869" s="419">
        <v>1014417</v>
      </c>
      <c r="H869" s="419"/>
      <c r="I869" s="419">
        <f t="shared" si="202"/>
        <v>1014417</v>
      </c>
      <c r="J869" s="472" t="s">
        <v>2891</v>
      </c>
      <c r="K869" s="419">
        <v>143.66999999999999</v>
      </c>
      <c r="L869" s="466">
        <f t="shared" si="203"/>
        <v>1</v>
      </c>
      <c r="M869" s="464">
        <f t="shared" si="204"/>
        <v>10144.17</v>
      </c>
      <c r="N869" s="464">
        <f t="shared" si="205"/>
        <v>1024561.17</v>
      </c>
      <c r="O869" s="468">
        <f t="shared" si="210"/>
        <v>7.1874713309922019E-6</v>
      </c>
      <c r="P869" s="479"/>
    </row>
    <row r="870" spans="1:16">
      <c r="A870" s="684"/>
      <c r="B870" s="412" t="s">
        <v>370</v>
      </c>
      <c r="C870" s="413">
        <v>6341517</v>
      </c>
      <c r="D870" s="414" t="s">
        <v>371</v>
      </c>
      <c r="E870" s="476" t="s">
        <v>1706</v>
      </c>
      <c r="F870" s="435">
        <v>45531</v>
      </c>
      <c r="G870" s="419">
        <v>71009</v>
      </c>
      <c r="H870" s="419"/>
      <c r="I870" s="419">
        <f t="shared" si="202"/>
        <v>71009</v>
      </c>
      <c r="J870" s="472" t="s">
        <v>2891</v>
      </c>
      <c r="K870" s="419">
        <v>143.66999999999999</v>
      </c>
      <c r="L870" s="466">
        <f t="shared" si="203"/>
        <v>1</v>
      </c>
      <c r="M870" s="464">
        <f t="shared" si="204"/>
        <v>710.09</v>
      </c>
      <c r="N870" s="464">
        <f t="shared" si="205"/>
        <v>71719.09</v>
      </c>
      <c r="O870" s="468">
        <f t="shared" si="210"/>
        <v>5.0312164695822842E-7</v>
      </c>
      <c r="P870" s="479"/>
    </row>
    <row r="871" spans="1:16">
      <c r="A871" s="684"/>
      <c r="B871" s="412" t="s">
        <v>370</v>
      </c>
      <c r="C871" s="413">
        <v>6341517</v>
      </c>
      <c r="D871" s="414" t="s">
        <v>371</v>
      </c>
      <c r="E871" s="476" t="s">
        <v>1706</v>
      </c>
      <c r="F871" s="435">
        <v>45531</v>
      </c>
      <c r="G871" s="419">
        <v>144917</v>
      </c>
      <c r="H871" s="419"/>
      <c r="I871" s="419">
        <f t="shared" si="202"/>
        <v>144917</v>
      </c>
      <c r="J871" s="472" t="s">
        <v>2891</v>
      </c>
      <c r="K871" s="419">
        <v>143.66999999999999</v>
      </c>
      <c r="L871" s="466">
        <f t="shared" si="203"/>
        <v>1</v>
      </c>
      <c r="M871" s="464">
        <f t="shared" si="204"/>
        <v>1449.17</v>
      </c>
      <c r="N871" s="464">
        <f t="shared" si="205"/>
        <v>146366.17000000001</v>
      </c>
      <c r="O871" s="468">
        <f t="shared" si="210"/>
        <v>1.0267836430909547E-6</v>
      </c>
      <c r="P871" s="479"/>
    </row>
    <row r="872" spans="1:16">
      <c r="A872" s="684"/>
      <c r="B872" s="440" t="s">
        <v>370</v>
      </c>
      <c r="C872" s="441">
        <v>6341517</v>
      </c>
      <c r="D872" s="414" t="s">
        <v>371</v>
      </c>
      <c r="E872" s="476" t="s">
        <v>1706</v>
      </c>
      <c r="F872" s="435">
        <v>45531</v>
      </c>
      <c r="G872" s="419">
        <v>2229703</v>
      </c>
      <c r="H872" s="419"/>
      <c r="I872" s="419">
        <f t="shared" si="202"/>
        <v>2229703</v>
      </c>
      <c r="J872" s="472" t="s">
        <v>2891</v>
      </c>
      <c r="K872" s="419">
        <v>143.66999999999999</v>
      </c>
      <c r="L872" s="466">
        <f t="shared" si="203"/>
        <v>1</v>
      </c>
      <c r="M872" s="464">
        <f t="shared" si="204"/>
        <v>22297.03</v>
      </c>
      <c r="N872" s="464">
        <f t="shared" si="205"/>
        <v>2252000.0299999998</v>
      </c>
      <c r="O872" s="468">
        <f t="shared" si="210"/>
        <v>1.5798164255062073E-5</v>
      </c>
      <c r="P872" s="479"/>
    </row>
    <row r="873" spans="1:16" s="411" customFormat="1">
      <c r="A873" s="684"/>
      <c r="B873" s="447" t="s">
        <v>26</v>
      </c>
      <c r="C873" s="413"/>
      <c r="D873" s="414"/>
      <c r="E873" s="476"/>
      <c r="F873" s="471"/>
      <c r="G873" s="454">
        <f>SUM(G868:G872)</f>
        <v>3847423</v>
      </c>
      <c r="H873" s="454">
        <f t="shared" ref="H873:O873" si="211">SUM(H868:H872)</f>
        <v>0</v>
      </c>
      <c r="I873" s="454">
        <f t="shared" si="211"/>
        <v>3847423</v>
      </c>
      <c r="J873" s="454"/>
      <c r="K873" s="454"/>
      <c r="L873" s="454"/>
      <c r="M873" s="454">
        <f t="shared" si="211"/>
        <v>38474.229999999996</v>
      </c>
      <c r="N873" s="454">
        <f t="shared" si="211"/>
        <v>3885897.2299999995</v>
      </c>
      <c r="O873" s="515">
        <f t="shared" si="211"/>
        <v>2.7260231749566508E-5</v>
      </c>
    </row>
    <row r="874" spans="1:16">
      <c r="A874" s="684"/>
      <c r="B874" s="440" t="s">
        <v>748</v>
      </c>
      <c r="C874" s="441">
        <v>1112957131</v>
      </c>
      <c r="D874" s="414" t="s">
        <v>749</v>
      </c>
      <c r="E874" s="476" t="s">
        <v>1706</v>
      </c>
      <c r="F874" s="435">
        <v>45531</v>
      </c>
      <c r="G874" s="419">
        <v>808217</v>
      </c>
      <c r="H874" s="419"/>
      <c r="I874" s="419">
        <f t="shared" si="202"/>
        <v>808217</v>
      </c>
      <c r="J874" s="472" t="s">
        <v>2891</v>
      </c>
      <c r="K874" s="419">
        <v>143.66999999999999</v>
      </c>
      <c r="L874" s="466">
        <f t="shared" si="203"/>
        <v>1</v>
      </c>
      <c r="M874" s="464">
        <f t="shared" si="204"/>
        <v>8082.17</v>
      </c>
      <c r="N874" s="464">
        <f t="shared" si="205"/>
        <v>816299.17</v>
      </c>
      <c r="O874" s="468">
        <f>+N874/$L$4337</f>
        <v>5.7264778850517337E-6</v>
      </c>
      <c r="P874" s="479"/>
    </row>
    <row r="875" spans="1:16">
      <c r="A875" s="684"/>
      <c r="B875" s="412" t="s">
        <v>748</v>
      </c>
      <c r="C875" s="413">
        <v>1112957131</v>
      </c>
      <c r="D875" s="414" t="s">
        <v>749</v>
      </c>
      <c r="E875" s="476" t="s">
        <v>1706</v>
      </c>
      <c r="F875" s="435">
        <v>45531</v>
      </c>
      <c r="G875" s="419">
        <v>1809500</v>
      </c>
      <c r="H875" s="419"/>
      <c r="I875" s="419">
        <f t="shared" si="202"/>
        <v>1809500</v>
      </c>
      <c r="J875" s="472" t="s">
        <v>2891</v>
      </c>
      <c r="K875" s="419">
        <v>143.66999999999999</v>
      </c>
      <c r="L875" s="466">
        <f t="shared" si="203"/>
        <v>1</v>
      </c>
      <c r="M875" s="464">
        <f t="shared" si="204"/>
        <v>18095</v>
      </c>
      <c r="N875" s="464">
        <f t="shared" si="205"/>
        <v>1827595</v>
      </c>
      <c r="O875" s="468">
        <f>+N875/$L$4337</f>
        <v>1.2820890593740432E-5</v>
      </c>
      <c r="P875" s="479"/>
    </row>
    <row r="876" spans="1:16">
      <c r="A876" s="684"/>
      <c r="B876" s="412" t="s">
        <v>748</v>
      </c>
      <c r="C876" s="413">
        <v>1112957131</v>
      </c>
      <c r="D876" s="414" t="s">
        <v>749</v>
      </c>
      <c r="E876" s="476" t="s">
        <v>1706</v>
      </c>
      <c r="F876" s="435">
        <v>45531</v>
      </c>
      <c r="G876" s="419">
        <v>126665</v>
      </c>
      <c r="H876" s="419"/>
      <c r="I876" s="419">
        <f t="shared" si="202"/>
        <v>126665</v>
      </c>
      <c r="J876" s="472" t="s">
        <v>2891</v>
      </c>
      <c r="K876" s="419">
        <v>143.66999999999999</v>
      </c>
      <c r="L876" s="466">
        <f t="shared" si="203"/>
        <v>1</v>
      </c>
      <c r="M876" s="464">
        <f t="shared" si="204"/>
        <v>1266.6500000000001</v>
      </c>
      <c r="N876" s="464">
        <f t="shared" si="205"/>
        <v>127931.65</v>
      </c>
      <c r="O876" s="468">
        <f>+N876/$L$4337</f>
        <v>8.9746234156183024E-7</v>
      </c>
      <c r="P876" s="479"/>
    </row>
    <row r="877" spans="1:16">
      <c r="A877" s="684"/>
      <c r="B877" s="440" t="s">
        <v>748</v>
      </c>
      <c r="C877" s="441">
        <v>1112957131</v>
      </c>
      <c r="D877" s="414" t="s">
        <v>749</v>
      </c>
      <c r="E877" s="476" t="s">
        <v>1706</v>
      </c>
      <c r="F877" s="435">
        <v>45531</v>
      </c>
      <c r="G877" s="419">
        <v>258500</v>
      </c>
      <c r="H877" s="419"/>
      <c r="I877" s="419">
        <f t="shared" si="202"/>
        <v>258500</v>
      </c>
      <c r="J877" s="472" t="s">
        <v>2891</v>
      </c>
      <c r="K877" s="419">
        <v>143.66999999999999</v>
      </c>
      <c r="L877" s="466">
        <f t="shared" si="203"/>
        <v>1</v>
      </c>
      <c r="M877" s="464">
        <f t="shared" si="204"/>
        <v>2585</v>
      </c>
      <c r="N877" s="464">
        <f t="shared" si="205"/>
        <v>261085</v>
      </c>
      <c r="O877" s="468">
        <f>+N877/$L$4337</f>
        <v>1.831555799105776E-6</v>
      </c>
      <c r="P877" s="479"/>
    </row>
    <row r="878" spans="1:16">
      <c r="A878" s="684"/>
      <c r="B878" s="412" t="s">
        <v>748</v>
      </c>
      <c r="C878" s="413">
        <v>1112957131</v>
      </c>
      <c r="D878" s="414" t="s">
        <v>749</v>
      </c>
      <c r="E878" s="476" t="s">
        <v>1706</v>
      </c>
      <c r="F878" s="435">
        <v>45531</v>
      </c>
      <c r="G878" s="419">
        <v>3360500</v>
      </c>
      <c r="H878" s="419"/>
      <c r="I878" s="419">
        <f t="shared" si="202"/>
        <v>3360500</v>
      </c>
      <c r="J878" s="472" t="s">
        <v>2891</v>
      </c>
      <c r="K878" s="419">
        <v>143.66999999999999</v>
      </c>
      <c r="L878" s="466">
        <f t="shared" si="203"/>
        <v>1</v>
      </c>
      <c r="M878" s="464">
        <f t="shared" si="204"/>
        <v>33605</v>
      </c>
      <c r="N878" s="464">
        <f t="shared" si="205"/>
        <v>3394105</v>
      </c>
      <c r="O878" s="468">
        <f>+N878/$L$4337</f>
        <v>2.3810225388375089E-5</v>
      </c>
      <c r="P878" s="479"/>
    </row>
    <row r="879" spans="1:16" s="411" customFormat="1">
      <c r="A879" s="684"/>
      <c r="B879" s="456" t="s">
        <v>26</v>
      </c>
      <c r="C879" s="441"/>
      <c r="D879" s="414"/>
      <c r="E879" s="476"/>
      <c r="F879" s="471"/>
      <c r="G879" s="454">
        <f>SUM(G874:G878)</f>
        <v>6363382</v>
      </c>
      <c r="H879" s="454">
        <f t="shared" ref="H879:O879" si="212">SUM(H874:H878)</f>
        <v>0</v>
      </c>
      <c r="I879" s="454">
        <f t="shared" si="212"/>
        <v>6363382</v>
      </c>
      <c r="J879" s="454"/>
      <c r="K879" s="454"/>
      <c r="L879" s="454"/>
      <c r="M879" s="454">
        <f t="shared" si="212"/>
        <v>63633.82</v>
      </c>
      <c r="N879" s="454">
        <f t="shared" si="212"/>
        <v>6427015.8200000003</v>
      </c>
      <c r="O879" s="515">
        <f t="shared" si="212"/>
        <v>4.5086612007834861E-5</v>
      </c>
    </row>
    <row r="880" spans="1:16">
      <c r="A880" s="684"/>
      <c r="B880" s="412" t="s">
        <v>1111</v>
      </c>
      <c r="C880" s="413">
        <v>1048316867</v>
      </c>
      <c r="D880" s="414" t="s">
        <v>868</v>
      </c>
      <c r="E880" s="476" t="s">
        <v>1706</v>
      </c>
      <c r="F880" s="435">
        <v>45531</v>
      </c>
      <c r="G880" s="419">
        <v>13600000</v>
      </c>
      <c r="H880" s="419"/>
      <c r="I880" s="419">
        <f t="shared" si="202"/>
        <v>13600000</v>
      </c>
      <c r="J880" s="472" t="s">
        <v>2891</v>
      </c>
      <c r="K880" s="419">
        <v>143.66999999999999</v>
      </c>
      <c r="L880" s="466">
        <f t="shared" si="203"/>
        <v>1</v>
      </c>
      <c r="M880" s="464">
        <f t="shared" si="204"/>
        <v>136000</v>
      </c>
      <c r="N880" s="464">
        <f t="shared" si="205"/>
        <v>13736000</v>
      </c>
      <c r="O880" s="468">
        <f>+N880/$L$4337</f>
        <v>9.6360382467460554E-5</v>
      </c>
      <c r="P880" s="479"/>
    </row>
    <row r="881" spans="1:16">
      <c r="A881" s="684"/>
      <c r="B881" s="412" t="s">
        <v>1111</v>
      </c>
      <c r="C881" s="413">
        <v>1048316867</v>
      </c>
      <c r="D881" s="414" t="s">
        <v>868</v>
      </c>
      <c r="E881" s="476" t="s">
        <v>1706</v>
      </c>
      <c r="F881" s="435">
        <v>45531</v>
      </c>
      <c r="G881" s="419">
        <v>302222</v>
      </c>
      <c r="H881" s="419"/>
      <c r="I881" s="419">
        <f t="shared" si="202"/>
        <v>302222</v>
      </c>
      <c r="J881" s="472" t="s">
        <v>2891</v>
      </c>
      <c r="K881" s="419">
        <v>143.66999999999999</v>
      </c>
      <c r="L881" s="466">
        <f t="shared" si="203"/>
        <v>1</v>
      </c>
      <c r="M881" s="464">
        <f t="shared" si="204"/>
        <v>3022.2200000000003</v>
      </c>
      <c r="N881" s="464">
        <f t="shared" si="205"/>
        <v>305244.21999999997</v>
      </c>
      <c r="O881" s="468">
        <f>+N881/$L$4337</f>
        <v>2.141340258094181E-6</v>
      </c>
      <c r="P881" s="479"/>
    </row>
    <row r="882" spans="1:16" s="411" customFormat="1">
      <c r="A882" s="684"/>
      <c r="B882" s="456" t="s">
        <v>26</v>
      </c>
      <c r="C882" s="441"/>
      <c r="D882" s="414"/>
      <c r="E882" s="476"/>
      <c r="F882" s="471"/>
      <c r="G882" s="454">
        <f>SUM(G880:G881)</f>
        <v>13902222</v>
      </c>
      <c r="H882" s="454">
        <f t="shared" ref="H882:O882" si="213">SUM(H880:H881)</f>
        <v>0</v>
      </c>
      <c r="I882" s="454">
        <f t="shared" si="213"/>
        <v>13902222</v>
      </c>
      <c r="J882" s="454"/>
      <c r="K882" s="454"/>
      <c r="L882" s="454"/>
      <c r="M882" s="454">
        <f t="shared" si="213"/>
        <v>139022.22</v>
      </c>
      <c r="N882" s="454">
        <f t="shared" si="213"/>
        <v>14041244.220000001</v>
      </c>
      <c r="O882" s="515">
        <f t="shared" si="213"/>
        <v>9.8501722725554734E-5</v>
      </c>
    </row>
    <row r="883" spans="1:16">
      <c r="A883" s="684"/>
      <c r="B883" s="412" t="s">
        <v>372</v>
      </c>
      <c r="C883" s="413">
        <v>1143966715</v>
      </c>
      <c r="D883" s="414" t="s">
        <v>373</v>
      </c>
      <c r="E883" s="476" t="s">
        <v>1706</v>
      </c>
      <c r="F883" s="435">
        <v>45531</v>
      </c>
      <c r="G883" s="419">
        <v>805200</v>
      </c>
      <c r="H883" s="419"/>
      <c r="I883" s="419">
        <f t="shared" si="202"/>
        <v>805200</v>
      </c>
      <c r="J883" s="472" t="s">
        <v>2891</v>
      </c>
      <c r="K883" s="419">
        <v>143.66999999999999</v>
      </c>
      <c r="L883" s="466">
        <f t="shared" si="203"/>
        <v>1</v>
      </c>
      <c r="M883" s="464">
        <f t="shared" si="204"/>
        <v>8052</v>
      </c>
      <c r="N883" s="464">
        <f t="shared" si="205"/>
        <v>813252</v>
      </c>
      <c r="O883" s="468">
        <f>+N883/$L$4337</f>
        <v>5.7051014678528853E-6</v>
      </c>
      <c r="P883" s="479"/>
    </row>
    <row r="884" spans="1:16">
      <c r="A884" s="684"/>
      <c r="B884" s="440" t="s">
        <v>372</v>
      </c>
      <c r="C884" s="441">
        <v>1143966715</v>
      </c>
      <c r="D884" s="414" t="s">
        <v>373</v>
      </c>
      <c r="E884" s="476" t="s">
        <v>1706</v>
      </c>
      <c r="F884" s="435">
        <v>45531</v>
      </c>
      <c r="G884" s="419">
        <v>1046500</v>
      </c>
      <c r="H884" s="419"/>
      <c r="I884" s="419">
        <f t="shared" si="202"/>
        <v>1046500</v>
      </c>
      <c r="J884" s="472" t="s">
        <v>2891</v>
      </c>
      <c r="K884" s="419">
        <v>143.66999999999999</v>
      </c>
      <c r="L884" s="466">
        <f t="shared" si="203"/>
        <v>1</v>
      </c>
      <c r="M884" s="464">
        <f t="shared" si="204"/>
        <v>10465</v>
      </c>
      <c r="N884" s="464">
        <f t="shared" si="205"/>
        <v>1056965</v>
      </c>
      <c r="O884" s="468">
        <f>+N884/$L$4337</f>
        <v>7.4147897244262847E-6</v>
      </c>
      <c r="P884" s="479"/>
    </row>
    <row r="885" spans="1:16">
      <c r="A885" s="684"/>
      <c r="B885" s="412" t="s">
        <v>372</v>
      </c>
      <c r="C885" s="413">
        <v>1143966715</v>
      </c>
      <c r="D885" s="414" t="s">
        <v>373</v>
      </c>
      <c r="E885" s="476" t="s">
        <v>1706</v>
      </c>
      <c r="F885" s="435">
        <v>45531</v>
      </c>
      <c r="G885" s="419">
        <v>73255</v>
      </c>
      <c r="H885" s="419"/>
      <c r="I885" s="419">
        <f t="shared" si="202"/>
        <v>73255</v>
      </c>
      <c r="J885" s="472" t="s">
        <v>2891</v>
      </c>
      <c r="K885" s="419">
        <v>143.66999999999999</v>
      </c>
      <c r="L885" s="466">
        <f t="shared" si="203"/>
        <v>1</v>
      </c>
      <c r="M885" s="464">
        <f t="shared" si="204"/>
        <v>732.55000000000007</v>
      </c>
      <c r="N885" s="464">
        <f t="shared" si="205"/>
        <v>73987.55</v>
      </c>
      <c r="O885" s="468">
        <f>+N885/$L$4337</f>
        <v>5.1903528070983997E-7</v>
      </c>
      <c r="P885" s="479"/>
    </row>
    <row r="886" spans="1:16">
      <c r="A886" s="684"/>
      <c r="B886" s="412" t="s">
        <v>372</v>
      </c>
      <c r="C886" s="413">
        <v>1143966715</v>
      </c>
      <c r="D886" s="414" t="s">
        <v>373</v>
      </c>
      <c r="E886" s="476" t="s">
        <v>1706</v>
      </c>
      <c r="F886" s="435">
        <v>45531</v>
      </c>
      <c r="G886" s="419">
        <v>149500</v>
      </c>
      <c r="H886" s="419"/>
      <c r="I886" s="419">
        <f t="shared" si="202"/>
        <v>149500</v>
      </c>
      <c r="J886" s="472" t="s">
        <v>2891</v>
      </c>
      <c r="K886" s="419">
        <v>143.66999999999999</v>
      </c>
      <c r="L886" s="466">
        <f t="shared" si="203"/>
        <v>1</v>
      </c>
      <c r="M886" s="464">
        <f t="shared" si="204"/>
        <v>1495</v>
      </c>
      <c r="N886" s="464">
        <f t="shared" si="205"/>
        <v>150995</v>
      </c>
      <c r="O886" s="468">
        <f>+N886/$L$4337</f>
        <v>1.0592556749180407E-6</v>
      </c>
      <c r="P886" s="479"/>
    </row>
    <row r="887" spans="1:16">
      <c r="A887" s="684"/>
      <c r="B887" s="440" t="s">
        <v>372</v>
      </c>
      <c r="C887" s="441">
        <v>1143966715</v>
      </c>
      <c r="D887" s="414" t="s">
        <v>373</v>
      </c>
      <c r="E887" s="476" t="s">
        <v>1706</v>
      </c>
      <c r="F887" s="435">
        <v>45531</v>
      </c>
      <c r="G887" s="419">
        <v>636933</v>
      </c>
      <c r="H887" s="419"/>
      <c r="I887" s="419">
        <f t="shared" si="202"/>
        <v>636933</v>
      </c>
      <c r="J887" s="472" t="s">
        <v>2891</v>
      </c>
      <c r="K887" s="419">
        <v>143.66999999999999</v>
      </c>
      <c r="L887" s="466">
        <f t="shared" si="203"/>
        <v>1</v>
      </c>
      <c r="M887" s="464">
        <f t="shared" si="204"/>
        <v>6369.33</v>
      </c>
      <c r="N887" s="464">
        <f t="shared" si="205"/>
        <v>643302.32999999996</v>
      </c>
      <c r="O887" s="468">
        <f>+N887/$L$4337</f>
        <v>4.5128755504519887E-6</v>
      </c>
      <c r="P887" s="479"/>
    </row>
    <row r="888" spans="1:16" s="411" customFormat="1">
      <c r="A888" s="684"/>
      <c r="B888" s="447" t="s">
        <v>26</v>
      </c>
      <c r="C888" s="413"/>
      <c r="D888" s="414"/>
      <c r="E888" s="476"/>
      <c r="F888" s="471"/>
      <c r="G888" s="454">
        <f>SUM(G883:G887)</f>
        <v>2711388</v>
      </c>
      <c r="H888" s="454">
        <f t="shared" ref="H888:O888" si="214">SUM(H883:H887)</f>
        <v>0</v>
      </c>
      <c r="I888" s="454">
        <f t="shared" si="214"/>
        <v>2711388</v>
      </c>
      <c r="J888" s="454"/>
      <c r="K888" s="454"/>
      <c r="L888" s="454"/>
      <c r="M888" s="454">
        <f t="shared" si="214"/>
        <v>27113.879999999997</v>
      </c>
      <c r="N888" s="454">
        <f t="shared" si="214"/>
        <v>2738501.88</v>
      </c>
      <c r="O888" s="515">
        <f t="shared" si="214"/>
        <v>1.921105769835904E-5</v>
      </c>
    </row>
    <row r="889" spans="1:16">
      <c r="A889" s="684"/>
      <c r="B889" s="440" t="s">
        <v>795</v>
      </c>
      <c r="C889" s="441">
        <v>16681886</v>
      </c>
      <c r="D889" s="414" t="s">
        <v>796</v>
      </c>
      <c r="E889" s="476" t="s">
        <v>1706</v>
      </c>
      <c r="F889" s="435">
        <v>45531</v>
      </c>
      <c r="G889" s="419">
        <v>8756000</v>
      </c>
      <c r="H889" s="419"/>
      <c r="I889" s="419">
        <f t="shared" si="202"/>
        <v>8756000</v>
      </c>
      <c r="J889" s="472" t="s">
        <v>2891</v>
      </c>
      <c r="K889" s="419">
        <v>143.66999999999999</v>
      </c>
      <c r="L889" s="466">
        <f t="shared" si="203"/>
        <v>1</v>
      </c>
      <c r="M889" s="464">
        <f t="shared" si="204"/>
        <v>87560</v>
      </c>
      <c r="N889" s="464">
        <f t="shared" si="205"/>
        <v>8843560</v>
      </c>
      <c r="O889" s="468">
        <f>+N889/$L$4337</f>
        <v>6.2039081535667995E-5</v>
      </c>
      <c r="P889" s="479"/>
    </row>
    <row r="890" spans="1:16">
      <c r="A890" s="684"/>
      <c r="B890" s="412" t="s">
        <v>795</v>
      </c>
      <c r="C890" s="413">
        <v>16681886</v>
      </c>
      <c r="D890" s="414" t="s">
        <v>796</v>
      </c>
      <c r="E890" s="476" t="s">
        <v>1706</v>
      </c>
      <c r="F890" s="435">
        <v>45531</v>
      </c>
      <c r="G890" s="419">
        <v>73763889</v>
      </c>
      <c r="H890" s="419"/>
      <c r="I890" s="419">
        <f t="shared" si="202"/>
        <v>73763889</v>
      </c>
      <c r="J890" s="472" t="s">
        <v>2891</v>
      </c>
      <c r="K890" s="419">
        <v>143.66999999999999</v>
      </c>
      <c r="L890" s="466">
        <f t="shared" si="203"/>
        <v>1</v>
      </c>
      <c r="M890" s="464">
        <f t="shared" si="204"/>
        <v>737638.89</v>
      </c>
      <c r="N890" s="464">
        <f t="shared" si="205"/>
        <v>74501527.890000001</v>
      </c>
      <c r="O890" s="468">
        <f>+N890/$L$4337</f>
        <v>5.2264092325936078E-4</v>
      </c>
      <c r="P890" s="479"/>
    </row>
    <row r="891" spans="1:16" s="411" customFormat="1">
      <c r="A891" s="684"/>
      <c r="B891" s="447" t="s">
        <v>26</v>
      </c>
      <c r="C891" s="413"/>
      <c r="D891" s="414"/>
      <c r="E891" s="476"/>
      <c r="F891" s="471"/>
      <c r="G891" s="454">
        <f>SUM(G889:G890)</f>
        <v>82519889</v>
      </c>
      <c r="H891" s="454">
        <f t="shared" ref="H891:O891" si="215">SUM(H889:H890)</f>
        <v>0</v>
      </c>
      <c r="I891" s="454">
        <f t="shared" si="215"/>
        <v>82519889</v>
      </c>
      <c r="J891" s="454"/>
      <c r="K891" s="454"/>
      <c r="L891" s="454"/>
      <c r="M891" s="454">
        <f t="shared" si="215"/>
        <v>825198.89</v>
      </c>
      <c r="N891" s="454">
        <f t="shared" si="215"/>
        <v>83345087.890000001</v>
      </c>
      <c r="O891" s="515">
        <f t="shared" si="215"/>
        <v>5.8468000479502881E-4</v>
      </c>
    </row>
    <row r="892" spans="1:16">
      <c r="A892" s="684"/>
      <c r="B892" s="440" t="s">
        <v>374</v>
      </c>
      <c r="C892" s="441">
        <v>1042577073</v>
      </c>
      <c r="D892" s="414" t="s">
        <v>376</v>
      </c>
      <c r="E892" s="476" t="s">
        <v>1706</v>
      </c>
      <c r="F892" s="435">
        <v>45531</v>
      </c>
      <c r="G892" s="419">
        <v>642800</v>
      </c>
      <c r="H892" s="419"/>
      <c r="I892" s="419">
        <f t="shared" si="202"/>
        <v>642800</v>
      </c>
      <c r="J892" s="472" t="s">
        <v>2891</v>
      </c>
      <c r="K892" s="419">
        <v>143.66999999999999</v>
      </c>
      <c r="L892" s="466">
        <f t="shared" si="203"/>
        <v>1</v>
      </c>
      <c r="M892" s="464">
        <f t="shared" si="204"/>
        <v>6428</v>
      </c>
      <c r="N892" s="464">
        <f t="shared" si="205"/>
        <v>649228</v>
      </c>
      <c r="O892" s="468">
        <f>+N892/$L$4337</f>
        <v>4.5544451360355621E-6</v>
      </c>
      <c r="P892" s="479"/>
    </row>
    <row r="893" spans="1:16">
      <c r="A893" s="684"/>
      <c r="B893" s="412" t="s">
        <v>374</v>
      </c>
      <c r="C893" s="413">
        <v>1042577073</v>
      </c>
      <c r="D893" s="414" t="s">
        <v>376</v>
      </c>
      <c r="E893" s="476" t="s">
        <v>1706</v>
      </c>
      <c r="F893" s="435">
        <v>45531</v>
      </c>
      <c r="G893" s="419">
        <v>852833</v>
      </c>
      <c r="H893" s="419"/>
      <c r="I893" s="419">
        <f t="shared" si="202"/>
        <v>852833</v>
      </c>
      <c r="J893" s="472" t="s">
        <v>2891</v>
      </c>
      <c r="K893" s="419">
        <v>143.66999999999999</v>
      </c>
      <c r="L893" s="466">
        <f t="shared" si="203"/>
        <v>1</v>
      </c>
      <c r="M893" s="464">
        <f t="shared" si="204"/>
        <v>8528.33</v>
      </c>
      <c r="N893" s="464">
        <f t="shared" si="205"/>
        <v>861361.33</v>
      </c>
      <c r="O893" s="468">
        <f>+N893/$L$4337</f>
        <v>6.0425966221229259E-6</v>
      </c>
      <c r="P893" s="479"/>
    </row>
    <row r="894" spans="1:16">
      <c r="A894" s="684"/>
      <c r="B894" s="440" t="s">
        <v>374</v>
      </c>
      <c r="C894" s="441">
        <v>1042577073</v>
      </c>
      <c r="D894" s="414" t="s">
        <v>376</v>
      </c>
      <c r="E894" s="476" t="s">
        <v>1706</v>
      </c>
      <c r="F894" s="435">
        <v>45531</v>
      </c>
      <c r="G894" s="419">
        <v>59698</v>
      </c>
      <c r="H894" s="419"/>
      <c r="I894" s="419">
        <f t="shared" si="202"/>
        <v>59698</v>
      </c>
      <c r="J894" s="472" t="s">
        <v>2891</v>
      </c>
      <c r="K894" s="419">
        <v>143.66999999999999</v>
      </c>
      <c r="L894" s="466">
        <f t="shared" si="203"/>
        <v>1</v>
      </c>
      <c r="M894" s="464">
        <f t="shared" si="204"/>
        <v>596.98</v>
      </c>
      <c r="N894" s="464">
        <f t="shared" si="205"/>
        <v>60294.98</v>
      </c>
      <c r="O894" s="468">
        <f>+N894/$L$4337</f>
        <v>4.2297956709871037E-7</v>
      </c>
      <c r="P894" s="479"/>
    </row>
    <row r="895" spans="1:16">
      <c r="A895" s="684"/>
      <c r="B895" s="412" t="s">
        <v>374</v>
      </c>
      <c r="C895" s="413">
        <v>1042577073</v>
      </c>
      <c r="D895" s="414" t="s">
        <v>376</v>
      </c>
      <c r="E895" s="476" t="s">
        <v>1706</v>
      </c>
      <c r="F895" s="435">
        <v>45531</v>
      </c>
      <c r="G895" s="419">
        <v>121833</v>
      </c>
      <c r="H895" s="419"/>
      <c r="I895" s="419">
        <f t="shared" ref="I895:I953" si="216">+G895+H895</f>
        <v>121833</v>
      </c>
      <c r="J895" s="472" t="s">
        <v>2891</v>
      </c>
      <c r="K895" s="419">
        <v>143.66999999999999</v>
      </c>
      <c r="L895" s="466">
        <f t="shared" ref="L895:L953" si="217">+K895/J895</f>
        <v>1</v>
      </c>
      <c r="M895" s="464">
        <f t="shared" ref="M895:M953" si="218">+I895*L895%</f>
        <v>1218.33</v>
      </c>
      <c r="N895" s="464">
        <f t="shared" ref="N895:N953" si="219">+I895+M895</f>
        <v>123051.33</v>
      </c>
      <c r="O895" s="468">
        <f>+N895/$L$4337</f>
        <v>8.6322606449692072E-7</v>
      </c>
      <c r="P895" s="479"/>
    </row>
    <row r="896" spans="1:16">
      <c r="A896" s="684"/>
      <c r="B896" s="412" t="s">
        <v>374</v>
      </c>
      <c r="C896" s="413">
        <v>1042577073</v>
      </c>
      <c r="D896" s="414" t="s">
        <v>376</v>
      </c>
      <c r="E896" s="476" t="s">
        <v>1706</v>
      </c>
      <c r="F896" s="435">
        <v>45531</v>
      </c>
      <c r="G896" s="419">
        <v>769167</v>
      </c>
      <c r="H896" s="419"/>
      <c r="I896" s="419">
        <f t="shared" si="216"/>
        <v>769167</v>
      </c>
      <c r="J896" s="472" t="s">
        <v>2891</v>
      </c>
      <c r="K896" s="419">
        <v>143.66999999999999</v>
      </c>
      <c r="L896" s="466">
        <f t="shared" si="217"/>
        <v>1</v>
      </c>
      <c r="M896" s="464">
        <f t="shared" si="218"/>
        <v>7691.67</v>
      </c>
      <c r="N896" s="464">
        <f t="shared" si="219"/>
        <v>776858.67</v>
      </c>
      <c r="O896" s="468">
        <f>+N896/$L$4337</f>
        <v>5.4497960515697966E-6</v>
      </c>
      <c r="P896" s="479"/>
    </row>
    <row r="897" spans="1:16" s="411" customFormat="1">
      <c r="A897" s="684"/>
      <c r="B897" s="456" t="s">
        <v>26</v>
      </c>
      <c r="C897" s="441"/>
      <c r="D897" s="414"/>
      <c r="E897" s="476"/>
      <c r="F897" s="471"/>
      <c r="G897" s="454">
        <f>SUM(G892:G896)</f>
        <v>2446331</v>
      </c>
      <c r="H897" s="454">
        <f t="shared" ref="H897:O897" si="220">SUM(H892:H896)</f>
        <v>0</v>
      </c>
      <c r="I897" s="454">
        <f t="shared" si="220"/>
        <v>2446331</v>
      </c>
      <c r="J897" s="454"/>
      <c r="K897" s="454"/>
      <c r="L897" s="454"/>
      <c r="M897" s="454">
        <f t="shared" si="220"/>
        <v>24463.309999999998</v>
      </c>
      <c r="N897" s="454">
        <f t="shared" si="220"/>
        <v>2470794.31</v>
      </c>
      <c r="O897" s="515">
        <f t="shared" si="220"/>
        <v>1.7333043441323918E-5</v>
      </c>
    </row>
    <row r="898" spans="1:16">
      <c r="A898" s="684"/>
      <c r="B898" s="412" t="s">
        <v>377</v>
      </c>
      <c r="C898" s="413">
        <v>31984553</v>
      </c>
      <c r="D898" s="414" t="s">
        <v>378</v>
      </c>
      <c r="E898" s="476" t="s">
        <v>1706</v>
      </c>
      <c r="F898" s="435">
        <v>45531</v>
      </c>
      <c r="G898" s="419">
        <v>531600</v>
      </c>
      <c r="H898" s="419"/>
      <c r="I898" s="419">
        <f t="shared" si="216"/>
        <v>531600</v>
      </c>
      <c r="J898" s="472" t="s">
        <v>2891</v>
      </c>
      <c r="K898" s="419">
        <v>143.66999999999999</v>
      </c>
      <c r="L898" s="466">
        <f t="shared" si="217"/>
        <v>1</v>
      </c>
      <c r="M898" s="464">
        <f t="shared" si="218"/>
        <v>5316</v>
      </c>
      <c r="N898" s="464">
        <f t="shared" si="219"/>
        <v>536916</v>
      </c>
      <c r="O898" s="468">
        <f>+N898/$L$4337</f>
        <v>3.7665573029192671E-6</v>
      </c>
      <c r="P898" s="479"/>
    </row>
    <row r="899" spans="1:16">
      <c r="A899" s="684"/>
      <c r="B899" s="440" t="s">
        <v>377</v>
      </c>
      <c r="C899" s="441">
        <v>31984553</v>
      </c>
      <c r="D899" s="414" t="s">
        <v>378</v>
      </c>
      <c r="E899" s="476" t="s">
        <v>1706</v>
      </c>
      <c r="F899" s="435">
        <v>45531</v>
      </c>
      <c r="G899" s="419">
        <v>949642</v>
      </c>
      <c r="H899" s="419"/>
      <c r="I899" s="419">
        <f t="shared" si="216"/>
        <v>949642</v>
      </c>
      <c r="J899" s="472" t="s">
        <v>2891</v>
      </c>
      <c r="K899" s="419">
        <v>143.66999999999999</v>
      </c>
      <c r="L899" s="466">
        <f t="shared" si="217"/>
        <v>1</v>
      </c>
      <c r="M899" s="464">
        <f t="shared" si="218"/>
        <v>9496.42</v>
      </c>
      <c r="N899" s="464">
        <f t="shared" si="219"/>
        <v>959138.42</v>
      </c>
      <c r="O899" s="468">
        <f>+N899/$L$4337</f>
        <v>6.7285195828797192E-6</v>
      </c>
      <c r="P899" s="479"/>
    </row>
    <row r="900" spans="1:16">
      <c r="A900" s="684"/>
      <c r="B900" s="412" t="s">
        <v>377</v>
      </c>
      <c r="C900" s="413">
        <v>31984553</v>
      </c>
      <c r="D900" s="414" t="s">
        <v>378</v>
      </c>
      <c r="E900" s="476" t="s">
        <v>1706</v>
      </c>
      <c r="F900" s="435">
        <v>45531</v>
      </c>
      <c r="G900" s="419">
        <v>66475</v>
      </c>
      <c r="H900" s="419"/>
      <c r="I900" s="419">
        <f t="shared" si="216"/>
        <v>66475</v>
      </c>
      <c r="J900" s="472" t="s">
        <v>2891</v>
      </c>
      <c r="K900" s="419">
        <v>143.66999999999999</v>
      </c>
      <c r="L900" s="466">
        <f t="shared" si="217"/>
        <v>1</v>
      </c>
      <c r="M900" s="464">
        <f t="shared" si="218"/>
        <v>664.75</v>
      </c>
      <c r="N900" s="464">
        <f t="shared" si="219"/>
        <v>67139.75</v>
      </c>
      <c r="O900" s="468">
        <f>+N900/$L$4337</f>
        <v>4.7099679592091475E-7</v>
      </c>
      <c r="P900" s="479"/>
    </row>
    <row r="901" spans="1:16">
      <c r="A901" s="684"/>
      <c r="B901" s="412" t="s">
        <v>377</v>
      </c>
      <c r="C901" s="413">
        <v>31984553</v>
      </c>
      <c r="D901" s="414" t="s">
        <v>378</v>
      </c>
      <c r="E901" s="476" t="s">
        <v>1706</v>
      </c>
      <c r="F901" s="435">
        <v>45531</v>
      </c>
      <c r="G901" s="419">
        <v>143961</v>
      </c>
      <c r="H901" s="419"/>
      <c r="I901" s="419">
        <f t="shared" si="216"/>
        <v>143961</v>
      </c>
      <c r="J901" s="472" t="s">
        <v>2891</v>
      </c>
      <c r="K901" s="419">
        <v>143.66999999999999</v>
      </c>
      <c r="L901" s="466">
        <f t="shared" si="217"/>
        <v>1</v>
      </c>
      <c r="M901" s="464">
        <f t="shared" si="218"/>
        <v>1439.6100000000001</v>
      </c>
      <c r="N901" s="464">
        <f t="shared" si="219"/>
        <v>145400.60999999999</v>
      </c>
      <c r="O901" s="468">
        <f>+N901/$L$4337</f>
        <v>1.0200100750292711E-6</v>
      </c>
      <c r="P901" s="479"/>
    </row>
    <row r="902" spans="1:16">
      <c r="A902" s="684"/>
      <c r="B902" s="440" t="s">
        <v>377</v>
      </c>
      <c r="C902" s="441">
        <v>31984553</v>
      </c>
      <c r="D902" s="414" t="s">
        <v>378</v>
      </c>
      <c r="E902" s="476" t="s">
        <v>1706</v>
      </c>
      <c r="F902" s="435">
        <v>45531</v>
      </c>
      <c r="G902" s="419">
        <v>1052639</v>
      </c>
      <c r="H902" s="419"/>
      <c r="I902" s="419">
        <f t="shared" si="216"/>
        <v>1052639</v>
      </c>
      <c r="J902" s="472" t="s">
        <v>2891</v>
      </c>
      <c r="K902" s="419">
        <v>143.66999999999999</v>
      </c>
      <c r="L902" s="466">
        <f t="shared" si="217"/>
        <v>1</v>
      </c>
      <c r="M902" s="464">
        <f t="shared" si="218"/>
        <v>10526.39</v>
      </c>
      <c r="N902" s="464">
        <f t="shared" si="219"/>
        <v>1063165.3899999999</v>
      </c>
      <c r="O902" s="468">
        <f>+N902/$L$4337</f>
        <v>7.4582865176592063E-6</v>
      </c>
      <c r="P902" s="479"/>
    </row>
    <row r="903" spans="1:16" s="411" customFormat="1">
      <c r="A903" s="684"/>
      <c r="B903" s="447" t="s">
        <v>26</v>
      </c>
      <c r="C903" s="413"/>
      <c r="D903" s="414"/>
      <c r="E903" s="476"/>
      <c r="F903" s="471"/>
      <c r="G903" s="454">
        <f>SUM(G898:G902)</f>
        <v>2744317</v>
      </c>
      <c r="H903" s="454">
        <f t="shared" ref="H903:O903" si="221">SUM(H898:H902)</f>
        <v>0</v>
      </c>
      <c r="I903" s="454">
        <f t="shared" si="221"/>
        <v>2744317</v>
      </c>
      <c r="J903" s="454"/>
      <c r="K903" s="454"/>
      <c r="L903" s="454"/>
      <c r="M903" s="454">
        <f t="shared" si="221"/>
        <v>27443.17</v>
      </c>
      <c r="N903" s="454">
        <f t="shared" si="221"/>
        <v>2771760.17</v>
      </c>
      <c r="O903" s="515">
        <f t="shared" si="221"/>
        <v>1.9444370274408379E-5</v>
      </c>
    </row>
    <row r="904" spans="1:16">
      <c r="A904" s="684"/>
      <c r="B904" s="412" t="s">
        <v>379</v>
      </c>
      <c r="C904" s="413">
        <v>94424989</v>
      </c>
      <c r="D904" s="414" t="s">
        <v>1185</v>
      </c>
      <c r="E904" s="476" t="s">
        <v>1706</v>
      </c>
      <c r="F904" s="435">
        <v>45531</v>
      </c>
      <c r="G904" s="419">
        <v>1055790</v>
      </c>
      <c r="H904" s="419"/>
      <c r="I904" s="419">
        <f t="shared" si="216"/>
        <v>1055790</v>
      </c>
      <c r="J904" s="472" t="s">
        <v>2891</v>
      </c>
      <c r="K904" s="419">
        <v>143.66999999999999</v>
      </c>
      <c r="L904" s="466">
        <f t="shared" si="217"/>
        <v>1</v>
      </c>
      <c r="M904" s="464">
        <f t="shared" si="218"/>
        <v>10557.9</v>
      </c>
      <c r="N904" s="464">
        <f t="shared" si="219"/>
        <v>1066347.8999999999</v>
      </c>
      <c r="O904" s="468">
        <f>+N904/$L$4337</f>
        <v>7.4806123680382477E-6</v>
      </c>
      <c r="P904" s="479"/>
    </row>
    <row r="905" spans="1:16">
      <c r="A905" s="684"/>
      <c r="B905" s="412" t="s">
        <v>379</v>
      </c>
      <c r="C905" s="413">
        <v>94424989</v>
      </c>
      <c r="D905" s="414" t="s">
        <v>1185</v>
      </c>
      <c r="E905" s="476" t="s">
        <v>1706</v>
      </c>
      <c r="F905" s="435">
        <v>45531</v>
      </c>
      <c r="G905" s="419">
        <v>73905</v>
      </c>
      <c r="H905" s="419"/>
      <c r="I905" s="419">
        <f t="shared" si="216"/>
        <v>73905</v>
      </c>
      <c r="J905" s="472" t="s">
        <v>2891</v>
      </c>
      <c r="K905" s="419">
        <v>143.66999999999999</v>
      </c>
      <c r="L905" s="466">
        <f t="shared" si="217"/>
        <v>1</v>
      </c>
      <c r="M905" s="464">
        <f t="shared" si="218"/>
        <v>739.05000000000007</v>
      </c>
      <c r="N905" s="464">
        <f t="shared" si="219"/>
        <v>74644.05</v>
      </c>
      <c r="O905" s="468">
        <f>+N905/$L$4337</f>
        <v>5.2364074016600536E-7</v>
      </c>
      <c r="P905" s="479"/>
    </row>
    <row r="906" spans="1:16">
      <c r="A906" s="684"/>
      <c r="B906" s="440" t="s">
        <v>379</v>
      </c>
      <c r="C906" s="441">
        <v>94424989</v>
      </c>
      <c r="D906" s="414" t="s">
        <v>1185</v>
      </c>
      <c r="E906" s="476" t="s">
        <v>1706</v>
      </c>
      <c r="F906" s="435">
        <v>45531</v>
      </c>
      <c r="G906" s="419">
        <v>157334</v>
      </c>
      <c r="H906" s="419"/>
      <c r="I906" s="419">
        <f t="shared" si="216"/>
        <v>157334</v>
      </c>
      <c r="J906" s="472" t="s">
        <v>2891</v>
      </c>
      <c r="K906" s="419">
        <v>143.66999999999999</v>
      </c>
      <c r="L906" s="466">
        <f t="shared" si="217"/>
        <v>1</v>
      </c>
      <c r="M906" s="464">
        <f t="shared" si="218"/>
        <v>1573.3400000000001</v>
      </c>
      <c r="N906" s="464">
        <f t="shared" si="219"/>
        <v>158907.34</v>
      </c>
      <c r="O906" s="468">
        <f>+N906/$L$4337</f>
        <v>1.114762089348194E-6</v>
      </c>
      <c r="P906" s="479"/>
    </row>
    <row r="907" spans="1:16">
      <c r="A907" s="684"/>
      <c r="B907" s="412" t="s">
        <v>379</v>
      </c>
      <c r="C907" s="413">
        <v>94424989</v>
      </c>
      <c r="D907" s="414" t="s">
        <v>1185</v>
      </c>
      <c r="E907" s="476" t="s">
        <v>1706</v>
      </c>
      <c r="F907" s="435">
        <v>45531</v>
      </c>
      <c r="G907" s="419">
        <v>1214192</v>
      </c>
      <c r="H907" s="419"/>
      <c r="I907" s="419">
        <f t="shared" si="216"/>
        <v>1214192</v>
      </c>
      <c r="J907" s="472" t="s">
        <v>2891</v>
      </c>
      <c r="K907" s="419">
        <v>143.66999999999999</v>
      </c>
      <c r="L907" s="466">
        <f t="shared" si="217"/>
        <v>1</v>
      </c>
      <c r="M907" s="464">
        <f t="shared" si="218"/>
        <v>12141.92</v>
      </c>
      <c r="N907" s="464">
        <f t="shared" si="219"/>
        <v>1226333.92</v>
      </c>
      <c r="O907" s="468">
        <f>+N907/$L$4337</f>
        <v>8.6029415815390342E-6</v>
      </c>
      <c r="P907" s="479"/>
    </row>
    <row r="908" spans="1:16" s="411" customFormat="1">
      <c r="A908" s="684"/>
      <c r="B908" s="456" t="s">
        <v>26</v>
      </c>
      <c r="C908" s="441"/>
      <c r="D908" s="414"/>
      <c r="E908" s="476"/>
      <c r="F908" s="471"/>
      <c r="G908" s="454">
        <f>SUM(G904:G907)</f>
        <v>2501221</v>
      </c>
      <c r="H908" s="454">
        <f>SUM(H904:H907)</f>
        <v>0</v>
      </c>
      <c r="I908" s="454">
        <f>SUM(I904:I907)</f>
        <v>2501221</v>
      </c>
      <c r="J908" s="454"/>
      <c r="K908" s="454"/>
      <c r="L908" s="454"/>
      <c r="M908" s="454">
        <f>SUM(M904:M907)</f>
        <v>25012.21</v>
      </c>
      <c r="N908" s="454">
        <f>SUM(N904:N907)</f>
        <v>2526233.21</v>
      </c>
      <c r="O908" s="515">
        <f>SUM(O904:O907)</f>
        <v>1.7721956779091483E-5</v>
      </c>
    </row>
    <row r="909" spans="1:16">
      <c r="A909" s="684"/>
      <c r="B909" s="412" t="s">
        <v>380</v>
      </c>
      <c r="C909" s="413">
        <v>1087813721</v>
      </c>
      <c r="D909" s="414" t="s">
        <v>381</v>
      </c>
      <c r="E909" s="476" t="s">
        <v>1706</v>
      </c>
      <c r="F909" s="435">
        <v>45531</v>
      </c>
      <c r="G909" s="419">
        <v>446400</v>
      </c>
      <c r="H909" s="419"/>
      <c r="I909" s="419">
        <f t="shared" si="216"/>
        <v>446400</v>
      </c>
      <c r="J909" s="472" t="s">
        <v>2891</v>
      </c>
      <c r="K909" s="419">
        <v>143.66999999999999</v>
      </c>
      <c r="L909" s="466">
        <f t="shared" si="217"/>
        <v>1</v>
      </c>
      <c r="M909" s="464">
        <f t="shared" si="218"/>
        <v>4464</v>
      </c>
      <c r="N909" s="464">
        <f t="shared" si="219"/>
        <v>450864</v>
      </c>
      <c r="O909" s="468">
        <f>+N909/$L$4337</f>
        <v>3.1628878480495876E-6</v>
      </c>
      <c r="P909" s="479"/>
    </row>
    <row r="910" spans="1:16">
      <c r="A910" s="684"/>
      <c r="B910" s="412" t="s">
        <v>380</v>
      </c>
      <c r="C910" s="413">
        <v>1087813721</v>
      </c>
      <c r="D910" s="414" t="s">
        <v>381</v>
      </c>
      <c r="E910" s="476" t="s">
        <v>1706</v>
      </c>
      <c r="F910" s="435">
        <v>45531</v>
      </c>
      <c r="G910" s="419">
        <v>935283</v>
      </c>
      <c r="H910" s="419"/>
      <c r="I910" s="419">
        <f t="shared" si="216"/>
        <v>935283</v>
      </c>
      <c r="J910" s="472" t="s">
        <v>2891</v>
      </c>
      <c r="K910" s="419">
        <v>143.66999999999999</v>
      </c>
      <c r="L910" s="466">
        <f t="shared" si="217"/>
        <v>1</v>
      </c>
      <c r="M910" s="464">
        <f t="shared" si="218"/>
        <v>9352.83</v>
      </c>
      <c r="N910" s="464">
        <f t="shared" si="219"/>
        <v>944635.83</v>
      </c>
      <c r="O910" s="468">
        <f>+N910/$L$4337</f>
        <v>6.6267814408319052E-6</v>
      </c>
      <c r="P910" s="479"/>
    </row>
    <row r="911" spans="1:16">
      <c r="A911" s="684"/>
      <c r="B911" s="440" t="s">
        <v>380</v>
      </c>
      <c r="C911" s="441">
        <v>1087813721</v>
      </c>
      <c r="D911" s="414" t="s">
        <v>381</v>
      </c>
      <c r="E911" s="476" t="s">
        <v>1706</v>
      </c>
      <c r="F911" s="435">
        <v>45531</v>
      </c>
      <c r="G911" s="419">
        <v>65470</v>
      </c>
      <c r="H911" s="419"/>
      <c r="I911" s="419">
        <f t="shared" si="216"/>
        <v>65470</v>
      </c>
      <c r="J911" s="472" t="s">
        <v>2891</v>
      </c>
      <c r="K911" s="419">
        <v>143.66999999999999</v>
      </c>
      <c r="L911" s="466">
        <f t="shared" si="217"/>
        <v>1</v>
      </c>
      <c r="M911" s="464">
        <f t="shared" si="218"/>
        <v>654.70000000000005</v>
      </c>
      <c r="N911" s="464">
        <f t="shared" si="219"/>
        <v>66124.7</v>
      </c>
      <c r="O911" s="468">
        <f>+N911/$L$4337</f>
        <v>4.6387604706945898E-7</v>
      </c>
      <c r="P911" s="479"/>
    </row>
    <row r="912" spans="1:16">
      <c r="A912" s="684"/>
      <c r="B912" s="412" t="s">
        <v>380</v>
      </c>
      <c r="C912" s="413">
        <v>1087813721</v>
      </c>
      <c r="D912" s="414" t="s">
        <v>381</v>
      </c>
      <c r="E912" s="476" t="s">
        <v>1706</v>
      </c>
      <c r="F912" s="435">
        <v>45531</v>
      </c>
      <c r="G912" s="419">
        <v>139351</v>
      </c>
      <c r="H912" s="419"/>
      <c r="I912" s="419">
        <f t="shared" si="216"/>
        <v>139351</v>
      </c>
      <c r="J912" s="472" t="s">
        <v>2891</v>
      </c>
      <c r="K912" s="419">
        <v>143.66999999999999</v>
      </c>
      <c r="L912" s="466">
        <f t="shared" si="217"/>
        <v>1</v>
      </c>
      <c r="M912" s="464">
        <f t="shared" si="218"/>
        <v>1393.51</v>
      </c>
      <c r="N912" s="464">
        <f t="shared" si="219"/>
        <v>140744.51</v>
      </c>
      <c r="O912" s="468">
        <f>+N912/$L$4337</f>
        <v>9.8734673950169834E-7</v>
      </c>
      <c r="P912" s="479"/>
    </row>
    <row r="913" spans="1:16">
      <c r="A913" s="684"/>
      <c r="B913" s="440" t="s">
        <v>380</v>
      </c>
      <c r="C913" s="441">
        <v>1087813721</v>
      </c>
      <c r="D913" s="414" t="s">
        <v>381</v>
      </c>
      <c r="E913" s="476" t="s">
        <v>1706</v>
      </c>
      <c r="F913" s="435">
        <v>45531</v>
      </c>
      <c r="G913" s="419">
        <v>359306</v>
      </c>
      <c r="H913" s="419"/>
      <c r="I913" s="419">
        <f t="shared" si="216"/>
        <v>359306</v>
      </c>
      <c r="J913" s="472" t="s">
        <v>2891</v>
      </c>
      <c r="K913" s="419">
        <v>143.66999999999999</v>
      </c>
      <c r="L913" s="466">
        <f t="shared" si="217"/>
        <v>1</v>
      </c>
      <c r="M913" s="464">
        <f t="shared" si="218"/>
        <v>3593.06</v>
      </c>
      <c r="N913" s="464">
        <f t="shared" si="219"/>
        <v>362899.06</v>
      </c>
      <c r="O913" s="468">
        <f>+N913/$L$4337</f>
        <v>2.5457987928568663E-6</v>
      </c>
      <c r="P913" s="479"/>
    </row>
    <row r="914" spans="1:16" s="411" customFormat="1">
      <c r="A914" s="684"/>
      <c r="B914" s="447" t="s">
        <v>26</v>
      </c>
      <c r="C914" s="413"/>
      <c r="D914" s="414"/>
      <c r="E914" s="476"/>
      <c r="F914" s="471"/>
      <c r="G914" s="454">
        <f>SUM(G909:G913)</f>
        <v>1945810</v>
      </c>
      <c r="H914" s="454">
        <f t="shared" ref="H914:O914" si="222">SUM(H909:H913)</f>
        <v>0</v>
      </c>
      <c r="I914" s="454">
        <f t="shared" si="222"/>
        <v>1945810</v>
      </c>
      <c r="J914" s="454"/>
      <c r="K914" s="454"/>
      <c r="L914" s="454"/>
      <c r="M914" s="454">
        <f t="shared" si="222"/>
        <v>19458.100000000002</v>
      </c>
      <c r="N914" s="454">
        <f t="shared" si="222"/>
        <v>1965268.1</v>
      </c>
      <c r="O914" s="515">
        <f t="shared" si="222"/>
        <v>1.3786690868309514E-5</v>
      </c>
    </row>
    <row r="915" spans="1:16">
      <c r="A915" s="684"/>
      <c r="B915" s="412" t="s">
        <v>382</v>
      </c>
      <c r="C915" s="413">
        <v>94041827</v>
      </c>
      <c r="D915" s="414" t="s">
        <v>1165</v>
      </c>
      <c r="E915" s="476" t="s">
        <v>1706</v>
      </c>
      <c r="F915" s="435">
        <v>45531</v>
      </c>
      <c r="G915" s="419">
        <v>577168</v>
      </c>
      <c r="H915" s="419"/>
      <c r="I915" s="419">
        <f t="shared" si="216"/>
        <v>577168</v>
      </c>
      <c r="J915" s="472" t="s">
        <v>2891</v>
      </c>
      <c r="K915" s="419">
        <v>143.66999999999999</v>
      </c>
      <c r="L915" s="466">
        <f t="shared" si="217"/>
        <v>1</v>
      </c>
      <c r="M915" s="464">
        <f t="shared" si="218"/>
        <v>5771.68</v>
      </c>
      <c r="N915" s="464">
        <f t="shared" si="219"/>
        <v>582939.68000000005</v>
      </c>
      <c r="O915" s="468">
        <f>+N915/$L$4337</f>
        <v>4.0894212667631826E-6</v>
      </c>
      <c r="P915" s="479"/>
    </row>
    <row r="916" spans="1:16">
      <c r="A916" s="684"/>
      <c r="B916" s="440" t="s">
        <v>382</v>
      </c>
      <c r="C916" s="441">
        <v>94041827</v>
      </c>
      <c r="D916" s="414" t="s">
        <v>1165</v>
      </c>
      <c r="E916" s="476" t="s">
        <v>1706</v>
      </c>
      <c r="F916" s="435">
        <v>45531</v>
      </c>
      <c r="G916" s="419">
        <v>973277</v>
      </c>
      <c r="H916" s="419"/>
      <c r="I916" s="419">
        <f t="shared" si="216"/>
        <v>973277</v>
      </c>
      <c r="J916" s="472" t="s">
        <v>2891</v>
      </c>
      <c r="K916" s="419">
        <v>143.66999999999999</v>
      </c>
      <c r="L916" s="466">
        <f t="shared" si="217"/>
        <v>1</v>
      </c>
      <c r="M916" s="464">
        <f t="shared" si="218"/>
        <v>9732.77</v>
      </c>
      <c r="N916" s="464">
        <f t="shared" si="219"/>
        <v>983009.77</v>
      </c>
      <c r="O916" s="468">
        <f>+N916/$L$4337</f>
        <v>6.8959811740281336E-6</v>
      </c>
      <c r="P916" s="479"/>
    </row>
    <row r="917" spans="1:16">
      <c r="A917" s="684"/>
      <c r="B917" s="412" t="s">
        <v>382</v>
      </c>
      <c r="C917" s="413">
        <v>94041827</v>
      </c>
      <c r="D917" s="414" t="s">
        <v>1165</v>
      </c>
      <c r="E917" s="476" t="s">
        <v>1706</v>
      </c>
      <c r="F917" s="435">
        <v>45531</v>
      </c>
      <c r="G917" s="419">
        <v>68129</v>
      </c>
      <c r="H917" s="419"/>
      <c r="I917" s="419">
        <f t="shared" si="216"/>
        <v>68129</v>
      </c>
      <c r="J917" s="472" t="s">
        <v>2891</v>
      </c>
      <c r="K917" s="419">
        <v>143.66999999999999</v>
      </c>
      <c r="L917" s="466">
        <f t="shared" si="217"/>
        <v>1</v>
      </c>
      <c r="M917" s="464">
        <f t="shared" si="218"/>
        <v>681.29</v>
      </c>
      <c r="N917" s="464">
        <f t="shared" si="219"/>
        <v>68810.289999999994</v>
      </c>
      <c r="O917" s="468">
        <f>+N917/$L$4337</f>
        <v>4.8271591890629559E-7</v>
      </c>
      <c r="P917" s="479"/>
    </row>
    <row r="918" spans="1:16">
      <c r="A918" s="684"/>
      <c r="B918" s="440" t="s">
        <v>382</v>
      </c>
      <c r="C918" s="441">
        <v>94041827</v>
      </c>
      <c r="D918" s="414" t="s">
        <v>1165</v>
      </c>
      <c r="E918" s="476" t="s">
        <v>1706</v>
      </c>
      <c r="F918" s="435">
        <v>45531</v>
      </c>
      <c r="G918" s="419">
        <v>139121</v>
      </c>
      <c r="H918" s="419"/>
      <c r="I918" s="419">
        <f t="shared" si="216"/>
        <v>139121</v>
      </c>
      <c r="J918" s="472" t="s">
        <v>2891</v>
      </c>
      <c r="K918" s="419">
        <v>143.66999999999999</v>
      </c>
      <c r="L918" s="466">
        <f t="shared" si="217"/>
        <v>1</v>
      </c>
      <c r="M918" s="464">
        <f t="shared" si="218"/>
        <v>1391.21</v>
      </c>
      <c r="N918" s="464">
        <f t="shared" si="219"/>
        <v>140512.21</v>
      </c>
      <c r="O918" s="468">
        <f>+N918/$L$4337</f>
        <v>9.857171153864396E-7</v>
      </c>
      <c r="P918" s="479"/>
    </row>
    <row r="919" spans="1:16">
      <c r="A919" s="684"/>
      <c r="B919" s="412" t="s">
        <v>382</v>
      </c>
      <c r="C919" s="413">
        <v>94041827</v>
      </c>
      <c r="D919" s="414" t="s">
        <v>1165</v>
      </c>
      <c r="E919" s="476" t="s">
        <v>1706</v>
      </c>
      <c r="F919" s="435">
        <v>45531</v>
      </c>
      <c r="G919" s="419">
        <v>1677467</v>
      </c>
      <c r="H919" s="419"/>
      <c r="I919" s="419">
        <f t="shared" si="216"/>
        <v>1677467</v>
      </c>
      <c r="J919" s="472" t="s">
        <v>2891</v>
      </c>
      <c r="K919" s="419">
        <v>143.66999999999999</v>
      </c>
      <c r="L919" s="466">
        <f t="shared" si="217"/>
        <v>1</v>
      </c>
      <c r="M919" s="464">
        <f t="shared" si="218"/>
        <v>16774.670000000002</v>
      </c>
      <c r="N919" s="464">
        <f t="shared" si="219"/>
        <v>1694241.67</v>
      </c>
      <c r="O919" s="468">
        <f>+N919/$L$4337</f>
        <v>1.1885394242392916E-5</v>
      </c>
      <c r="P919" s="479"/>
    </row>
    <row r="920" spans="1:16" s="411" customFormat="1">
      <c r="A920" s="684"/>
      <c r="B920" s="447" t="s">
        <v>26</v>
      </c>
      <c r="C920" s="413"/>
      <c r="D920" s="414"/>
      <c r="E920" s="476"/>
      <c r="F920" s="471"/>
      <c r="G920" s="454">
        <f>SUM(G915:G919)</f>
        <v>3435162</v>
      </c>
      <c r="H920" s="454">
        <f t="shared" ref="H920:O920" si="223">SUM(H915:H919)</f>
        <v>0</v>
      </c>
      <c r="I920" s="454">
        <f t="shared" si="223"/>
        <v>3435162</v>
      </c>
      <c r="J920" s="454"/>
      <c r="K920" s="454"/>
      <c r="L920" s="454"/>
      <c r="M920" s="454">
        <f t="shared" si="223"/>
        <v>34351.620000000003</v>
      </c>
      <c r="N920" s="454">
        <f t="shared" si="223"/>
        <v>3469513.62</v>
      </c>
      <c r="O920" s="515">
        <f t="shared" si="223"/>
        <v>2.4339229717476966E-5</v>
      </c>
    </row>
    <row r="921" spans="1:16">
      <c r="A921" s="684"/>
      <c r="B921" s="440" t="s">
        <v>1169</v>
      </c>
      <c r="C921" s="441">
        <v>1130667217</v>
      </c>
      <c r="D921" s="414" t="s">
        <v>1170</v>
      </c>
      <c r="E921" s="476" t="s">
        <v>1706</v>
      </c>
      <c r="F921" s="435">
        <v>45531</v>
      </c>
      <c r="G921" s="419">
        <v>616100</v>
      </c>
      <c r="H921" s="419"/>
      <c r="I921" s="419">
        <f t="shared" si="216"/>
        <v>616100</v>
      </c>
      <c r="J921" s="472" t="s">
        <v>2891</v>
      </c>
      <c r="K921" s="419">
        <v>143.66999999999999</v>
      </c>
      <c r="L921" s="466">
        <f t="shared" si="217"/>
        <v>1</v>
      </c>
      <c r="M921" s="464">
        <f t="shared" si="218"/>
        <v>6161</v>
      </c>
      <c r="N921" s="464">
        <f t="shared" si="219"/>
        <v>622261</v>
      </c>
      <c r="O921" s="468">
        <f>+N921/$L$4337</f>
        <v>4.3652670322207683E-6</v>
      </c>
      <c r="P921" s="479"/>
    </row>
    <row r="922" spans="1:16">
      <c r="A922" s="684"/>
      <c r="B922" s="412" t="s">
        <v>1169</v>
      </c>
      <c r="C922" s="413">
        <v>1130667217</v>
      </c>
      <c r="D922" s="414" t="s">
        <v>1170</v>
      </c>
      <c r="E922" s="476" t="s">
        <v>1706</v>
      </c>
      <c r="F922" s="435">
        <v>45531</v>
      </c>
      <c r="G922" s="419">
        <v>8122</v>
      </c>
      <c r="H922" s="419"/>
      <c r="I922" s="419">
        <f t="shared" si="216"/>
        <v>8122</v>
      </c>
      <c r="J922" s="472" t="s">
        <v>2891</v>
      </c>
      <c r="K922" s="419">
        <v>143.66999999999999</v>
      </c>
      <c r="L922" s="466">
        <f t="shared" si="217"/>
        <v>1</v>
      </c>
      <c r="M922" s="464">
        <f t="shared" si="218"/>
        <v>81.22</v>
      </c>
      <c r="N922" s="464">
        <f t="shared" si="219"/>
        <v>8203.2199999999993</v>
      </c>
      <c r="O922" s="468">
        <f>+N922/$L$4337</f>
        <v>5.754698723534666E-8</v>
      </c>
      <c r="P922" s="479"/>
    </row>
    <row r="923" spans="1:16">
      <c r="A923" s="684"/>
      <c r="B923" s="440" t="s">
        <v>1169</v>
      </c>
      <c r="C923" s="441">
        <v>1130667217</v>
      </c>
      <c r="D923" s="414" t="s">
        <v>1170</v>
      </c>
      <c r="E923" s="476" t="s">
        <v>1706</v>
      </c>
      <c r="F923" s="435">
        <v>45531</v>
      </c>
      <c r="G923" s="419">
        <v>5</v>
      </c>
      <c r="H923" s="419"/>
      <c r="I923" s="419">
        <f t="shared" si="216"/>
        <v>5</v>
      </c>
      <c r="J923" s="472" t="s">
        <v>2891</v>
      </c>
      <c r="K923" s="419">
        <v>143.66999999999999</v>
      </c>
      <c r="L923" s="466">
        <f t="shared" si="217"/>
        <v>1</v>
      </c>
      <c r="M923" s="464">
        <f t="shared" si="218"/>
        <v>0.05</v>
      </c>
      <c r="N923" s="464">
        <f t="shared" si="219"/>
        <v>5.05</v>
      </c>
      <c r="O923" s="468">
        <f>+N923/$L$4337</f>
        <v>3.5426611201272264E-11</v>
      </c>
      <c r="P923" s="479"/>
    </row>
    <row r="924" spans="1:16">
      <c r="A924" s="684"/>
      <c r="B924" s="412" t="s">
        <v>1169</v>
      </c>
      <c r="C924" s="413">
        <v>1130667217</v>
      </c>
      <c r="D924" s="414" t="s">
        <v>1170</v>
      </c>
      <c r="E924" s="476" t="s">
        <v>1706</v>
      </c>
      <c r="F924" s="435">
        <v>45531</v>
      </c>
      <c r="G924" s="419">
        <v>8122</v>
      </c>
      <c r="H924" s="419"/>
      <c r="I924" s="419">
        <f t="shared" si="216"/>
        <v>8122</v>
      </c>
      <c r="J924" s="472" t="s">
        <v>2891</v>
      </c>
      <c r="K924" s="419">
        <v>143.66999999999999</v>
      </c>
      <c r="L924" s="466">
        <f t="shared" si="217"/>
        <v>1</v>
      </c>
      <c r="M924" s="464">
        <f t="shared" si="218"/>
        <v>81.22</v>
      </c>
      <c r="N924" s="464">
        <f t="shared" si="219"/>
        <v>8203.2199999999993</v>
      </c>
      <c r="O924" s="468">
        <f>+N924/$L$4337</f>
        <v>5.754698723534666E-8</v>
      </c>
      <c r="P924" s="479"/>
    </row>
    <row r="925" spans="1:16">
      <c r="A925" s="684"/>
      <c r="B925" s="412" t="s">
        <v>1169</v>
      </c>
      <c r="C925" s="413">
        <v>1130667217</v>
      </c>
      <c r="D925" s="414" t="s">
        <v>1170</v>
      </c>
      <c r="E925" s="476" t="s">
        <v>1706</v>
      </c>
      <c r="F925" s="435">
        <v>45531</v>
      </c>
      <c r="G925" s="419">
        <v>3611</v>
      </c>
      <c r="H925" s="419"/>
      <c r="I925" s="419">
        <f t="shared" si="216"/>
        <v>3611</v>
      </c>
      <c r="J925" s="472" t="s">
        <v>2891</v>
      </c>
      <c r="K925" s="419">
        <v>143.66999999999999</v>
      </c>
      <c r="L925" s="466">
        <f t="shared" si="217"/>
        <v>1</v>
      </c>
      <c r="M925" s="464">
        <f t="shared" si="218"/>
        <v>36.11</v>
      </c>
      <c r="N925" s="464">
        <f t="shared" si="219"/>
        <v>3647.11</v>
      </c>
      <c r="O925" s="468">
        <f>+N925/$L$4337</f>
        <v>2.5585098609558828E-8</v>
      </c>
      <c r="P925" s="479"/>
    </row>
    <row r="926" spans="1:16" s="411" customFormat="1">
      <c r="A926" s="684"/>
      <c r="B926" s="456" t="s">
        <v>26</v>
      </c>
      <c r="C926" s="441"/>
      <c r="D926" s="414"/>
      <c r="E926" s="476"/>
      <c r="F926" s="471"/>
      <c r="G926" s="454">
        <f>SUM(G921:G925)</f>
        <v>635960</v>
      </c>
      <c r="H926" s="454">
        <f t="shared" ref="H926:O926" si="224">SUM(H921:H925)</f>
        <v>0</v>
      </c>
      <c r="I926" s="454">
        <f t="shared" si="224"/>
        <v>635960</v>
      </c>
      <c r="J926" s="454"/>
      <c r="K926" s="454"/>
      <c r="L926" s="454"/>
      <c r="M926" s="454">
        <f t="shared" si="224"/>
        <v>6359.6</v>
      </c>
      <c r="N926" s="454">
        <f t="shared" si="224"/>
        <v>642319.6</v>
      </c>
      <c r="O926" s="515">
        <f t="shared" si="224"/>
        <v>4.505981531912222E-6</v>
      </c>
    </row>
    <row r="927" spans="1:16">
      <c r="A927" s="684"/>
      <c r="B927" s="412" t="s">
        <v>383</v>
      </c>
      <c r="C927" s="413">
        <v>1114823326</v>
      </c>
      <c r="D927" s="414" t="s">
        <v>1191</v>
      </c>
      <c r="E927" s="476" t="s">
        <v>1706</v>
      </c>
      <c r="F927" s="435">
        <v>45531</v>
      </c>
      <c r="G927" s="419">
        <v>189583</v>
      </c>
      <c r="H927" s="419"/>
      <c r="I927" s="419">
        <f t="shared" si="216"/>
        <v>189583</v>
      </c>
      <c r="J927" s="472" t="s">
        <v>2891</v>
      </c>
      <c r="K927" s="419">
        <v>143.66999999999999</v>
      </c>
      <c r="L927" s="466">
        <f t="shared" si="217"/>
        <v>1</v>
      </c>
      <c r="M927" s="464">
        <f t="shared" si="218"/>
        <v>1895.83</v>
      </c>
      <c r="N927" s="464">
        <f t="shared" si="219"/>
        <v>191478.83</v>
      </c>
      <c r="O927" s="468">
        <f>+N927/$L$4337</f>
        <v>1.3432566462741598E-6</v>
      </c>
      <c r="P927" s="479"/>
    </row>
    <row r="928" spans="1:16" s="411" customFormat="1">
      <c r="A928" s="684"/>
      <c r="B928" s="447" t="s">
        <v>26</v>
      </c>
      <c r="C928" s="413"/>
      <c r="D928" s="414"/>
      <c r="E928" s="476"/>
      <c r="F928" s="471"/>
      <c r="G928" s="454">
        <f>SUM(G927:G927)</f>
        <v>189583</v>
      </c>
      <c r="H928" s="454">
        <f>SUM(H927:H927)</f>
        <v>0</v>
      </c>
      <c r="I928" s="454">
        <f>SUM(I927:I927)</f>
        <v>189583</v>
      </c>
      <c r="J928" s="454"/>
      <c r="K928" s="454"/>
      <c r="L928" s="454"/>
      <c r="M928" s="454">
        <f>SUM(M927:M927)</f>
        <v>1895.83</v>
      </c>
      <c r="N928" s="454">
        <f>SUM(N927:N927)</f>
        <v>191478.83</v>
      </c>
      <c r="O928" s="515">
        <f>SUM(O927:O927)</f>
        <v>1.3432566462741598E-6</v>
      </c>
    </row>
    <row r="929" spans="1:16">
      <c r="A929" s="684"/>
      <c r="B929" s="440" t="s">
        <v>384</v>
      </c>
      <c r="C929" s="441">
        <v>16856615</v>
      </c>
      <c r="D929" s="414" t="s">
        <v>1105</v>
      </c>
      <c r="E929" s="476" t="s">
        <v>1706</v>
      </c>
      <c r="F929" s="435">
        <v>45531</v>
      </c>
      <c r="G929" s="419">
        <v>3377500</v>
      </c>
      <c r="H929" s="419"/>
      <c r="I929" s="419">
        <f t="shared" si="216"/>
        <v>3377500</v>
      </c>
      <c r="J929" s="472" t="s">
        <v>2891</v>
      </c>
      <c r="K929" s="419">
        <v>143.66999999999999</v>
      </c>
      <c r="L929" s="466">
        <f t="shared" si="217"/>
        <v>1</v>
      </c>
      <c r="M929" s="464">
        <f t="shared" si="218"/>
        <v>33775</v>
      </c>
      <c r="N929" s="464">
        <f t="shared" si="219"/>
        <v>3411275</v>
      </c>
      <c r="O929" s="468">
        <f>+N929/$L$4337</f>
        <v>2.3930675866459413E-5</v>
      </c>
      <c r="P929" s="479"/>
    </row>
    <row r="930" spans="1:16">
      <c r="A930" s="684"/>
      <c r="B930" s="440" t="s">
        <v>384</v>
      </c>
      <c r="C930" s="441">
        <v>16856615</v>
      </c>
      <c r="D930" s="414" t="s">
        <v>1105</v>
      </c>
      <c r="E930" s="476" t="s">
        <v>1706</v>
      </c>
      <c r="F930" s="435">
        <v>45531</v>
      </c>
      <c r="G930" s="419">
        <v>3940417</v>
      </c>
      <c r="H930" s="419"/>
      <c r="I930" s="419">
        <f t="shared" si="216"/>
        <v>3940417</v>
      </c>
      <c r="J930" s="472" t="s">
        <v>2891</v>
      </c>
      <c r="K930" s="419">
        <v>143.66999999999999</v>
      </c>
      <c r="L930" s="466">
        <f t="shared" si="217"/>
        <v>1</v>
      </c>
      <c r="M930" s="464">
        <f t="shared" si="218"/>
        <v>39404.17</v>
      </c>
      <c r="N930" s="464">
        <f t="shared" si="219"/>
        <v>3979821.17</v>
      </c>
      <c r="O930" s="468">
        <f>+N930/$L$4337</f>
        <v>2.7919124205976729E-5</v>
      </c>
      <c r="P930" s="479"/>
    </row>
    <row r="931" spans="1:16">
      <c r="A931" s="684"/>
      <c r="B931" s="412" t="s">
        <v>384</v>
      </c>
      <c r="C931" s="413">
        <v>16856615</v>
      </c>
      <c r="D931" s="414" t="s">
        <v>1105</v>
      </c>
      <c r="E931" s="476" t="s">
        <v>1706</v>
      </c>
      <c r="F931" s="435">
        <v>45531</v>
      </c>
      <c r="G931" s="419">
        <v>275829</v>
      </c>
      <c r="H931" s="419"/>
      <c r="I931" s="419">
        <f t="shared" si="216"/>
        <v>275829</v>
      </c>
      <c r="J931" s="472" t="s">
        <v>2891</v>
      </c>
      <c r="K931" s="419">
        <v>143.66999999999999</v>
      </c>
      <c r="L931" s="466">
        <f t="shared" si="217"/>
        <v>1</v>
      </c>
      <c r="M931" s="464">
        <f t="shared" si="218"/>
        <v>2758.29</v>
      </c>
      <c r="N931" s="464">
        <f t="shared" si="219"/>
        <v>278587.28999999998</v>
      </c>
      <c r="O931" s="468">
        <f>+N931/$L$4337</f>
        <v>1.9543373482071453E-6</v>
      </c>
      <c r="P931" s="479"/>
    </row>
    <row r="932" spans="1:16">
      <c r="A932" s="684"/>
      <c r="B932" s="412" t="s">
        <v>384</v>
      </c>
      <c r="C932" s="413">
        <v>16856615</v>
      </c>
      <c r="D932" s="414" t="s">
        <v>1105</v>
      </c>
      <c r="E932" s="476" t="s">
        <v>1706</v>
      </c>
      <c r="F932" s="435">
        <v>45531</v>
      </c>
      <c r="G932" s="419">
        <v>562917</v>
      </c>
      <c r="H932" s="419"/>
      <c r="I932" s="419">
        <f t="shared" si="216"/>
        <v>562917</v>
      </c>
      <c r="J932" s="472" t="s">
        <v>2891</v>
      </c>
      <c r="K932" s="419">
        <v>143.66999999999999</v>
      </c>
      <c r="L932" s="466">
        <f t="shared" si="217"/>
        <v>1</v>
      </c>
      <c r="M932" s="464">
        <f t="shared" si="218"/>
        <v>5629.17</v>
      </c>
      <c r="N932" s="464">
        <f t="shared" si="219"/>
        <v>568546.17000000004</v>
      </c>
      <c r="O932" s="468">
        <f>+N932/$L$4337</f>
        <v>3.988448339517316E-6</v>
      </c>
      <c r="P932" s="479"/>
    </row>
    <row r="933" spans="1:16">
      <c r="A933" s="684"/>
      <c r="B933" s="440" t="s">
        <v>384</v>
      </c>
      <c r="C933" s="441">
        <v>16856615</v>
      </c>
      <c r="D933" s="414" t="s">
        <v>1105</v>
      </c>
      <c r="E933" s="476" t="s">
        <v>1706</v>
      </c>
      <c r="F933" s="435">
        <v>45531</v>
      </c>
      <c r="G933" s="419">
        <v>2702000</v>
      </c>
      <c r="H933" s="419"/>
      <c r="I933" s="419">
        <f t="shared" si="216"/>
        <v>2702000</v>
      </c>
      <c r="J933" s="472" t="s">
        <v>2891</v>
      </c>
      <c r="K933" s="419">
        <v>143.66999999999999</v>
      </c>
      <c r="L933" s="466">
        <f t="shared" si="217"/>
        <v>1</v>
      </c>
      <c r="M933" s="464">
        <f t="shared" si="218"/>
        <v>27020</v>
      </c>
      <c r="N933" s="464">
        <f t="shared" si="219"/>
        <v>2729020</v>
      </c>
      <c r="O933" s="468">
        <f>+N933/$L$4337</f>
        <v>1.9144540693167531E-5</v>
      </c>
      <c r="P933" s="479"/>
    </row>
    <row r="934" spans="1:16" s="411" customFormat="1">
      <c r="A934" s="684"/>
      <c r="B934" s="447" t="s">
        <v>26</v>
      </c>
      <c r="C934" s="413"/>
      <c r="D934" s="414"/>
      <c r="E934" s="476"/>
      <c r="F934" s="471"/>
      <c r="G934" s="454">
        <f>SUM(G929:G933)</f>
        <v>10858663</v>
      </c>
      <c r="H934" s="454">
        <f>SUM(H929:H933)</f>
        <v>0</v>
      </c>
      <c r="I934" s="454">
        <f>SUM(I929:I933)</f>
        <v>10858663</v>
      </c>
      <c r="J934" s="454"/>
      <c r="K934" s="454"/>
      <c r="L934" s="454"/>
      <c r="M934" s="454">
        <f>SUM(M929:M933)</f>
        <v>108586.62999999999</v>
      </c>
      <c r="N934" s="454">
        <f>SUM(N929:N933)</f>
        <v>10967249.629999999</v>
      </c>
      <c r="O934" s="515">
        <f>SUM(O929:O933)</f>
        <v>7.6937126453328127E-5</v>
      </c>
    </row>
    <row r="935" spans="1:16">
      <c r="A935" s="684"/>
      <c r="B935" s="440" t="s">
        <v>1080</v>
      </c>
      <c r="C935" s="441">
        <v>865544</v>
      </c>
      <c r="D935" s="414" t="s">
        <v>868</v>
      </c>
      <c r="E935" s="476" t="s">
        <v>1706</v>
      </c>
      <c r="F935" s="435">
        <v>45531</v>
      </c>
      <c r="G935" s="419">
        <v>23250000</v>
      </c>
      <c r="H935" s="419"/>
      <c r="I935" s="419">
        <f t="shared" si="216"/>
        <v>23250000</v>
      </c>
      <c r="J935" s="472" t="s">
        <v>2891</v>
      </c>
      <c r="K935" s="419">
        <v>143.66999999999999</v>
      </c>
      <c r="L935" s="466">
        <f t="shared" si="217"/>
        <v>1</v>
      </c>
      <c r="M935" s="464">
        <f t="shared" si="218"/>
        <v>232500</v>
      </c>
      <c r="N935" s="464">
        <f t="shared" si="219"/>
        <v>23482500</v>
      </c>
      <c r="O935" s="468">
        <f>+N935/$L$4337</f>
        <v>1.6473374208591602E-4</v>
      </c>
      <c r="P935" s="479"/>
    </row>
    <row r="936" spans="1:16">
      <c r="A936" s="684"/>
      <c r="B936" s="412" t="s">
        <v>1080</v>
      </c>
      <c r="C936" s="413">
        <v>865544</v>
      </c>
      <c r="D936" s="414" t="s">
        <v>868</v>
      </c>
      <c r="E936" s="476" t="s">
        <v>1706</v>
      </c>
      <c r="F936" s="435">
        <v>45531</v>
      </c>
      <c r="G936" s="419">
        <v>1033332</v>
      </c>
      <c r="H936" s="419"/>
      <c r="I936" s="419">
        <f t="shared" si="216"/>
        <v>1033332</v>
      </c>
      <c r="J936" s="472" t="s">
        <v>2891</v>
      </c>
      <c r="K936" s="419">
        <v>143.66999999999999</v>
      </c>
      <c r="L936" s="466">
        <f t="shared" si="217"/>
        <v>1</v>
      </c>
      <c r="M936" s="464">
        <f t="shared" si="218"/>
        <v>10333.32</v>
      </c>
      <c r="N936" s="464">
        <f t="shared" si="219"/>
        <v>1043665.32</v>
      </c>
      <c r="O936" s="468">
        <f>+N936/$L$4337</f>
        <v>7.3214902011666135E-6</v>
      </c>
      <c r="P936" s="479"/>
    </row>
    <row r="937" spans="1:16" s="411" customFormat="1">
      <c r="A937" s="684"/>
      <c r="B937" s="447" t="s">
        <v>26</v>
      </c>
      <c r="C937" s="413"/>
      <c r="D937" s="414"/>
      <c r="E937" s="476"/>
      <c r="F937" s="471"/>
      <c r="G937" s="454">
        <f>SUM(G935:G936)</f>
        <v>24283332</v>
      </c>
      <c r="H937" s="454">
        <f t="shared" ref="H937:O937" si="225">SUM(H935:H936)</f>
        <v>0</v>
      </c>
      <c r="I937" s="454">
        <f t="shared" si="225"/>
        <v>24283332</v>
      </c>
      <c r="J937" s="454"/>
      <c r="K937" s="454"/>
      <c r="L937" s="454"/>
      <c r="M937" s="454">
        <f t="shared" si="225"/>
        <v>242833.32</v>
      </c>
      <c r="N937" s="454">
        <f t="shared" si="225"/>
        <v>24526165.32</v>
      </c>
      <c r="O937" s="515">
        <f t="shared" si="225"/>
        <v>1.7205523228708264E-4</v>
      </c>
    </row>
    <row r="938" spans="1:16">
      <c r="A938" s="684"/>
      <c r="B938" s="440" t="s">
        <v>725</v>
      </c>
      <c r="C938" s="441">
        <v>1107054744</v>
      </c>
      <c r="D938" s="414" t="s">
        <v>934</v>
      </c>
      <c r="E938" s="476" t="s">
        <v>1706</v>
      </c>
      <c r="F938" s="435">
        <v>45531</v>
      </c>
      <c r="G938" s="419">
        <v>23250000</v>
      </c>
      <c r="H938" s="419"/>
      <c r="I938" s="419">
        <f t="shared" si="216"/>
        <v>23250000</v>
      </c>
      <c r="J938" s="472" t="s">
        <v>2891</v>
      </c>
      <c r="K938" s="419">
        <v>143.66999999999999</v>
      </c>
      <c r="L938" s="466">
        <f t="shared" si="217"/>
        <v>1</v>
      </c>
      <c r="M938" s="464">
        <f t="shared" si="218"/>
        <v>232500</v>
      </c>
      <c r="N938" s="464">
        <f t="shared" si="219"/>
        <v>23482500</v>
      </c>
      <c r="O938" s="468">
        <f>+N938/$L$4337</f>
        <v>1.6473374208591602E-4</v>
      </c>
      <c r="P938" s="479"/>
    </row>
    <row r="939" spans="1:16">
      <c r="A939" s="684"/>
      <c r="B939" s="412" t="s">
        <v>725</v>
      </c>
      <c r="C939" s="413">
        <v>1107054744</v>
      </c>
      <c r="D939" s="414" t="s">
        <v>934</v>
      </c>
      <c r="E939" s="476" t="s">
        <v>1706</v>
      </c>
      <c r="F939" s="435">
        <v>45531</v>
      </c>
      <c r="G939" s="419">
        <v>1937502</v>
      </c>
      <c r="H939" s="419"/>
      <c r="I939" s="419">
        <f t="shared" si="216"/>
        <v>1937502</v>
      </c>
      <c r="J939" s="472" t="s">
        <v>2891</v>
      </c>
      <c r="K939" s="419">
        <v>143.66999999999999</v>
      </c>
      <c r="L939" s="466">
        <f t="shared" si="217"/>
        <v>1</v>
      </c>
      <c r="M939" s="464">
        <f t="shared" si="218"/>
        <v>19375.02</v>
      </c>
      <c r="N939" s="464">
        <f t="shared" si="219"/>
        <v>1956877.02</v>
      </c>
      <c r="O939" s="468">
        <f>+N939/$L$4337</f>
        <v>1.3727826011137482E-5</v>
      </c>
      <c r="P939" s="479"/>
    </row>
    <row r="940" spans="1:16" s="411" customFormat="1">
      <c r="A940" s="684"/>
      <c r="B940" s="456" t="s">
        <v>26</v>
      </c>
      <c r="C940" s="441"/>
      <c r="D940" s="414"/>
      <c r="E940" s="476"/>
      <c r="F940" s="471"/>
      <c r="G940" s="454">
        <f>SUM(G938:G939)</f>
        <v>25187502</v>
      </c>
      <c r="H940" s="454">
        <f t="shared" ref="H940:O940" si="226">SUM(H938:H939)</f>
        <v>0</v>
      </c>
      <c r="I940" s="454">
        <f t="shared" si="226"/>
        <v>25187502</v>
      </c>
      <c r="J940" s="454"/>
      <c r="K940" s="454"/>
      <c r="L940" s="454"/>
      <c r="M940" s="454">
        <f t="shared" si="226"/>
        <v>251875.02</v>
      </c>
      <c r="N940" s="454">
        <f t="shared" si="226"/>
        <v>25439377.02</v>
      </c>
      <c r="O940" s="515">
        <f t="shared" si="226"/>
        <v>1.7846156809705349E-4</v>
      </c>
    </row>
    <row r="941" spans="1:16">
      <c r="A941" s="684"/>
      <c r="B941" s="412" t="s">
        <v>686</v>
      </c>
      <c r="C941" s="413">
        <v>1005875821</v>
      </c>
      <c r="D941" s="414" t="s">
        <v>687</v>
      </c>
      <c r="E941" s="476" t="s">
        <v>1706</v>
      </c>
      <c r="F941" s="435">
        <v>45531</v>
      </c>
      <c r="G941" s="419">
        <v>650000</v>
      </c>
      <c r="H941" s="419"/>
      <c r="I941" s="419">
        <f t="shared" si="216"/>
        <v>650000</v>
      </c>
      <c r="J941" s="472" t="s">
        <v>2891</v>
      </c>
      <c r="K941" s="419">
        <v>143.66999999999999</v>
      </c>
      <c r="L941" s="466">
        <f t="shared" si="217"/>
        <v>1</v>
      </c>
      <c r="M941" s="464">
        <f t="shared" si="218"/>
        <v>6500</v>
      </c>
      <c r="N941" s="464">
        <f t="shared" si="219"/>
        <v>656500</v>
      </c>
      <c r="O941" s="468">
        <f>+N941/$L$4337</f>
        <v>4.6054594561653947E-6</v>
      </c>
      <c r="P941" s="479"/>
    </row>
    <row r="942" spans="1:16">
      <c r="A942" s="684"/>
      <c r="B942" s="412" t="s">
        <v>686</v>
      </c>
      <c r="C942" s="413">
        <v>1005875821</v>
      </c>
      <c r="D942" s="414" t="s">
        <v>687</v>
      </c>
      <c r="E942" s="476" t="s">
        <v>1706</v>
      </c>
      <c r="F942" s="435">
        <v>45531</v>
      </c>
      <c r="G942" s="419">
        <v>852833</v>
      </c>
      <c r="H942" s="419"/>
      <c r="I942" s="419">
        <f t="shared" si="216"/>
        <v>852833</v>
      </c>
      <c r="J942" s="472" t="s">
        <v>2891</v>
      </c>
      <c r="K942" s="419">
        <v>143.66999999999999</v>
      </c>
      <c r="L942" s="466">
        <f t="shared" si="217"/>
        <v>1</v>
      </c>
      <c r="M942" s="464">
        <f t="shared" si="218"/>
        <v>8528.33</v>
      </c>
      <c r="N942" s="464">
        <f t="shared" si="219"/>
        <v>861361.33</v>
      </c>
      <c r="O942" s="468">
        <f>+N942/$L$4337</f>
        <v>6.0425966221229259E-6</v>
      </c>
      <c r="P942" s="479"/>
    </row>
    <row r="943" spans="1:16">
      <c r="A943" s="684"/>
      <c r="B943" s="440" t="s">
        <v>686</v>
      </c>
      <c r="C943" s="441">
        <v>1005875821</v>
      </c>
      <c r="D943" s="414" t="s">
        <v>687</v>
      </c>
      <c r="E943" s="476" t="s">
        <v>1706</v>
      </c>
      <c r="F943" s="435">
        <v>45531</v>
      </c>
      <c r="G943" s="419">
        <v>59698</v>
      </c>
      <c r="H943" s="419"/>
      <c r="I943" s="419">
        <f t="shared" si="216"/>
        <v>59698</v>
      </c>
      <c r="J943" s="472" t="s">
        <v>2891</v>
      </c>
      <c r="K943" s="419">
        <v>143.66999999999999</v>
      </c>
      <c r="L943" s="466">
        <f t="shared" si="217"/>
        <v>1</v>
      </c>
      <c r="M943" s="464">
        <f t="shared" si="218"/>
        <v>596.98</v>
      </c>
      <c r="N943" s="464">
        <f t="shared" si="219"/>
        <v>60294.98</v>
      </c>
      <c r="O943" s="468">
        <f>+N943/$L$4337</f>
        <v>4.2297956709871037E-7</v>
      </c>
      <c r="P943" s="479"/>
    </row>
    <row r="944" spans="1:16">
      <c r="A944" s="684"/>
      <c r="B944" s="412" t="s">
        <v>686</v>
      </c>
      <c r="C944" s="413">
        <v>1005875821</v>
      </c>
      <c r="D944" s="414" t="s">
        <v>687</v>
      </c>
      <c r="E944" s="476" t="s">
        <v>1706</v>
      </c>
      <c r="F944" s="435">
        <v>45531</v>
      </c>
      <c r="G944" s="419">
        <v>121833</v>
      </c>
      <c r="H944" s="419"/>
      <c r="I944" s="419">
        <f t="shared" si="216"/>
        <v>121833</v>
      </c>
      <c r="J944" s="472" t="s">
        <v>2891</v>
      </c>
      <c r="K944" s="419">
        <v>143.66999999999999</v>
      </c>
      <c r="L944" s="466">
        <f t="shared" si="217"/>
        <v>1</v>
      </c>
      <c r="M944" s="464">
        <f t="shared" si="218"/>
        <v>1218.33</v>
      </c>
      <c r="N944" s="464">
        <f t="shared" si="219"/>
        <v>123051.33</v>
      </c>
      <c r="O944" s="468">
        <f>+N944/$L$4337</f>
        <v>8.6322606449692072E-7</v>
      </c>
      <c r="P944" s="479"/>
    </row>
    <row r="945" spans="1:16">
      <c r="A945" s="684"/>
      <c r="B945" s="440" t="s">
        <v>686</v>
      </c>
      <c r="C945" s="441">
        <v>1005875821</v>
      </c>
      <c r="D945" s="414" t="s">
        <v>687</v>
      </c>
      <c r="E945" s="476" t="s">
        <v>1706</v>
      </c>
      <c r="F945" s="435">
        <v>45531</v>
      </c>
      <c r="G945" s="419">
        <v>258194</v>
      </c>
      <c r="H945" s="419"/>
      <c r="I945" s="419">
        <f t="shared" si="216"/>
        <v>258194</v>
      </c>
      <c r="J945" s="472" t="s">
        <v>2891</v>
      </c>
      <c r="K945" s="419">
        <v>143.66999999999999</v>
      </c>
      <c r="L945" s="466">
        <f t="shared" si="217"/>
        <v>1</v>
      </c>
      <c r="M945" s="464">
        <f t="shared" si="218"/>
        <v>2581.94</v>
      </c>
      <c r="N945" s="464">
        <f t="shared" si="219"/>
        <v>260775.94</v>
      </c>
      <c r="O945" s="468">
        <f>+N945/$L$4337</f>
        <v>1.8293876905002581E-6</v>
      </c>
      <c r="P945" s="479"/>
    </row>
    <row r="946" spans="1:16" s="411" customFormat="1">
      <c r="A946" s="684"/>
      <c r="B946" s="447" t="s">
        <v>26</v>
      </c>
      <c r="C946" s="413"/>
      <c r="D946" s="414"/>
      <c r="E946" s="476"/>
      <c r="F946" s="471"/>
      <c r="G946" s="454">
        <f>SUM(G941:G945)</f>
        <v>1942558</v>
      </c>
      <c r="H946" s="454">
        <f t="shared" ref="H946:O946" si="227">SUM(H941:H945)</f>
        <v>0</v>
      </c>
      <c r="I946" s="454">
        <f t="shared" si="227"/>
        <v>1942558</v>
      </c>
      <c r="J946" s="454"/>
      <c r="K946" s="454"/>
      <c r="L946" s="454"/>
      <c r="M946" s="454">
        <f t="shared" si="227"/>
        <v>19425.579999999998</v>
      </c>
      <c r="N946" s="454">
        <f t="shared" si="227"/>
        <v>1961983.58</v>
      </c>
      <c r="O946" s="515">
        <f t="shared" si="227"/>
        <v>1.3763649400384211E-5</v>
      </c>
    </row>
    <row r="947" spans="1:16">
      <c r="A947" s="684"/>
      <c r="B947" s="412" t="s">
        <v>385</v>
      </c>
      <c r="C947" s="413">
        <v>14802213</v>
      </c>
      <c r="D947" s="414" t="s">
        <v>386</v>
      </c>
      <c r="E947" s="476" t="s">
        <v>1706</v>
      </c>
      <c r="F947" s="435">
        <v>45531</v>
      </c>
      <c r="G947" s="419">
        <v>1109500</v>
      </c>
      <c r="H947" s="419"/>
      <c r="I947" s="419">
        <f t="shared" si="216"/>
        <v>1109500</v>
      </c>
      <c r="J947" s="472" t="s">
        <v>2891</v>
      </c>
      <c r="K947" s="419">
        <v>143.66999999999999</v>
      </c>
      <c r="L947" s="466">
        <f t="shared" si="217"/>
        <v>1</v>
      </c>
      <c r="M947" s="464">
        <f t="shared" si="218"/>
        <v>11095</v>
      </c>
      <c r="N947" s="464">
        <f t="shared" si="219"/>
        <v>1120595</v>
      </c>
      <c r="O947" s="468">
        <f>+N947/$L$4337</f>
        <v>7.8611650255623154E-6</v>
      </c>
      <c r="P947" s="479"/>
    </row>
    <row r="948" spans="1:16">
      <c r="A948" s="684"/>
      <c r="B948" s="440" t="s">
        <v>385</v>
      </c>
      <c r="C948" s="441">
        <v>14802213</v>
      </c>
      <c r="D948" s="414" t="s">
        <v>386</v>
      </c>
      <c r="E948" s="476" t="s">
        <v>1706</v>
      </c>
      <c r="F948" s="435">
        <v>45531</v>
      </c>
      <c r="G948" s="419">
        <v>1388917</v>
      </c>
      <c r="H948" s="419"/>
      <c r="I948" s="419">
        <f t="shared" si="216"/>
        <v>1388917</v>
      </c>
      <c r="J948" s="472" t="s">
        <v>2891</v>
      </c>
      <c r="K948" s="419">
        <v>143.66999999999999</v>
      </c>
      <c r="L948" s="466">
        <f t="shared" si="217"/>
        <v>1</v>
      </c>
      <c r="M948" s="464">
        <f t="shared" si="218"/>
        <v>13889.17</v>
      </c>
      <c r="N948" s="464">
        <f t="shared" si="219"/>
        <v>1402806.17</v>
      </c>
      <c r="O948" s="468">
        <f>+N948/$L$4337</f>
        <v>9.8409245099674937E-6</v>
      </c>
      <c r="P948" s="479"/>
    </row>
    <row r="949" spans="1:16">
      <c r="A949" s="684"/>
      <c r="B949" s="412" t="s">
        <v>385</v>
      </c>
      <c r="C949" s="413">
        <v>14802213</v>
      </c>
      <c r="D949" s="414" t="s">
        <v>386</v>
      </c>
      <c r="E949" s="476" t="s">
        <v>1706</v>
      </c>
      <c r="F949" s="435">
        <v>45531</v>
      </c>
      <c r="G949" s="419">
        <v>97224</v>
      </c>
      <c r="H949" s="419"/>
      <c r="I949" s="419">
        <f t="shared" si="216"/>
        <v>97224</v>
      </c>
      <c r="J949" s="472" t="s">
        <v>2891</v>
      </c>
      <c r="K949" s="419">
        <v>143.66999999999999</v>
      </c>
      <c r="L949" s="466">
        <f t="shared" si="217"/>
        <v>1</v>
      </c>
      <c r="M949" s="464">
        <f t="shared" si="218"/>
        <v>972.24</v>
      </c>
      <c r="N949" s="464">
        <f t="shared" si="219"/>
        <v>98196.24</v>
      </c>
      <c r="O949" s="468">
        <f>+N949/$L$4337</f>
        <v>6.8886336948649897E-7</v>
      </c>
      <c r="P949" s="479"/>
    </row>
    <row r="950" spans="1:16">
      <c r="A950" s="684"/>
      <c r="B950" s="440" t="s">
        <v>385</v>
      </c>
      <c r="C950" s="441">
        <v>14802213</v>
      </c>
      <c r="D950" s="414" t="s">
        <v>386</v>
      </c>
      <c r="E950" s="476" t="s">
        <v>1706</v>
      </c>
      <c r="F950" s="435">
        <v>45531</v>
      </c>
      <c r="G950" s="419">
        <v>198417</v>
      </c>
      <c r="H950" s="419"/>
      <c r="I950" s="419">
        <f t="shared" si="216"/>
        <v>198417</v>
      </c>
      <c r="J950" s="472" t="s">
        <v>2891</v>
      </c>
      <c r="K950" s="419">
        <v>143.66999999999999</v>
      </c>
      <c r="L950" s="466">
        <f t="shared" si="217"/>
        <v>1</v>
      </c>
      <c r="M950" s="464">
        <f t="shared" si="218"/>
        <v>1984.17</v>
      </c>
      <c r="N950" s="464">
        <f t="shared" si="219"/>
        <v>200401.17</v>
      </c>
      <c r="O950" s="468">
        <f>+N950/$L$4337</f>
        <v>1.4058483829445679E-6</v>
      </c>
      <c r="P950" s="479"/>
    </row>
    <row r="951" spans="1:16">
      <c r="A951" s="684"/>
      <c r="B951" s="412" t="s">
        <v>385</v>
      </c>
      <c r="C951" s="413">
        <v>14802213</v>
      </c>
      <c r="D951" s="414" t="s">
        <v>386</v>
      </c>
      <c r="E951" s="476" t="s">
        <v>1706</v>
      </c>
      <c r="F951" s="435">
        <v>45531</v>
      </c>
      <c r="G951" s="419">
        <v>391407</v>
      </c>
      <c r="H951" s="419"/>
      <c r="I951" s="419">
        <f t="shared" si="216"/>
        <v>391407</v>
      </c>
      <c r="J951" s="472" t="s">
        <v>2891</v>
      </c>
      <c r="K951" s="419">
        <v>143.66999999999999</v>
      </c>
      <c r="L951" s="466">
        <f t="shared" si="217"/>
        <v>1</v>
      </c>
      <c r="M951" s="464">
        <f t="shared" si="218"/>
        <v>3914.07</v>
      </c>
      <c r="N951" s="464">
        <f t="shared" si="219"/>
        <v>395321.07</v>
      </c>
      <c r="O951" s="468">
        <f>+N951/$L$4337</f>
        <v>2.7732447220912748E-6</v>
      </c>
      <c r="P951" s="479"/>
    </row>
    <row r="952" spans="1:16" s="411" customFormat="1">
      <c r="A952" s="684"/>
      <c r="B952" s="447" t="s">
        <v>26</v>
      </c>
      <c r="C952" s="413"/>
      <c r="D952" s="414"/>
      <c r="E952" s="476"/>
      <c r="F952" s="471"/>
      <c r="G952" s="454">
        <f>SUM(G947:G951)</f>
        <v>3185465</v>
      </c>
      <c r="H952" s="454">
        <f t="shared" ref="H952:O952" si="228">SUM(H947:H951)</f>
        <v>0</v>
      </c>
      <c r="I952" s="454">
        <f t="shared" si="228"/>
        <v>3185465</v>
      </c>
      <c r="J952" s="454"/>
      <c r="K952" s="454"/>
      <c r="L952" s="454"/>
      <c r="M952" s="454">
        <f t="shared" si="228"/>
        <v>31854.65</v>
      </c>
      <c r="N952" s="454">
        <f t="shared" si="228"/>
        <v>3217319.65</v>
      </c>
      <c r="O952" s="515">
        <f t="shared" si="228"/>
        <v>2.2570046010052152E-5</v>
      </c>
    </row>
    <row r="953" spans="1:16">
      <c r="A953" s="684"/>
      <c r="B953" s="412" t="s">
        <v>387</v>
      </c>
      <c r="C953" s="413">
        <v>1099738647</v>
      </c>
      <c r="D953" s="414" t="s">
        <v>388</v>
      </c>
      <c r="E953" s="476" t="s">
        <v>1706</v>
      </c>
      <c r="F953" s="435">
        <v>45531</v>
      </c>
      <c r="G953" s="419">
        <v>666022</v>
      </c>
      <c r="H953" s="419"/>
      <c r="I953" s="419">
        <f t="shared" si="216"/>
        <v>666022</v>
      </c>
      <c r="J953" s="472" t="s">
        <v>2891</v>
      </c>
      <c r="K953" s="419">
        <v>143.66999999999999</v>
      </c>
      <c r="L953" s="466">
        <f t="shared" si="217"/>
        <v>1</v>
      </c>
      <c r="M953" s="464">
        <f t="shared" si="218"/>
        <v>6660.22</v>
      </c>
      <c r="N953" s="464">
        <f t="shared" si="219"/>
        <v>672682.22</v>
      </c>
      <c r="O953" s="468">
        <f t="shared" ref="O953:O961" si="229">+N953/$L$4337</f>
        <v>4.7189804890987512E-6</v>
      </c>
      <c r="P953" s="479"/>
    </row>
    <row r="954" spans="1:16">
      <c r="A954" s="684"/>
      <c r="B954" s="440" t="s">
        <v>387</v>
      </c>
      <c r="C954" s="441">
        <v>1099738647</v>
      </c>
      <c r="D954" s="414" t="s">
        <v>388</v>
      </c>
      <c r="E954" s="476" t="s">
        <v>1706</v>
      </c>
      <c r="F954" s="435">
        <v>45531</v>
      </c>
      <c r="G954" s="419">
        <v>36409</v>
      </c>
      <c r="H954" s="419"/>
      <c r="I954" s="419">
        <f t="shared" ref="I954:I1010" si="230">+G954+H954</f>
        <v>36409</v>
      </c>
      <c r="J954" s="472" t="s">
        <v>2891</v>
      </c>
      <c r="K954" s="419">
        <v>143.66999999999999</v>
      </c>
      <c r="L954" s="466">
        <f t="shared" ref="L954:L1010" si="231">+K954/J954</f>
        <v>1</v>
      </c>
      <c r="M954" s="464">
        <f t="shared" ref="M954:M1010" si="232">+I954*L954%</f>
        <v>364.09000000000003</v>
      </c>
      <c r="N954" s="464">
        <f t="shared" ref="N954:N1010" si="233">+I954+M954</f>
        <v>36773.089999999997</v>
      </c>
      <c r="O954" s="468">
        <f t="shared" si="229"/>
        <v>2.5796949744542435E-7</v>
      </c>
      <c r="P954" s="479"/>
    </row>
    <row r="955" spans="1:16">
      <c r="A955" s="684"/>
      <c r="B955" s="412" t="s">
        <v>387</v>
      </c>
      <c r="C955" s="413">
        <v>1099738647</v>
      </c>
      <c r="D955" s="414" t="s">
        <v>388</v>
      </c>
      <c r="E955" s="476" t="s">
        <v>1706</v>
      </c>
      <c r="F955" s="435">
        <v>45531</v>
      </c>
      <c r="G955" s="419">
        <v>121833</v>
      </c>
      <c r="H955" s="419"/>
      <c r="I955" s="419">
        <f t="shared" si="230"/>
        <v>121833</v>
      </c>
      <c r="J955" s="472" t="s">
        <v>2891</v>
      </c>
      <c r="K955" s="419">
        <v>143.66999999999999</v>
      </c>
      <c r="L955" s="466">
        <f t="shared" si="231"/>
        <v>1</v>
      </c>
      <c r="M955" s="464">
        <f t="shared" si="232"/>
        <v>1218.33</v>
      </c>
      <c r="N955" s="464">
        <f t="shared" si="233"/>
        <v>123051.33</v>
      </c>
      <c r="O955" s="468">
        <f t="shared" si="229"/>
        <v>8.6322606449692072E-7</v>
      </c>
      <c r="P955" s="479"/>
    </row>
    <row r="956" spans="1:16">
      <c r="A956" s="684"/>
      <c r="B956" s="412" t="s">
        <v>387</v>
      </c>
      <c r="C956" s="413">
        <v>1099738647</v>
      </c>
      <c r="D956" s="414" t="s">
        <v>388</v>
      </c>
      <c r="E956" s="476" t="s">
        <v>1706</v>
      </c>
      <c r="F956" s="435">
        <v>45531</v>
      </c>
      <c r="G956" s="419">
        <v>296111</v>
      </c>
      <c r="H956" s="419"/>
      <c r="I956" s="419">
        <f t="shared" si="230"/>
        <v>296111</v>
      </c>
      <c r="J956" s="472" t="s">
        <v>2891</v>
      </c>
      <c r="K956" s="419">
        <v>143.66999999999999</v>
      </c>
      <c r="L956" s="466">
        <f t="shared" si="231"/>
        <v>1</v>
      </c>
      <c r="M956" s="464">
        <f t="shared" si="232"/>
        <v>2961.11</v>
      </c>
      <c r="N956" s="464">
        <f t="shared" si="233"/>
        <v>299072.11</v>
      </c>
      <c r="O956" s="468">
        <f t="shared" si="229"/>
        <v>2.0980418538839862E-6</v>
      </c>
      <c r="P956" s="479"/>
    </row>
    <row r="957" spans="1:16">
      <c r="A957" s="684"/>
      <c r="B957" s="412" t="s">
        <v>389</v>
      </c>
      <c r="C957" s="413">
        <v>66951681</v>
      </c>
      <c r="D957" s="414" t="s">
        <v>390</v>
      </c>
      <c r="E957" s="476" t="s">
        <v>1706</v>
      </c>
      <c r="F957" s="435">
        <v>45531</v>
      </c>
      <c r="G957" s="419">
        <v>870750</v>
      </c>
      <c r="H957" s="419"/>
      <c r="I957" s="419">
        <f t="shared" si="230"/>
        <v>870750</v>
      </c>
      <c r="J957" s="472" t="s">
        <v>2891</v>
      </c>
      <c r="K957" s="419">
        <v>143.66999999999999</v>
      </c>
      <c r="L957" s="466">
        <f t="shared" si="231"/>
        <v>1</v>
      </c>
      <c r="M957" s="464">
        <f t="shared" si="232"/>
        <v>8707.5</v>
      </c>
      <c r="N957" s="464">
        <f t="shared" si="233"/>
        <v>879457.5</v>
      </c>
      <c r="O957" s="468">
        <f t="shared" si="229"/>
        <v>6.1695443407015647E-6</v>
      </c>
      <c r="P957" s="479"/>
    </row>
    <row r="958" spans="1:16">
      <c r="A958" s="684"/>
      <c r="B958" s="440" t="s">
        <v>389</v>
      </c>
      <c r="C958" s="441">
        <v>66951681</v>
      </c>
      <c r="D958" s="414" t="s">
        <v>390</v>
      </c>
      <c r="E958" s="476" t="s">
        <v>1706</v>
      </c>
      <c r="F958" s="435">
        <v>45531</v>
      </c>
      <c r="G958" s="419">
        <v>2588250</v>
      </c>
      <c r="H958" s="419"/>
      <c r="I958" s="419">
        <f t="shared" si="230"/>
        <v>2588250</v>
      </c>
      <c r="J958" s="472" t="s">
        <v>2891</v>
      </c>
      <c r="K958" s="419">
        <v>143.66999999999999</v>
      </c>
      <c r="L958" s="466">
        <f t="shared" si="231"/>
        <v>1</v>
      </c>
      <c r="M958" s="464">
        <f t="shared" si="232"/>
        <v>25882.5</v>
      </c>
      <c r="N958" s="464">
        <f t="shared" si="233"/>
        <v>2614132.5</v>
      </c>
      <c r="O958" s="468">
        <f t="shared" si="229"/>
        <v>1.8338585288338587E-5</v>
      </c>
      <c r="P958" s="479"/>
    </row>
    <row r="959" spans="1:16">
      <c r="A959" s="684"/>
      <c r="B959" s="412" t="s">
        <v>389</v>
      </c>
      <c r="C959" s="413">
        <v>66951681</v>
      </c>
      <c r="D959" s="414" t="s">
        <v>390</v>
      </c>
      <c r="E959" s="476" t="s">
        <v>1706</v>
      </c>
      <c r="F959" s="435">
        <v>45531</v>
      </c>
      <c r="G959" s="419">
        <v>181178</v>
      </c>
      <c r="H959" s="419"/>
      <c r="I959" s="419">
        <f t="shared" si="230"/>
        <v>181178</v>
      </c>
      <c r="J959" s="472" t="s">
        <v>2891</v>
      </c>
      <c r="K959" s="419">
        <v>143.66999999999999</v>
      </c>
      <c r="L959" s="466">
        <f t="shared" si="231"/>
        <v>1</v>
      </c>
      <c r="M959" s="464">
        <f t="shared" si="232"/>
        <v>1811.78</v>
      </c>
      <c r="N959" s="464">
        <f t="shared" si="233"/>
        <v>182989.78</v>
      </c>
      <c r="O959" s="468">
        <f t="shared" si="229"/>
        <v>1.2837045128448213E-6</v>
      </c>
      <c r="P959" s="479"/>
    </row>
    <row r="960" spans="1:16">
      <c r="A960" s="684"/>
      <c r="B960" s="412" t="s">
        <v>389</v>
      </c>
      <c r="C960" s="413">
        <v>66951681</v>
      </c>
      <c r="D960" s="414" t="s">
        <v>390</v>
      </c>
      <c r="E960" s="476" t="s">
        <v>1706</v>
      </c>
      <c r="F960" s="435">
        <v>45531</v>
      </c>
      <c r="G960" s="419">
        <v>369750</v>
      </c>
      <c r="H960" s="419"/>
      <c r="I960" s="419">
        <f t="shared" si="230"/>
        <v>369750</v>
      </c>
      <c r="J960" s="472" t="s">
        <v>2891</v>
      </c>
      <c r="K960" s="419">
        <v>143.66999999999999</v>
      </c>
      <c r="L960" s="466">
        <f t="shared" si="231"/>
        <v>1</v>
      </c>
      <c r="M960" s="464">
        <f t="shared" si="232"/>
        <v>3697.5</v>
      </c>
      <c r="N960" s="464">
        <f t="shared" si="233"/>
        <v>373447.5</v>
      </c>
      <c r="O960" s="468">
        <f t="shared" si="229"/>
        <v>2.6197978983340839E-6</v>
      </c>
      <c r="P960" s="479"/>
    </row>
    <row r="961" spans="1:16">
      <c r="A961" s="684"/>
      <c r="B961" s="440" t="s">
        <v>389</v>
      </c>
      <c r="C961" s="441">
        <v>66951681</v>
      </c>
      <c r="D961" s="414" t="s">
        <v>390</v>
      </c>
      <c r="E961" s="476" t="s">
        <v>1706</v>
      </c>
      <c r="F961" s="435">
        <v>45531</v>
      </c>
      <c r="G961" s="419">
        <v>3087413</v>
      </c>
      <c r="H961" s="419"/>
      <c r="I961" s="419">
        <f t="shared" si="230"/>
        <v>3087413</v>
      </c>
      <c r="J961" s="472" t="s">
        <v>2891</v>
      </c>
      <c r="K961" s="419">
        <v>143.66999999999999</v>
      </c>
      <c r="L961" s="466">
        <f t="shared" si="231"/>
        <v>1</v>
      </c>
      <c r="M961" s="464">
        <f t="shared" si="232"/>
        <v>30874.13</v>
      </c>
      <c r="N961" s="464">
        <f t="shared" si="233"/>
        <v>3118287.13</v>
      </c>
      <c r="O961" s="468">
        <f t="shared" si="229"/>
        <v>2.1875315993750721E-5</v>
      </c>
      <c r="P961" s="479"/>
    </row>
    <row r="962" spans="1:16" s="411" customFormat="1">
      <c r="A962" s="684"/>
      <c r="B962" s="447" t="s">
        <v>26</v>
      </c>
      <c r="C962" s="413"/>
      <c r="D962" s="414"/>
      <c r="E962" s="476"/>
      <c r="F962" s="471"/>
      <c r="G962" s="454">
        <f>SUM(G957:G961)</f>
        <v>7097341</v>
      </c>
      <c r="H962" s="454">
        <f t="shared" ref="H962:O962" si="234">SUM(H957:H961)</f>
        <v>0</v>
      </c>
      <c r="I962" s="454">
        <f t="shared" si="234"/>
        <v>7097341</v>
      </c>
      <c r="J962" s="454"/>
      <c r="K962" s="454"/>
      <c r="L962" s="454"/>
      <c r="M962" s="454">
        <f t="shared" si="234"/>
        <v>70973.41</v>
      </c>
      <c r="N962" s="454">
        <f t="shared" si="234"/>
        <v>7168314.4100000001</v>
      </c>
      <c r="O962" s="515">
        <f t="shared" si="234"/>
        <v>5.0286948033969781E-5</v>
      </c>
    </row>
    <row r="963" spans="1:16">
      <c r="A963" s="684"/>
      <c r="B963" s="440" t="s">
        <v>391</v>
      </c>
      <c r="C963" s="441">
        <v>1143850710</v>
      </c>
      <c r="D963" s="414" t="s">
        <v>1141</v>
      </c>
      <c r="E963" s="476" t="s">
        <v>1706</v>
      </c>
      <c r="F963" s="435">
        <v>45531</v>
      </c>
      <c r="G963" s="419">
        <v>689285</v>
      </c>
      <c r="H963" s="419"/>
      <c r="I963" s="419">
        <f t="shared" si="230"/>
        <v>689285</v>
      </c>
      <c r="J963" s="472" t="s">
        <v>2891</v>
      </c>
      <c r="K963" s="419">
        <v>143.66999999999999</v>
      </c>
      <c r="L963" s="466">
        <f t="shared" si="231"/>
        <v>1</v>
      </c>
      <c r="M963" s="464">
        <f t="shared" si="232"/>
        <v>6892.85</v>
      </c>
      <c r="N963" s="464">
        <f t="shared" si="233"/>
        <v>696177.85</v>
      </c>
      <c r="O963" s="468">
        <f>+N963/$L$4337</f>
        <v>4.88380634037379E-6</v>
      </c>
      <c r="P963" s="479"/>
    </row>
    <row r="964" spans="1:16">
      <c r="A964" s="684"/>
      <c r="B964" s="412" t="s">
        <v>391</v>
      </c>
      <c r="C964" s="413">
        <v>1143850710</v>
      </c>
      <c r="D964" s="414" t="s">
        <v>1141</v>
      </c>
      <c r="E964" s="476" t="s">
        <v>1706</v>
      </c>
      <c r="F964" s="435">
        <v>45531</v>
      </c>
      <c r="G964" s="419">
        <v>969500</v>
      </c>
      <c r="H964" s="419"/>
      <c r="I964" s="419">
        <f t="shared" si="230"/>
        <v>969500</v>
      </c>
      <c r="J964" s="472" t="s">
        <v>2891</v>
      </c>
      <c r="K964" s="419">
        <v>143.66999999999999</v>
      </c>
      <c r="L964" s="466">
        <f t="shared" si="231"/>
        <v>1</v>
      </c>
      <c r="M964" s="464">
        <f t="shared" si="232"/>
        <v>9695</v>
      </c>
      <c r="N964" s="464">
        <f t="shared" si="233"/>
        <v>979195</v>
      </c>
      <c r="O964" s="468">
        <f>+N964/$L$4337</f>
        <v>6.8692199119266923E-6</v>
      </c>
      <c r="P964" s="479"/>
    </row>
    <row r="965" spans="1:16">
      <c r="A965" s="684"/>
      <c r="B965" s="412" t="s">
        <v>391</v>
      </c>
      <c r="C965" s="413">
        <v>1143850710</v>
      </c>
      <c r="D965" s="414" t="s">
        <v>1141</v>
      </c>
      <c r="E965" s="476" t="s">
        <v>1706</v>
      </c>
      <c r="F965" s="435">
        <v>45531</v>
      </c>
      <c r="G965" s="419">
        <v>67865</v>
      </c>
      <c r="H965" s="419"/>
      <c r="I965" s="419">
        <f t="shared" si="230"/>
        <v>67865</v>
      </c>
      <c r="J965" s="472" t="s">
        <v>2891</v>
      </c>
      <c r="K965" s="419">
        <v>143.66999999999999</v>
      </c>
      <c r="L965" s="466">
        <f t="shared" si="231"/>
        <v>1</v>
      </c>
      <c r="M965" s="464">
        <f t="shared" si="232"/>
        <v>678.65</v>
      </c>
      <c r="N965" s="464">
        <f t="shared" si="233"/>
        <v>68543.649999999994</v>
      </c>
      <c r="O965" s="468">
        <f>+N965/$L$4337</f>
        <v>4.8084539383486843E-7</v>
      </c>
      <c r="P965" s="479"/>
    </row>
    <row r="966" spans="1:16">
      <c r="A966" s="684"/>
      <c r="B966" s="440" t="s">
        <v>391</v>
      </c>
      <c r="C966" s="441">
        <v>1143850710</v>
      </c>
      <c r="D966" s="414" t="s">
        <v>1141</v>
      </c>
      <c r="E966" s="476" t="s">
        <v>1706</v>
      </c>
      <c r="F966" s="435">
        <v>45531</v>
      </c>
      <c r="G966" s="419">
        <v>138500</v>
      </c>
      <c r="H966" s="419"/>
      <c r="I966" s="419">
        <f t="shared" si="230"/>
        <v>138500</v>
      </c>
      <c r="J966" s="472" t="s">
        <v>2891</v>
      </c>
      <c r="K966" s="419">
        <v>143.66999999999999</v>
      </c>
      <c r="L966" s="466">
        <f t="shared" si="231"/>
        <v>1</v>
      </c>
      <c r="M966" s="464">
        <f t="shared" si="232"/>
        <v>1385</v>
      </c>
      <c r="N966" s="464">
        <f t="shared" si="233"/>
        <v>139885</v>
      </c>
      <c r="O966" s="468">
        <f>+N966/$L$4337</f>
        <v>9.8131713027524179E-7</v>
      </c>
      <c r="P966" s="479"/>
    </row>
    <row r="967" spans="1:16">
      <c r="A967" s="684"/>
      <c r="B967" s="412" t="s">
        <v>391</v>
      </c>
      <c r="C967" s="413">
        <v>1143850710</v>
      </c>
      <c r="D967" s="414" t="s">
        <v>1141</v>
      </c>
      <c r="E967" s="476" t="s">
        <v>1706</v>
      </c>
      <c r="F967" s="435">
        <v>45531</v>
      </c>
      <c r="G967" s="419">
        <v>906250</v>
      </c>
      <c r="H967" s="419"/>
      <c r="I967" s="419">
        <f t="shared" si="230"/>
        <v>906250</v>
      </c>
      <c r="J967" s="472" t="s">
        <v>2891</v>
      </c>
      <c r="K967" s="419">
        <v>143.66999999999999</v>
      </c>
      <c r="L967" s="466">
        <f t="shared" si="231"/>
        <v>1</v>
      </c>
      <c r="M967" s="464">
        <f t="shared" si="232"/>
        <v>9062.5</v>
      </c>
      <c r="N967" s="464">
        <f t="shared" si="233"/>
        <v>915312.5</v>
      </c>
      <c r="O967" s="468">
        <f>+N967/$L$4337</f>
        <v>6.4210732802305978E-6</v>
      </c>
      <c r="P967" s="479"/>
    </row>
    <row r="968" spans="1:16" s="411" customFormat="1">
      <c r="A968" s="684"/>
      <c r="B968" s="456" t="s">
        <v>26</v>
      </c>
      <c r="C968" s="441"/>
      <c r="D968" s="414"/>
      <c r="E968" s="476"/>
      <c r="F968" s="471"/>
      <c r="G968" s="454">
        <f>SUM(G963:G967)</f>
        <v>2771400</v>
      </c>
      <c r="H968" s="454">
        <f t="shared" ref="H968:O968" si="235">SUM(H963:H967)</f>
        <v>0</v>
      </c>
      <c r="I968" s="454">
        <f t="shared" si="235"/>
        <v>2771400</v>
      </c>
      <c r="J968" s="454"/>
      <c r="K968" s="454"/>
      <c r="L968" s="454"/>
      <c r="M968" s="454">
        <f t="shared" si="235"/>
        <v>27714</v>
      </c>
      <c r="N968" s="454">
        <f t="shared" si="235"/>
        <v>2799114</v>
      </c>
      <c r="O968" s="515">
        <f t="shared" si="235"/>
        <v>1.9636262056641191E-5</v>
      </c>
    </row>
    <row r="969" spans="1:16">
      <c r="A969" s="684"/>
      <c r="B969" s="412" t="s">
        <v>392</v>
      </c>
      <c r="C969" s="413">
        <v>1105369150</v>
      </c>
      <c r="D969" s="414" t="s">
        <v>1175</v>
      </c>
      <c r="E969" s="476" t="s">
        <v>1706</v>
      </c>
      <c r="F969" s="435">
        <v>45531</v>
      </c>
      <c r="G969" s="419">
        <v>666022</v>
      </c>
      <c r="H969" s="419"/>
      <c r="I969" s="419">
        <f t="shared" si="230"/>
        <v>666022</v>
      </c>
      <c r="J969" s="472" t="s">
        <v>2891</v>
      </c>
      <c r="K969" s="419">
        <v>143.66999999999999</v>
      </c>
      <c r="L969" s="466">
        <f t="shared" si="231"/>
        <v>1</v>
      </c>
      <c r="M969" s="464">
        <f t="shared" si="232"/>
        <v>6660.22</v>
      </c>
      <c r="N969" s="464">
        <f t="shared" si="233"/>
        <v>672682.22</v>
      </c>
      <c r="O969" s="468">
        <f t="shared" ref="O969:O977" si="236">+N969/$L$4337</f>
        <v>4.7189804890987512E-6</v>
      </c>
      <c r="P969" s="479"/>
    </row>
    <row r="970" spans="1:16">
      <c r="A970" s="684"/>
      <c r="B970" s="440" t="s">
        <v>392</v>
      </c>
      <c r="C970" s="441">
        <v>1105369150</v>
      </c>
      <c r="D970" s="414" t="s">
        <v>1175</v>
      </c>
      <c r="E970" s="476" t="s">
        <v>1706</v>
      </c>
      <c r="F970" s="435">
        <v>45531</v>
      </c>
      <c r="G970" s="419">
        <v>36409</v>
      </c>
      <c r="H970" s="419"/>
      <c r="I970" s="419">
        <f t="shared" si="230"/>
        <v>36409</v>
      </c>
      <c r="J970" s="472" t="s">
        <v>2891</v>
      </c>
      <c r="K970" s="419">
        <v>143.66999999999999</v>
      </c>
      <c r="L970" s="466">
        <f t="shared" si="231"/>
        <v>1</v>
      </c>
      <c r="M970" s="464">
        <f t="shared" si="232"/>
        <v>364.09000000000003</v>
      </c>
      <c r="N970" s="464">
        <f t="shared" si="233"/>
        <v>36773.089999999997</v>
      </c>
      <c r="O970" s="468">
        <f t="shared" si="236"/>
        <v>2.5796949744542435E-7</v>
      </c>
      <c r="P970" s="479"/>
    </row>
    <row r="971" spans="1:16">
      <c r="A971" s="684"/>
      <c r="B971" s="412" t="s">
        <v>392</v>
      </c>
      <c r="C971" s="413">
        <v>1105369150</v>
      </c>
      <c r="D971" s="414" t="s">
        <v>1175</v>
      </c>
      <c r="E971" s="476" t="s">
        <v>1706</v>
      </c>
      <c r="F971" s="435">
        <v>45531</v>
      </c>
      <c r="G971" s="419">
        <v>121833</v>
      </c>
      <c r="H971" s="419"/>
      <c r="I971" s="419">
        <f t="shared" si="230"/>
        <v>121833</v>
      </c>
      <c r="J971" s="472" t="s">
        <v>2891</v>
      </c>
      <c r="K971" s="419">
        <v>143.66999999999999</v>
      </c>
      <c r="L971" s="466">
        <f t="shared" si="231"/>
        <v>1</v>
      </c>
      <c r="M971" s="464">
        <f t="shared" si="232"/>
        <v>1218.33</v>
      </c>
      <c r="N971" s="464">
        <f t="shared" si="233"/>
        <v>123051.33</v>
      </c>
      <c r="O971" s="468">
        <f t="shared" si="236"/>
        <v>8.6322606449692072E-7</v>
      </c>
      <c r="P971" s="479"/>
    </row>
    <row r="972" spans="1:16">
      <c r="A972" s="684"/>
      <c r="B972" s="440" t="s">
        <v>392</v>
      </c>
      <c r="C972" s="441">
        <v>1105369150</v>
      </c>
      <c r="D972" s="414" t="s">
        <v>1175</v>
      </c>
      <c r="E972" s="476" t="s">
        <v>1706</v>
      </c>
      <c r="F972" s="435">
        <v>45531</v>
      </c>
      <c r="G972" s="419">
        <v>296111</v>
      </c>
      <c r="H972" s="419"/>
      <c r="I972" s="419">
        <f t="shared" si="230"/>
        <v>296111</v>
      </c>
      <c r="J972" s="472" t="s">
        <v>2891</v>
      </c>
      <c r="K972" s="419">
        <v>143.66999999999999</v>
      </c>
      <c r="L972" s="466">
        <f t="shared" si="231"/>
        <v>1</v>
      </c>
      <c r="M972" s="464">
        <f t="shared" si="232"/>
        <v>2961.11</v>
      </c>
      <c r="N972" s="464">
        <f t="shared" si="233"/>
        <v>299072.11</v>
      </c>
      <c r="O972" s="468">
        <f t="shared" si="236"/>
        <v>2.0980418538839862E-6</v>
      </c>
      <c r="P972" s="479"/>
    </row>
    <row r="973" spans="1:16">
      <c r="A973" s="684"/>
      <c r="B973" s="412" t="s">
        <v>832</v>
      </c>
      <c r="C973" s="413">
        <v>1106516748</v>
      </c>
      <c r="D973" s="414" t="s">
        <v>833</v>
      </c>
      <c r="E973" s="476" t="s">
        <v>1706</v>
      </c>
      <c r="F973" s="435">
        <v>45531</v>
      </c>
      <c r="G973" s="419">
        <v>2275000</v>
      </c>
      <c r="H973" s="419"/>
      <c r="I973" s="419">
        <f t="shared" si="230"/>
        <v>2275000</v>
      </c>
      <c r="J973" s="472" t="s">
        <v>2891</v>
      </c>
      <c r="K973" s="419">
        <v>143.66999999999999</v>
      </c>
      <c r="L973" s="466">
        <f t="shared" si="231"/>
        <v>1</v>
      </c>
      <c r="M973" s="464">
        <f t="shared" si="232"/>
        <v>22750</v>
      </c>
      <c r="N973" s="464">
        <f t="shared" si="233"/>
        <v>2297750</v>
      </c>
      <c r="O973" s="468">
        <f t="shared" si="236"/>
        <v>1.6119108096578881E-5</v>
      </c>
      <c r="P973" s="479"/>
    </row>
    <row r="974" spans="1:16">
      <c r="A974" s="684"/>
      <c r="B974" s="440" t="s">
        <v>832</v>
      </c>
      <c r="C974" s="441">
        <v>1106516748</v>
      </c>
      <c r="D974" s="414" t="s">
        <v>833</v>
      </c>
      <c r="E974" s="476" t="s">
        <v>1706</v>
      </c>
      <c r="F974" s="435">
        <v>45531</v>
      </c>
      <c r="G974" s="419">
        <v>169167</v>
      </c>
      <c r="H974" s="419"/>
      <c r="I974" s="419">
        <f t="shared" si="230"/>
        <v>169167</v>
      </c>
      <c r="J974" s="472" t="s">
        <v>2891</v>
      </c>
      <c r="K974" s="419">
        <v>143.66999999999999</v>
      </c>
      <c r="L974" s="466">
        <f t="shared" si="231"/>
        <v>1</v>
      </c>
      <c r="M974" s="464">
        <f t="shared" si="232"/>
        <v>1691.67</v>
      </c>
      <c r="N974" s="464">
        <f t="shared" si="233"/>
        <v>170858.67</v>
      </c>
      <c r="O974" s="468">
        <f t="shared" si="236"/>
        <v>1.1986027074171252E-6</v>
      </c>
      <c r="P974" s="479"/>
    </row>
    <row r="975" spans="1:16">
      <c r="A975" s="684"/>
      <c r="B975" s="412" t="s">
        <v>832</v>
      </c>
      <c r="C975" s="413">
        <v>1106516748</v>
      </c>
      <c r="D975" s="414" t="s">
        <v>833</v>
      </c>
      <c r="E975" s="476" t="s">
        <v>1706</v>
      </c>
      <c r="F975" s="435">
        <v>45531</v>
      </c>
      <c r="G975" s="419">
        <v>4229</v>
      </c>
      <c r="H975" s="419"/>
      <c r="I975" s="419">
        <f t="shared" si="230"/>
        <v>4229</v>
      </c>
      <c r="J975" s="472" t="s">
        <v>2891</v>
      </c>
      <c r="K975" s="419">
        <v>143.66999999999999</v>
      </c>
      <c r="L975" s="466">
        <f t="shared" si="231"/>
        <v>1</v>
      </c>
      <c r="M975" s="464">
        <f t="shared" si="232"/>
        <v>42.29</v>
      </c>
      <c r="N975" s="464">
        <f t="shared" si="233"/>
        <v>4271.29</v>
      </c>
      <c r="O975" s="468">
        <f t="shared" si="236"/>
        <v>2.9963827754036079E-8</v>
      </c>
      <c r="P975" s="479"/>
    </row>
    <row r="976" spans="1:16">
      <c r="A976" s="684"/>
      <c r="B976" s="440" t="s">
        <v>832</v>
      </c>
      <c r="C976" s="441">
        <v>1106516748</v>
      </c>
      <c r="D976" s="414" t="s">
        <v>833</v>
      </c>
      <c r="E976" s="476" t="s">
        <v>1706</v>
      </c>
      <c r="F976" s="435">
        <v>45531</v>
      </c>
      <c r="G976" s="419">
        <v>67667</v>
      </c>
      <c r="H976" s="419"/>
      <c r="I976" s="419">
        <f t="shared" si="230"/>
        <v>67667</v>
      </c>
      <c r="J976" s="472" t="s">
        <v>2891</v>
      </c>
      <c r="K976" s="419">
        <v>143.66999999999999</v>
      </c>
      <c r="L976" s="466">
        <f t="shared" si="231"/>
        <v>1</v>
      </c>
      <c r="M976" s="464">
        <f t="shared" si="232"/>
        <v>676.67</v>
      </c>
      <c r="N976" s="464">
        <f t="shared" si="233"/>
        <v>68343.67</v>
      </c>
      <c r="O976" s="468">
        <f t="shared" si="236"/>
        <v>4.79442500031298E-7</v>
      </c>
      <c r="P976" s="479"/>
    </row>
    <row r="977" spans="1:16">
      <c r="A977" s="684"/>
      <c r="B977" s="412" t="s">
        <v>832</v>
      </c>
      <c r="C977" s="413">
        <v>1106516748</v>
      </c>
      <c r="D977" s="414" t="s">
        <v>833</v>
      </c>
      <c r="E977" s="476" t="s">
        <v>1706</v>
      </c>
      <c r="F977" s="435">
        <v>45531</v>
      </c>
      <c r="G977" s="419">
        <v>67708</v>
      </c>
      <c r="H977" s="419"/>
      <c r="I977" s="419">
        <f t="shared" si="230"/>
        <v>67708</v>
      </c>
      <c r="J977" s="472" t="s">
        <v>2891</v>
      </c>
      <c r="K977" s="419">
        <v>143.66999999999999</v>
      </c>
      <c r="L977" s="466">
        <f t="shared" si="231"/>
        <v>1</v>
      </c>
      <c r="M977" s="464">
        <f t="shared" si="232"/>
        <v>677.08</v>
      </c>
      <c r="N977" s="464">
        <f t="shared" si="233"/>
        <v>68385.08</v>
      </c>
      <c r="O977" s="468">
        <f t="shared" si="236"/>
        <v>4.7973299824314853E-7</v>
      </c>
      <c r="P977" s="479"/>
    </row>
    <row r="978" spans="1:16" s="411" customFormat="1">
      <c r="A978" s="684"/>
      <c r="B978" s="447" t="s">
        <v>26</v>
      </c>
      <c r="C978" s="413"/>
      <c r="D978" s="414"/>
      <c r="E978" s="476"/>
      <c r="F978" s="471"/>
      <c r="G978" s="454">
        <f>SUM(G973:G977)</f>
        <v>2583771</v>
      </c>
      <c r="H978" s="454">
        <f t="shared" ref="H978:O978" si="237">SUM(H973:H977)</f>
        <v>0</v>
      </c>
      <c r="I978" s="454">
        <f t="shared" si="237"/>
        <v>2583771</v>
      </c>
      <c r="J978" s="454"/>
      <c r="K978" s="454"/>
      <c r="L978" s="454"/>
      <c r="M978" s="454">
        <f t="shared" si="237"/>
        <v>25837.71</v>
      </c>
      <c r="N978" s="454">
        <f t="shared" si="237"/>
        <v>2609608.71</v>
      </c>
      <c r="O978" s="515">
        <f t="shared" si="237"/>
        <v>1.8306850130024486E-5</v>
      </c>
    </row>
    <row r="979" spans="1:16">
      <c r="A979" s="684"/>
      <c r="B979" s="440" t="s">
        <v>393</v>
      </c>
      <c r="C979" s="441">
        <v>1034294439</v>
      </c>
      <c r="D979" s="414" t="s">
        <v>394</v>
      </c>
      <c r="E979" s="476" t="s">
        <v>1706</v>
      </c>
      <c r="F979" s="435">
        <v>45531</v>
      </c>
      <c r="G979" s="419">
        <v>8169650</v>
      </c>
      <c r="H979" s="419"/>
      <c r="I979" s="419">
        <f t="shared" si="230"/>
        <v>8169650</v>
      </c>
      <c r="J979" s="472" t="s">
        <v>2891</v>
      </c>
      <c r="K979" s="419">
        <v>143.66999999999999</v>
      </c>
      <c r="L979" s="466">
        <f t="shared" si="231"/>
        <v>1</v>
      </c>
      <c r="M979" s="464">
        <f t="shared" si="232"/>
        <v>81696.5</v>
      </c>
      <c r="N979" s="464">
        <f t="shared" si="233"/>
        <v>8251346.5</v>
      </c>
      <c r="O979" s="468">
        <f>+N979/$L$4337</f>
        <v>5.7884602840094789E-5</v>
      </c>
      <c r="P979" s="479"/>
    </row>
    <row r="980" spans="1:16">
      <c r="A980" s="684"/>
      <c r="B980" s="412" t="s">
        <v>393</v>
      </c>
      <c r="C980" s="413">
        <v>1034294439</v>
      </c>
      <c r="D980" s="414" t="s">
        <v>394</v>
      </c>
      <c r="E980" s="476" t="s">
        <v>1706</v>
      </c>
      <c r="F980" s="435">
        <v>45531</v>
      </c>
      <c r="G980" s="419">
        <v>704167</v>
      </c>
      <c r="H980" s="419"/>
      <c r="I980" s="419">
        <f t="shared" si="230"/>
        <v>704167</v>
      </c>
      <c r="J980" s="472" t="s">
        <v>2891</v>
      </c>
      <c r="K980" s="419">
        <v>143.66999999999999</v>
      </c>
      <c r="L980" s="466">
        <f t="shared" si="231"/>
        <v>1</v>
      </c>
      <c r="M980" s="464">
        <f t="shared" si="232"/>
        <v>7041.67</v>
      </c>
      <c r="N980" s="464">
        <f t="shared" si="233"/>
        <v>711208.67</v>
      </c>
      <c r="O980" s="468">
        <f>+N980/$L$4337</f>
        <v>4.9892501059532572E-6</v>
      </c>
      <c r="P980" s="479"/>
    </row>
    <row r="981" spans="1:16" s="411" customFormat="1">
      <c r="A981" s="684"/>
      <c r="B981" s="456" t="s">
        <v>26</v>
      </c>
      <c r="C981" s="441"/>
      <c r="D981" s="414"/>
      <c r="E981" s="476"/>
      <c r="F981" s="471"/>
      <c r="G981" s="454">
        <f>SUM(G979:G980)</f>
        <v>8873817</v>
      </c>
      <c r="H981" s="454">
        <f t="shared" ref="H981:O981" si="238">SUM(H979:H980)</f>
        <v>0</v>
      </c>
      <c r="I981" s="454">
        <f t="shared" si="238"/>
        <v>8873817</v>
      </c>
      <c r="J981" s="454"/>
      <c r="K981" s="454"/>
      <c r="L981" s="454"/>
      <c r="M981" s="454">
        <f t="shared" si="238"/>
        <v>88738.17</v>
      </c>
      <c r="N981" s="454">
        <f t="shared" si="238"/>
        <v>8962555.1699999999</v>
      </c>
      <c r="O981" s="515">
        <f t="shared" si="238"/>
        <v>6.2873852946048039E-5</v>
      </c>
    </row>
    <row r="982" spans="1:16">
      <c r="A982" s="684"/>
      <c r="B982" s="412" t="s">
        <v>395</v>
      </c>
      <c r="C982" s="413">
        <v>1193475658</v>
      </c>
      <c r="D982" s="414" t="s">
        <v>1149</v>
      </c>
      <c r="E982" s="476" t="s">
        <v>1706</v>
      </c>
      <c r="F982" s="435">
        <v>45531</v>
      </c>
      <c r="G982" s="419">
        <v>474984</v>
      </c>
      <c r="H982" s="419"/>
      <c r="I982" s="419">
        <f t="shared" si="230"/>
        <v>474984</v>
      </c>
      <c r="J982" s="472" t="s">
        <v>2891</v>
      </c>
      <c r="K982" s="419">
        <v>143.66999999999999</v>
      </c>
      <c r="L982" s="466">
        <f t="shared" si="231"/>
        <v>1</v>
      </c>
      <c r="M982" s="464">
        <f t="shared" si="232"/>
        <v>4749.84</v>
      </c>
      <c r="N982" s="464">
        <f t="shared" si="233"/>
        <v>479733.84</v>
      </c>
      <c r="O982" s="468">
        <f t="shared" ref="O982:O991" si="239">+N982/$L$4337</f>
        <v>3.3654146989650214E-6</v>
      </c>
      <c r="P982" s="479"/>
    </row>
    <row r="983" spans="1:16">
      <c r="A983" s="684"/>
      <c r="B983" s="440" t="s">
        <v>395</v>
      </c>
      <c r="C983" s="441">
        <v>1193475658</v>
      </c>
      <c r="D983" s="414" t="s">
        <v>1149</v>
      </c>
      <c r="E983" s="476" t="s">
        <v>1706</v>
      </c>
      <c r="F983" s="435">
        <v>45531</v>
      </c>
      <c r="G983" s="419">
        <v>899500</v>
      </c>
      <c r="H983" s="419"/>
      <c r="I983" s="419">
        <f t="shared" si="230"/>
        <v>899500</v>
      </c>
      <c r="J983" s="472" t="s">
        <v>2891</v>
      </c>
      <c r="K983" s="419">
        <v>143.66999999999999</v>
      </c>
      <c r="L983" s="466">
        <f t="shared" si="231"/>
        <v>1</v>
      </c>
      <c r="M983" s="464">
        <f t="shared" si="232"/>
        <v>8995</v>
      </c>
      <c r="N983" s="464">
        <f t="shared" si="233"/>
        <v>908495</v>
      </c>
      <c r="O983" s="468">
        <f t="shared" si="239"/>
        <v>6.3732473551088803E-6</v>
      </c>
      <c r="P983" s="479"/>
    </row>
    <row r="984" spans="1:16">
      <c r="A984" s="684"/>
      <c r="B984" s="412" t="s">
        <v>395</v>
      </c>
      <c r="C984" s="413">
        <v>1193475658</v>
      </c>
      <c r="D984" s="414" t="s">
        <v>1149</v>
      </c>
      <c r="E984" s="476" t="s">
        <v>1706</v>
      </c>
      <c r="F984" s="435">
        <v>45531</v>
      </c>
      <c r="G984" s="419">
        <v>62965</v>
      </c>
      <c r="H984" s="419"/>
      <c r="I984" s="419">
        <f t="shared" si="230"/>
        <v>62965</v>
      </c>
      <c r="J984" s="472" t="s">
        <v>2891</v>
      </c>
      <c r="K984" s="419">
        <v>143.66999999999999</v>
      </c>
      <c r="L984" s="466">
        <f t="shared" si="231"/>
        <v>1</v>
      </c>
      <c r="M984" s="464">
        <f t="shared" si="232"/>
        <v>629.65</v>
      </c>
      <c r="N984" s="464">
        <f t="shared" si="233"/>
        <v>63594.65</v>
      </c>
      <c r="O984" s="468">
        <f t="shared" si="239"/>
        <v>4.4612731485762164E-7</v>
      </c>
      <c r="P984" s="479"/>
    </row>
    <row r="985" spans="1:16">
      <c r="A985" s="684"/>
      <c r="B985" s="440" t="s">
        <v>395</v>
      </c>
      <c r="C985" s="441">
        <v>1193475658</v>
      </c>
      <c r="D985" s="414" t="s">
        <v>1149</v>
      </c>
      <c r="E985" s="476" t="s">
        <v>1706</v>
      </c>
      <c r="F985" s="435">
        <v>45531</v>
      </c>
      <c r="G985" s="419">
        <v>128500</v>
      </c>
      <c r="H985" s="419"/>
      <c r="I985" s="419">
        <f t="shared" si="230"/>
        <v>128500</v>
      </c>
      <c r="J985" s="472" t="s">
        <v>2891</v>
      </c>
      <c r="K985" s="419">
        <v>143.66999999999999</v>
      </c>
      <c r="L985" s="466">
        <f t="shared" si="231"/>
        <v>1</v>
      </c>
      <c r="M985" s="464">
        <f t="shared" si="232"/>
        <v>1285</v>
      </c>
      <c r="N985" s="464">
        <f t="shared" si="233"/>
        <v>129785</v>
      </c>
      <c r="O985" s="468">
        <f t="shared" si="239"/>
        <v>9.1046390787269714E-7</v>
      </c>
      <c r="P985" s="479"/>
    </row>
    <row r="986" spans="1:16">
      <c r="A986" s="684"/>
      <c r="B986" s="412" t="s">
        <v>395</v>
      </c>
      <c r="C986" s="413">
        <v>1193475658</v>
      </c>
      <c r="D986" s="414" t="s">
        <v>1149</v>
      </c>
      <c r="E986" s="476" t="s">
        <v>1706</v>
      </c>
      <c r="F986" s="435">
        <v>45531</v>
      </c>
      <c r="G986" s="419">
        <v>57500</v>
      </c>
      <c r="H986" s="419"/>
      <c r="I986" s="419">
        <f t="shared" si="230"/>
        <v>57500</v>
      </c>
      <c r="J986" s="472" t="s">
        <v>2891</v>
      </c>
      <c r="K986" s="419">
        <v>143.66999999999999</v>
      </c>
      <c r="L986" s="466">
        <f t="shared" si="231"/>
        <v>1</v>
      </c>
      <c r="M986" s="464">
        <f t="shared" si="232"/>
        <v>575</v>
      </c>
      <c r="N986" s="464">
        <f t="shared" si="233"/>
        <v>58075</v>
      </c>
      <c r="O986" s="468">
        <f t="shared" si="239"/>
        <v>4.0740602881463104E-7</v>
      </c>
      <c r="P986" s="479"/>
    </row>
    <row r="987" spans="1:16">
      <c r="A987" s="684"/>
      <c r="B987" s="440" t="s">
        <v>1128</v>
      </c>
      <c r="C987" s="441">
        <v>29705269</v>
      </c>
      <c r="D987" s="414" t="s">
        <v>1129</v>
      </c>
      <c r="E987" s="476" t="s">
        <v>1706</v>
      </c>
      <c r="F987" s="435">
        <v>45531</v>
      </c>
      <c r="G987" s="419">
        <v>976000</v>
      </c>
      <c r="H987" s="419"/>
      <c r="I987" s="419">
        <f t="shared" si="230"/>
        <v>976000</v>
      </c>
      <c r="J987" s="472" t="s">
        <v>2891</v>
      </c>
      <c r="K987" s="419">
        <v>143.66999999999999</v>
      </c>
      <c r="L987" s="466">
        <f t="shared" si="231"/>
        <v>1</v>
      </c>
      <c r="M987" s="464">
        <f t="shared" si="232"/>
        <v>9760</v>
      </c>
      <c r="N987" s="464">
        <f t="shared" si="233"/>
        <v>985760</v>
      </c>
      <c r="O987" s="468">
        <f t="shared" si="239"/>
        <v>6.915274506488346E-6</v>
      </c>
      <c r="P987" s="479"/>
    </row>
    <row r="988" spans="1:16">
      <c r="A988" s="684"/>
      <c r="B988" s="412" t="s">
        <v>1128</v>
      </c>
      <c r="C988" s="413">
        <v>29705269</v>
      </c>
      <c r="D988" s="414" t="s">
        <v>1129</v>
      </c>
      <c r="E988" s="476" t="s">
        <v>1706</v>
      </c>
      <c r="F988" s="435">
        <v>45531</v>
      </c>
      <c r="G988" s="419">
        <v>42039</v>
      </c>
      <c r="H988" s="419"/>
      <c r="I988" s="419">
        <f t="shared" si="230"/>
        <v>42039</v>
      </c>
      <c r="J988" s="472" t="s">
        <v>2891</v>
      </c>
      <c r="K988" s="419">
        <v>143.66999999999999</v>
      </c>
      <c r="L988" s="466">
        <f t="shared" si="231"/>
        <v>1</v>
      </c>
      <c r="M988" s="464">
        <f t="shared" si="232"/>
        <v>420.39</v>
      </c>
      <c r="N988" s="464">
        <f t="shared" si="233"/>
        <v>42459.39</v>
      </c>
      <c r="O988" s="468">
        <f t="shared" si="239"/>
        <v>2.9785986165805695E-7</v>
      </c>
      <c r="P988" s="479"/>
    </row>
    <row r="989" spans="1:16">
      <c r="A989" s="684"/>
      <c r="B989" s="440" t="s">
        <v>1128</v>
      </c>
      <c r="C989" s="441">
        <v>29705269</v>
      </c>
      <c r="D989" s="414" t="s">
        <v>1129</v>
      </c>
      <c r="E989" s="476" t="s">
        <v>1706</v>
      </c>
      <c r="F989" s="435">
        <v>45531</v>
      </c>
      <c r="G989" s="419">
        <v>98</v>
      </c>
      <c r="H989" s="419"/>
      <c r="I989" s="419">
        <f t="shared" si="230"/>
        <v>98</v>
      </c>
      <c r="J989" s="472" t="s">
        <v>2891</v>
      </c>
      <c r="K989" s="419">
        <v>143.66999999999999</v>
      </c>
      <c r="L989" s="466">
        <f t="shared" si="231"/>
        <v>1</v>
      </c>
      <c r="M989" s="464">
        <f t="shared" si="232"/>
        <v>0.98</v>
      </c>
      <c r="N989" s="464">
        <f t="shared" si="233"/>
        <v>98.98</v>
      </c>
      <c r="O989" s="468">
        <f t="shared" si="239"/>
        <v>6.9436157954493638E-10</v>
      </c>
      <c r="P989" s="479"/>
    </row>
    <row r="990" spans="1:16">
      <c r="A990" s="684"/>
      <c r="B990" s="412" t="s">
        <v>1128</v>
      </c>
      <c r="C990" s="413">
        <v>29705269</v>
      </c>
      <c r="D990" s="414" t="s">
        <v>1129</v>
      </c>
      <c r="E990" s="476" t="s">
        <v>1706</v>
      </c>
      <c r="F990" s="435">
        <v>45531</v>
      </c>
      <c r="G990" s="419">
        <v>42039</v>
      </c>
      <c r="H990" s="419"/>
      <c r="I990" s="419">
        <f t="shared" si="230"/>
        <v>42039</v>
      </c>
      <c r="J990" s="472" t="s">
        <v>2891</v>
      </c>
      <c r="K990" s="419">
        <v>143.66999999999999</v>
      </c>
      <c r="L990" s="466">
        <f t="shared" si="231"/>
        <v>1</v>
      </c>
      <c r="M990" s="464">
        <f t="shared" si="232"/>
        <v>420.39</v>
      </c>
      <c r="N990" s="464">
        <f t="shared" si="233"/>
        <v>42459.39</v>
      </c>
      <c r="O990" s="468">
        <f t="shared" si="239"/>
        <v>2.9785986165805695E-7</v>
      </c>
      <c r="P990" s="479"/>
    </row>
    <row r="991" spans="1:16">
      <c r="A991" s="684"/>
      <c r="B991" s="412" t="s">
        <v>1128</v>
      </c>
      <c r="C991" s="413">
        <v>29705269</v>
      </c>
      <c r="D991" s="414" t="s">
        <v>1129</v>
      </c>
      <c r="E991" s="476" t="s">
        <v>1706</v>
      </c>
      <c r="F991" s="435">
        <v>45531</v>
      </c>
      <c r="G991" s="419">
        <v>19444</v>
      </c>
      <c r="H991" s="419"/>
      <c r="I991" s="419">
        <f t="shared" si="230"/>
        <v>19444</v>
      </c>
      <c r="J991" s="472" t="s">
        <v>2891</v>
      </c>
      <c r="K991" s="419">
        <v>143.66999999999999</v>
      </c>
      <c r="L991" s="466">
        <f t="shared" si="231"/>
        <v>1</v>
      </c>
      <c r="M991" s="464">
        <f t="shared" si="232"/>
        <v>194.44</v>
      </c>
      <c r="N991" s="464">
        <f t="shared" si="233"/>
        <v>19638.439999999999</v>
      </c>
      <c r="O991" s="468">
        <f t="shared" si="239"/>
        <v>1.3776700563950758E-7</v>
      </c>
      <c r="P991" s="479"/>
    </row>
    <row r="992" spans="1:16" s="411" customFormat="1">
      <c r="A992" s="684"/>
      <c r="B992" s="456" t="s">
        <v>26</v>
      </c>
      <c r="C992" s="441"/>
      <c r="D992" s="414"/>
      <c r="E992" s="476"/>
      <c r="F992" s="471"/>
      <c r="G992" s="454">
        <f>SUM(G987:G991)</f>
        <v>1079620</v>
      </c>
      <c r="H992" s="454">
        <f t="shared" ref="H992:O992" si="240">SUM(H987:H991)</f>
        <v>0</v>
      </c>
      <c r="I992" s="454">
        <f t="shared" si="240"/>
        <v>1079620</v>
      </c>
      <c r="J992" s="454"/>
      <c r="K992" s="454"/>
      <c r="L992" s="454"/>
      <c r="M992" s="454">
        <f t="shared" si="240"/>
        <v>10796.199999999999</v>
      </c>
      <c r="N992" s="454">
        <f t="shared" si="240"/>
        <v>1090416.2</v>
      </c>
      <c r="O992" s="515">
        <f t="shared" si="240"/>
        <v>7.6494555970235111E-6</v>
      </c>
    </row>
    <row r="993" spans="1:16">
      <c r="A993" s="684"/>
      <c r="B993" s="412" t="s">
        <v>765</v>
      </c>
      <c r="C993" s="413">
        <v>1143841160</v>
      </c>
      <c r="D993" s="414" t="s">
        <v>766</v>
      </c>
      <c r="E993" s="476" t="s">
        <v>1706</v>
      </c>
      <c r="F993" s="435">
        <v>45531</v>
      </c>
      <c r="G993" s="419">
        <v>816000</v>
      </c>
      <c r="H993" s="419"/>
      <c r="I993" s="419">
        <f t="shared" si="230"/>
        <v>816000</v>
      </c>
      <c r="J993" s="472" t="s">
        <v>2891</v>
      </c>
      <c r="K993" s="419">
        <v>143.66999999999999</v>
      </c>
      <c r="L993" s="466">
        <f t="shared" si="231"/>
        <v>1</v>
      </c>
      <c r="M993" s="464">
        <f t="shared" si="232"/>
        <v>8160</v>
      </c>
      <c r="N993" s="464">
        <f t="shared" si="233"/>
        <v>824160</v>
      </c>
      <c r="O993" s="468">
        <f>+N993/$L$4337</f>
        <v>5.7816229480476334E-6</v>
      </c>
      <c r="P993" s="479"/>
    </row>
    <row r="994" spans="1:16">
      <c r="A994" s="684"/>
      <c r="B994" s="440" t="s">
        <v>765</v>
      </c>
      <c r="C994" s="441">
        <v>1143841160</v>
      </c>
      <c r="D994" s="414" t="s">
        <v>766</v>
      </c>
      <c r="E994" s="476" t="s">
        <v>1706</v>
      </c>
      <c r="F994" s="435">
        <v>45531</v>
      </c>
      <c r="G994" s="419">
        <v>1046500</v>
      </c>
      <c r="H994" s="419"/>
      <c r="I994" s="419">
        <f t="shared" si="230"/>
        <v>1046500</v>
      </c>
      <c r="J994" s="472" t="s">
        <v>2891</v>
      </c>
      <c r="K994" s="419">
        <v>143.66999999999999</v>
      </c>
      <c r="L994" s="466">
        <f t="shared" si="231"/>
        <v>1</v>
      </c>
      <c r="M994" s="464">
        <f t="shared" si="232"/>
        <v>10465</v>
      </c>
      <c r="N994" s="464">
        <f t="shared" si="233"/>
        <v>1056965</v>
      </c>
      <c r="O994" s="468">
        <f>+N994/$L$4337</f>
        <v>7.4147897244262847E-6</v>
      </c>
      <c r="P994" s="479"/>
    </row>
    <row r="995" spans="1:16">
      <c r="A995" s="684"/>
      <c r="B995" s="412" t="s">
        <v>765</v>
      </c>
      <c r="C995" s="413">
        <v>1143841160</v>
      </c>
      <c r="D995" s="414" t="s">
        <v>766</v>
      </c>
      <c r="E995" s="476" t="s">
        <v>1706</v>
      </c>
      <c r="F995" s="435">
        <v>45531</v>
      </c>
      <c r="G995" s="419">
        <v>73255</v>
      </c>
      <c r="H995" s="419"/>
      <c r="I995" s="419">
        <f t="shared" si="230"/>
        <v>73255</v>
      </c>
      <c r="J995" s="472" t="s">
        <v>2891</v>
      </c>
      <c r="K995" s="419">
        <v>143.66999999999999</v>
      </c>
      <c r="L995" s="466">
        <f t="shared" si="231"/>
        <v>1</v>
      </c>
      <c r="M995" s="464">
        <f t="shared" si="232"/>
        <v>732.55000000000007</v>
      </c>
      <c r="N995" s="464">
        <f t="shared" si="233"/>
        <v>73987.55</v>
      </c>
      <c r="O995" s="468">
        <f>+N995/$L$4337</f>
        <v>5.1903528070983997E-7</v>
      </c>
      <c r="P995" s="479"/>
    </row>
    <row r="996" spans="1:16">
      <c r="A996" s="684"/>
      <c r="B996" s="412" t="s">
        <v>765</v>
      </c>
      <c r="C996" s="413">
        <v>1143841160</v>
      </c>
      <c r="D996" s="414" t="s">
        <v>766</v>
      </c>
      <c r="E996" s="476" t="s">
        <v>1706</v>
      </c>
      <c r="F996" s="435">
        <v>45531</v>
      </c>
      <c r="G996" s="419">
        <v>149500</v>
      </c>
      <c r="H996" s="419"/>
      <c r="I996" s="419">
        <f t="shared" si="230"/>
        <v>149500</v>
      </c>
      <c r="J996" s="472" t="s">
        <v>2891</v>
      </c>
      <c r="K996" s="419">
        <v>143.66999999999999</v>
      </c>
      <c r="L996" s="466">
        <f t="shared" si="231"/>
        <v>1</v>
      </c>
      <c r="M996" s="464">
        <f t="shared" si="232"/>
        <v>1495</v>
      </c>
      <c r="N996" s="464">
        <f t="shared" si="233"/>
        <v>150995</v>
      </c>
      <c r="O996" s="468">
        <f>+N996/$L$4337</f>
        <v>1.0592556749180407E-6</v>
      </c>
      <c r="P996" s="479"/>
    </row>
    <row r="997" spans="1:16">
      <c r="A997" s="684"/>
      <c r="B997" s="440" t="s">
        <v>765</v>
      </c>
      <c r="C997" s="441">
        <v>1143841160</v>
      </c>
      <c r="D997" s="414" t="s">
        <v>766</v>
      </c>
      <c r="E997" s="476" t="s">
        <v>1706</v>
      </c>
      <c r="F997" s="435">
        <v>45531</v>
      </c>
      <c r="G997" s="419">
        <v>1321467</v>
      </c>
      <c r="H997" s="419"/>
      <c r="I997" s="419">
        <f t="shared" si="230"/>
        <v>1321467</v>
      </c>
      <c r="J997" s="472" t="s">
        <v>2891</v>
      </c>
      <c r="K997" s="419">
        <v>143.66999999999999</v>
      </c>
      <c r="L997" s="466">
        <f t="shared" si="231"/>
        <v>1</v>
      </c>
      <c r="M997" s="464">
        <f t="shared" si="232"/>
        <v>13214.67</v>
      </c>
      <c r="N997" s="464">
        <f t="shared" si="233"/>
        <v>1334681.67</v>
      </c>
      <c r="O997" s="468">
        <f>+N997/$L$4337</f>
        <v>9.3630195248623313E-6</v>
      </c>
      <c r="P997" s="479"/>
    </row>
    <row r="998" spans="1:16" s="411" customFormat="1">
      <c r="A998" s="684"/>
      <c r="B998" s="447" t="s">
        <v>26</v>
      </c>
      <c r="C998" s="413"/>
      <c r="D998" s="414"/>
      <c r="E998" s="476"/>
      <c r="F998" s="471"/>
      <c r="G998" s="454">
        <f>SUM(G993:G997)</f>
        <v>3406722</v>
      </c>
      <c r="H998" s="454">
        <f t="shared" ref="H998:O998" si="241">SUM(H993:H997)</f>
        <v>0</v>
      </c>
      <c r="I998" s="454">
        <f t="shared" si="241"/>
        <v>3406722</v>
      </c>
      <c r="J998" s="454"/>
      <c r="K998" s="454"/>
      <c r="L998" s="454"/>
      <c r="M998" s="454">
        <f t="shared" si="241"/>
        <v>34067.22</v>
      </c>
      <c r="N998" s="454">
        <f t="shared" si="241"/>
        <v>3440789.2199999997</v>
      </c>
      <c r="O998" s="515">
        <f t="shared" si="241"/>
        <v>2.4137723152964129E-5</v>
      </c>
    </row>
    <row r="999" spans="1:16">
      <c r="A999" s="684"/>
      <c r="B999" s="440" t="s">
        <v>396</v>
      </c>
      <c r="C999" s="441">
        <v>94411783</v>
      </c>
      <c r="D999" s="414" t="s">
        <v>397</v>
      </c>
      <c r="E999" s="476" t="s">
        <v>1706</v>
      </c>
      <c r="F999" s="435">
        <v>45531</v>
      </c>
      <c r="G999" s="419">
        <v>969000</v>
      </c>
      <c r="H999" s="419"/>
      <c r="I999" s="419">
        <f t="shared" si="230"/>
        <v>969000</v>
      </c>
      <c r="J999" s="472" t="s">
        <v>2891</v>
      </c>
      <c r="K999" s="419">
        <v>143.66999999999999</v>
      </c>
      <c r="L999" s="466">
        <f t="shared" si="231"/>
        <v>1</v>
      </c>
      <c r="M999" s="464">
        <f t="shared" si="232"/>
        <v>9690</v>
      </c>
      <c r="N999" s="464">
        <f t="shared" si="233"/>
        <v>978690</v>
      </c>
      <c r="O999" s="468">
        <f>+N999/$L$4337</f>
        <v>6.8656772508065647E-6</v>
      </c>
      <c r="P999" s="479"/>
    </row>
    <row r="1000" spans="1:16">
      <c r="A1000" s="684"/>
      <c r="B1000" s="412" t="s">
        <v>396</v>
      </c>
      <c r="C1000" s="413">
        <v>94411783</v>
      </c>
      <c r="D1000" s="414" t="s">
        <v>397</v>
      </c>
      <c r="E1000" s="476" t="s">
        <v>1706</v>
      </c>
      <c r="F1000" s="435">
        <v>45531</v>
      </c>
      <c r="G1000" s="419">
        <v>1225000</v>
      </c>
      <c r="H1000" s="419"/>
      <c r="I1000" s="419">
        <f t="shared" si="230"/>
        <v>1225000</v>
      </c>
      <c r="J1000" s="472" t="s">
        <v>2891</v>
      </c>
      <c r="K1000" s="419">
        <v>143.66999999999999</v>
      </c>
      <c r="L1000" s="466">
        <f t="shared" si="231"/>
        <v>1</v>
      </c>
      <c r="M1000" s="464">
        <f t="shared" si="232"/>
        <v>12250</v>
      </c>
      <c r="N1000" s="464">
        <f t="shared" si="233"/>
        <v>1237250</v>
      </c>
      <c r="O1000" s="468">
        <f>+N1000/$L$4337</f>
        <v>8.679519744311704E-6</v>
      </c>
      <c r="P1000" s="479"/>
    </row>
    <row r="1001" spans="1:16">
      <c r="A1001" s="684"/>
      <c r="B1001" s="412" t="s">
        <v>396</v>
      </c>
      <c r="C1001" s="413">
        <v>94411783</v>
      </c>
      <c r="D1001" s="414" t="s">
        <v>397</v>
      </c>
      <c r="E1001" s="476" t="s">
        <v>1706</v>
      </c>
      <c r="F1001" s="435">
        <v>45531</v>
      </c>
      <c r="G1001" s="419">
        <v>85750</v>
      </c>
      <c r="H1001" s="419"/>
      <c r="I1001" s="419">
        <f t="shared" si="230"/>
        <v>85750</v>
      </c>
      <c r="J1001" s="472" t="s">
        <v>2891</v>
      </c>
      <c r="K1001" s="419">
        <v>143.66999999999999</v>
      </c>
      <c r="L1001" s="466">
        <f t="shared" si="231"/>
        <v>1</v>
      </c>
      <c r="M1001" s="464">
        <f t="shared" si="232"/>
        <v>857.5</v>
      </c>
      <c r="N1001" s="464">
        <f t="shared" si="233"/>
        <v>86607.5</v>
      </c>
      <c r="O1001" s="468">
        <f>+N1001/$L$4337</f>
        <v>6.0756638210181933E-7</v>
      </c>
      <c r="P1001" s="479"/>
    </row>
    <row r="1002" spans="1:16">
      <c r="A1002" s="684"/>
      <c r="B1002" s="440" t="s">
        <v>396</v>
      </c>
      <c r="C1002" s="441">
        <v>94411783</v>
      </c>
      <c r="D1002" s="414" t="s">
        <v>397</v>
      </c>
      <c r="E1002" s="476" t="s">
        <v>1706</v>
      </c>
      <c r="F1002" s="435">
        <v>45531</v>
      </c>
      <c r="G1002" s="419">
        <v>175000</v>
      </c>
      <c r="H1002" s="419"/>
      <c r="I1002" s="419">
        <f t="shared" si="230"/>
        <v>175000</v>
      </c>
      <c r="J1002" s="472" t="s">
        <v>2891</v>
      </c>
      <c r="K1002" s="419">
        <v>143.66999999999999</v>
      </c>
      <c r="L1002" s="466">
        <f t="shared" si="231"/>
        <v>1</v>
      </c>
      <c r="M1002" s="464">
        <f t="shared" si="232"/>
        <v>1750</v>
      </c>
      <c r="N1002" s="464">
        <f t="shared" si="233"/>
        <v>176750</v>
      </c>
      <c r="O1002" s="468">
        <f>+N1002/$L$4337</f>
        <v>1.2399313920445293E-6</v>
      </c>
      <c r="P1002" s="479"/>
    </row>
    <row r="1003" spans="1:16" s="411" customFormat="1">
      <c r="A1003" s="684"/>
      <c r="B1003" s="447" t="s">
        <v>26</v>
      </c>
      <c r="C1003" s="413"/>
      <c r="D1003" s="414"/>
      <c r="E1003" s="476"/>
      <c r="F1003" s="471"/>
      <c r="G1003" s="454">
        <f>SUM(G999:G1002)</f>
        <v>2454750</v>
      </c>
      <c r="H1003" s="454">
        <f t="shared" ref="H1003:O1003" si="242">SUM(H999:H1002)</f>
        <v>0</v>
      </c>
      <c r="I1003" s="454">
        <f t="shared" si="242"/>
        <v>2454750</v>
      </c>
      <c r="J1003" s="454"/>
      <c r="K1003" s="454"/>
      <c r="L1003" s="454"/>
      <c r="M1003" s="454">
        <f t="shared" si="242"/>
        <v>24547.5</v>
      </c>
      <c r="N1003" s="454">
        <f t="shared" si="242"/>
        <v>2479297.5</v>
      </c>
      <c r="O1003" s="515">
        <f t="shared" si="242"/>
        <v>1.7392694769264617E-5</v>
      </c>
    </row>
    <row r="1004" spans="1:16">
      <c r="A1004" s="684"/>
      <c r="B1004" s="440" t="s">
        <v>396</v>
      </c>
      <c r="C1004" s="441">
        <v>94411783</v>
      </c>
      <c r="D1004" s="414" t="s">
        <v>397</v>
      </c>
      <c r="E1004" s="476" t="s">
        <v>1706</v>
      </c>
      <c r="F1004" s="435">
        <v>45531</v>
      </c>
      <c r="G1004" s="419">
        <v>80750</v>
      </c>
      <c r="H1004" s="419"/>
      <c r="I1004" s="419">
        <f t="shared" si="230"/>
        <v>80750</v>
      </c>
      <c r="J1004" s="472" t="s">
        <v>2891</v>
      </c>
      <c r="K1004" s="419">
        <v>143.66999999999999</v>
      </c>
      <c r="L1004" s="466">
        <f t="shared" si="231"/>
        <v>1</v>
      </c>
      <c r="M1004" s="464">
        <f t="shared" si="232"/>
        <v>807.5</v>
      </c>
      <c r="N1004" s="464">
        <f t="shared" si="233"/>
        <v>81557.5</v>
      </c>
      <c r="O1004" s="468">
        <f>+N1004/$L$4337</f>
        <v>5.7213977090054706E-7</v>
      </c>
      <c r="P1004" s="479"/>
    </row>
    <row r="1005" spans="1:16" s="411" customFormat="1">
      <c r="A1005" s="684"/>
      <c r="B1005" s="447" t="s">
        <v>26</v>
      </c>
      <c r="C1005" s="413"/>
      <c r="D1005" s="414"/>
      <c r="E1005" s="476"/>
      <c r="F1005" s="471"/>
      <c r="G1005" s="454">
        <f>+G1004</f>
        <v>80750</v>
      </c>
      <c r="H1005" s="454">
        <f t="shared" ref="H1005:O1005" si="243">+H1004</f>
        <v>0</v>
      </c>
      <c r="I1005" s="454">
        <f t="shared" si="243"/>
        <v>80750</v>
      </c>
      <c r="J1005" s="454"/>
      <c r="K1005" s="454"/>
      <c r="L1005" s="454"/>
      <c r="M1005" s="454">
        <f t="shared" si="243"/>
        <v>807.5</v>
      </c>
      <c r="N1005" s="454">
        <f t="shared" si="243"/>
        <v>81557.5</v>
      </c>
      <c r="O1005" s="515">
        <f t="shared" si="243"/>
        <v>5.7213977090054706E-7</v>
      </c>
    </row>
    <row r="1006" spans="1:16">
      <c r="A1006" s="684"/>
      <c r="B1006" s="412" t="s">
        <v>398</v>
      </c>
      <c r="C1006" s="413">
        <v>1144208922</v>
      </c>
      <c r="D1006" s="414" t="s">
        <v>399</v>
      </c>
      <c r="E1006" s="476" t="s">
        <v>1706</v>
      </c>
      <c r="F1006" s="435">
        <v>45531</v>
      </c>
      <c r="G1006" s="419">
        <v>1488800</v>
      </c>
      <c r="H1006" s="419"/>
      <c r="I1006" s="419">
        <f t="shared" si="230"/>
        <v>1488800</v>
      </c>
      <c r="J1006" s="472" t="s">
        <v>2891</v>
      </c>
      <c r="K1006" s="419">
        <v>143.66999999999999</v>
      </c>
      <c r="L1006" s="466">
        <f t="shared" si="231"/>
        <v>1</v>
      </c>
      <c r="M1006" s="464">
        <f t="shared" si="232"/>
        <v>14888</v>
      </c>
      <c r="N1006" s="464">
        <f t="shared" si="233"/>
        <v>1503688</v>
      </c>
      <c r="O1006" s="468">
        <f>+N1006/$L$4337</f>
        <v>1.0548627751290829E-5</v>
      </c>
      <c r="P1006" s="479"/>
    </row>
    <row r="1007" spans="1:16">
      <c r="A1007" s="684"/>
      <c r="B1007" s="440" t="s">
        <v>398</v>
      </c>
      <c r="C1007" s="441">
        <v>1144208922</v>
      </c>
      <c r="D1007" s="414" t="s">
        <v>399</v>
      </c>
      <c r="E1007" s="476" t="s">
        <v>1706</v>
      </c>
      <c r="F1007" s="435">
        <v>45531</v>
      </c>
      <c r="G1007" s="419">
        <v>969500</v>
      </c>
      <c r="H1007" s="419"/>
      <c r="I1007" s="419">
        <f t="shared" si="230"/>
        <v>969500</v>
      </c>
      <c r="J1007" s="472" t="s">
        <v>2891</v>
      </c>
      <c r="K1007" s="419">
        <v>143.66999999999999</v>
      </c>
      <c r="L1007" s="466">
        <f t="shared" si="231"/>
        <v>1</v>
      </c>
      <c r="M1007" s="464">
        <f t="shared" si="232"/>
        <v>9695</v>
      </c>
      <c r="N1007" s="464">
        <f t="shared" si="233"/>
        <v>979195</v>
      </c>
      <c r="O1007" s="468">
        <f>+N1007/$L$4337</f>
        <v>6.8692199119266923E-6</v>
      </c>
      <c r="P1007" s="479"/>
    </row>
    <row r="1008" spans="1:16">
      <c r="A1008" s="684"/>
      <c r="B1008" s="412" t="s">
        <v>398</v>
      </c>
      <c r="C1008" s="413">
        <v>1144208922</v>
      </c>
      <c r="D1008" s="414" t="s">
        <v>399</v>
      </c>
      <c r="E1008" s="476" t="s">
        <v>1706</v>
      </c>
      <c r="F1008" s="435">
        <v>45531</v>
      </c>
      <c r="G1008" s="419">
        <v>67865</v>
      </c>
      <c r="H1008" s="419"/>
      <c r="I1008" s="419">
        <f t="shared" si="230"/>
        <v>67865</v>
      </c>
      <c r="J1008" s="472" t="s">
        <v>2891</v>
      </c>
      <c r="K1008" s="419">
        <v>143.66999999999999</v>
      </c>
      <c r="L1008" s="466">
        <f t="shared" si="231"/>
        <v>1</v>
      </c>
      <c r="M1008" s="464">
        <f t="shared" si="232"/>
        <v>678.65</v>
      </c>
      <c r="N1008" s="464">
        <f t="shared" si="233"/>
        <v>68543.649999999994</v>
      </c>
      <c r="O1008" s="468">
        <f>+N1008/$L$4337</f>
        <v>4.8084539383486843E-7</v>
      </c>
      <c r="P1008" s="479"/>
    </row>
    <row r="1009" spans="1:16">
      <c r="A1009" s="684"/>
      <c r="B1009" s="440" t="s">
        <v>398</v>
      </c>
      <c r="C1009" s="441">
        <v>1144208922</v>
      </c>
      <c r="D1009" s="414" t="s">
        <v>399</v>
      </c>
      <c r="E1009" s="476" t="s">
        <v>1706</v>
      </c>
      <c r="F1009" s="435">
        <v>45531</v>
      </c>
      <c r="G1009" s="419">
        <v>138500</v>
      </c>
      <c r="H1009" s="419"/>
      <c r="I1009" s="419">
        <f t="shared" si="230"/>
        <v>138500</v>
      </c>
      <c r="J1009" s="472" t="s">
        <v>2891</v>
      </c>
      <c r="K1009" s="419">
        <v>143.66999999999999</v>
      </c>
      <c r="L1009" s="466">
        <f t="shared" si="231"/>
        <v>1</v>
      </c>
      <c r="M1009" s="464">
        <f t="shared" si="232"/>
        <v>1385</v>
      </c>
      <c r="N1009" s="464">
        <f t="shared" si="233"/>
        <v>139885</v>
      </c>
      <c r="O1009" s="468">
        <f>+N1009/$L$4337</f>
        <v>9.8131713027524179E-7</v>
      </c>
      <c r="P1009" s="479"/>
    </row>
    <row r="1010" spans="1:16">
      <c r="A1010" s="684"/>
      <c r="B1010" s="412" t="s">
        <v>398</v>
      </c>
      <c r="C1010" s="413">
        <v>1144208922</v>
      </c>
      <c r="D1010" s="414" t="s">
        <v>399</v>
      </c>
      <c r="E1010" s="476" t="s">
        <v>1706</v>
      </c>
      <c r="F1010" s="435">
        <v>45531</v>
      </c>
      <c r="G1010" s="419">
        <v>908333</v>
      </c>
      <c r="H1010" s="419"/>
      <c r="I1010" s="419">
        <f t="shared" si="230"/>
        <v>908333</v>
      </c>
      <c r="J1010" s="472" t="s">
        <v>2891</v>
      </c>
      <c r="K1010" s="419">
        <v>143.66999999999999</v>
      </c>
      <c r="L1010" s="466">
        <f t="shared" si="231"/>
        <v>1</v>
      </c>
      <c r="M1010" s="464">
        <f t="shared" si="232"/>
        <v>9083.33</v>
      </c>
      <c r="N1010" s="464">
        <f t="shared" si="233"/>
        <v>917416.33</v>
      </c>
      <c r="O1010" s="468">
        <f>+N1010/$L$4337</f>
        <v>6.4358320064570477E-6</v>
      </c>
      <c r="P1010" s="479"/>
    </row>
    <row r="1011" spans="1:16" s="411" customFormat="1">
      <c r="A1011" s="684"/>
      <c r="B1011" s="447" t="s">
        <v>26</v>
      </c>
      <c r="C1011" s="413"/>
      <c r="D1011" s="414"/>
      <c r="E1011" s="476"/>
      <c r="F1011" s="471"/>
      <c r="G1011" s="454">
        <f>SUM(G1006:G1010)</f>
        <v>3572998</v>
      </c>
      <c r="H1011" s="454">
        <f t="shared" ref="H1011:O1011" si="244">SUM(H1006:H1010)</f>
        <v>0</v>
      </c>
      <c r="I1011" s="454">
        <f t="shared" si="244"/>
        <v>3572998</v>
      </c>
      <c r="J1011" s="454"/>
      <c r="K1011" s="454"/>
      <c r="L1011" s="454"/>
      <c r="M1011" s="454">
        <f t="shared" si="244"/>
        <v>35729.980000000003</v>
      </c>
      <c r="N1011" s="454">
        <f t="shared" si="244"/>
        <v>3608727.98</v>
      </c>
      <c r="O1011" s="515">
        <f t="shared" si="244"/>
        <v>2.5315842193784679E-5</v>
      </c>
    </row>
    <row r="1012" spans="1:16">
      <c r="A1012" s="684"/>
      <c r="B1012" s="440" t="s">
        <v>810</v>
      </c>
      <c r="C1012" s="441">
        <v>4742573</v>
      </c>
      <c r="D1012" s="414" t="s">
        <v>811</v>
      </c>
      <c r="E1012" s="476" t="s">
        <v>1706</v>
      </c>
      <c r="F1012" s="435">
        <v>45531</v>
      </c>
      <c r="G1012" s="419">
        <v>650000</v>
      </c>
      <c r="H1012" s="419"/>
      <c r="I1012" s="419">
        <f t="shared" ref="I1012:I1074" si="245">+G1012+H1012</f>
        <v>650000</v>
      </c>
      <c r="J1012" s="472" t="s">
        <v>2891</v>
      </c>
      <c r="K1012" s="419">
        <v>143.66999999999999</v>
      </c>
      <c r="L1012" s="466">
        <f t="shared" ref="L1012:L1074" si="246">+K1012/J1012</f>
        <v>1</v>
      </c>
      <c r="M1012" s="464">
        <f t="shared" ref="M1012:M1074" si="247">+I1012*L1012%</f>
        <v>6500</v>
      </c>
      <c r="N1012" s="464">
        <f t="shared" ref="N1012:N1074" si="248">+I1012+M1012</f>
        <v>656500</v>
      </c>
      <c r="O1012" s="468">
        <f>+N1012/$L$4337</f>
        <v>4.6054594561653947E-6</v>
      </c>
      <c r="P1012" s="479"/>
    </row>
    <row r="1013" spans="1:16">
      <c r="A1013" s="684"/>
      <c r="B1013" s="412" t="s">
        <v>810</v>
      </c>
      <c r="C1013" s="413">
        <v>4742573</v>
      </c>
      <c r="D1013" s="414" t="s">
        <v>811</v>
      </c>
      <c r="E1013" s="476" t="s">
        <v>1706</v>
      </c>
      <c r="F1013" s="435">
        <v>45531</v>
      </c>
      <c r="G1013" s="419">
        <v>852833</v>
      </c>
      <c r="H1013" s="419"/>
      <c r="I1013" s="419">
        <f t="shared" si="245"/>
        <v>852833</v>
      </c>
      <c r="J1013" s="472" t="s">
        <v>2891</v>
      </c>
      <c r="K1013" s="419">
        <v>143.66999999999999</v>
      </c>
      <c r="L1013" s="466">
        <f t="shared" si="246"/>
        <v>1</v>
      </c>
      <c r="M1013" s="464">
        <f t="shared" si="247"/>
        <v>8528.33</v>
      </c>
      <c r="N1013" s="464">
        <f t="shared" si="248"/>
        <v>861361.33</v>
      </c>
      <c r="O1013" s="468">
        <f>+N1013/$L$4337</f>
        <v>6.0425966221229259E-6</v>
      </c>
      <c r="P1013" s="479"/>
    </row>
    <row r="1014" spans="1:16">
      <c r="A1014" s="684"/>
      <c r="B1014" s="440" t="s">
        <v>810</v>
      </c>
      <c r="C1014" s="441">
        <v>4742573</v>
      </c>
      <c r="D1014" s="414" t="s">
        <v>811</v>
      </c>
      <c r="E1014" s="476" t="s">
        <v>1706</v>
      </c>
      <c r="F1014" s="435">
        <v>45531</v>
      </c>
      <c r="G1014" s="419">
        <v>59698</v>
      </c>
      <c r="H1014" s="419"/>
      <c r="I1014" s="419">
        <f t="shared" si="245"/>
        <v>59698</v>
      </c>
      <c r="J1014" s="472" t="s">
        <v>2891</v>
      </c>
      <c r="K1014" s="419">
        <v>143.66999999999999</v>
      </c>
      <c r="L1014" s="466">
        <f t="shared" si="246"/>
        <v>1</v>
      </c>
      <c r="M1014" s="464">
        <f t="shared" si="247"/>
        <v>596.98</v>
      </c>
      <c r="N1014" s="464">
        <f t="shared" si="248"/>
        <v>60294.98</v>
      </c>
      <c r="O1014" s="468">
        <f>+N1014/$L$4337</f>
        <v>4.2297956709871037E-7</v>
      </c>
      <c r="P1014" s="479"/>
    </row>
    <row r="1015" spans="1:16">
      <c r="A1015" s="684"/>
      <c r="B1015" s="412" t="s">
        <v>810</v>
      </c>
      <c r="C1015" s="413">
        <v>4742573</v>
      </c>
      <c r="D1015" s="414" t="s">
        <v>811</v>
      </c>
      <c r="E1015" s="476" t="s">
        <v>1706</v>
      </c>
      <c r="F1015" s="435">
        <v>45531</v>
      </c>
      <c r="G1015" s="419">
        <v>121833</v>
      </c>
      <c r="H1015" s="419"/>
      <c r="I1015" s="419">
        <f t="shared" si="245"/>
        <v>121833</v>
      </c>
      <c r="J1015" s="472" t="s">
        <v>2891</v>
      </c>
      <c r="K1015" s="419">
        <v>143.66999999999999</v>
      </c>
      <c r="L1015" s="466">
        <f t="shared" si="246"/>
        <v>1</v>
      </c>
      <c r="M1015" s="464">
        <f t="shared" si="247"/>
        <v>1218.33</v>
      </c>
      <c r="N1015" s="464">
        <f t="shared" si="248"/>
        <v>123051.33</v>
      </c>
      <c r="O1015" s="468">
        <f>+N1015/$L$4337</f>
        <v>8.6322606449692072E-7</v>
      </c>
      <c r="P1015" s="479"/>
    </row>
    <row r="1016" spans="1:16">
      <c r="A1016" s="684"/>
      <c r="B1016" s="412" t="s">
        <v>810</v>
      </c>
      <c r="C1016" s="413">
        <v>4742573</v>
      </c>
      <c r="D1016" s="414" t="s">
        <v>811</v>
      </c>
      <c r="E1016" s="476" t="s">
        <v>1706</v>
      </c>
      <c r="F1016" s="435">
        <v>45531</v>
      </c>
      <c r="G1016" s="419">
        <v>1722500</v>
      </c>
      <c r="H1016" s="419"/>
      <c r="I1016" s="419">
        <f t="shared" si="245"/>
        <v>1722500</v>
      </c>
      <c r="J1016" s="472" t="s">
        <v>2891</v>
      </c>
      <c r="K1016" s="419">
        <v>143.66999999999999</v>
      </c>
      <c r="L1016" s="466">
        <f t="shared" si="246"/>
        <v>1</v>
      </c>
      <c r="M1016" s="464">
        <f t="shared" si="247"/>
        <v>17225</v>
      </c>
      <c r="N1016" s="464">
        <f t="shared" si="248"/>
        <v>1739725</v>
      </c>
      <c r="O1016" s="468">
        <f>+N1016/$L$4337</f>
        <v>1.2204467558838296E-5</v>
      </c>
      <c r="P1016" s="479"/>
    </row>
    <row r="1017" spans="1:16" s="411" customFormat="1">
      <c r="A1017" s="684"/>
      <c r="B1017" s="456" t="s">
        <v>26</v>
      </c>
      <c r="C1017" s="441"/>
      <c r="D1017" s="414"/>
      <c r="E1017" s="476"/>
      <c r="F1017" s="471"/>
      <c r="G1017" s="454">
        <f>SUM(G1012:G1016)</f>
        <v>3406864</v>
      </c>
      <c r="H1017" s="454">
        <f t="shared" ref="H1017:O1017" si="249">SUM(H1012:H1016)</f>
        <v>0</v>
      </c>
      <c r="I1017" s="454">
        <f t="shared" si="249"/>
        <v>3406864</v>
      </c>
      <c r="J1017" s="454"/>
      <c r="K1017" s="454"/>
      <c r="L1017" s="454"/>
      <c r="M1017" s="454">
        <f t="shared" si="249"/>
        <v>34068.639999999999</v>
      </c>
      <c r="N1017" s="454">
        <f t="shared" si="249"/>
        <v>3440932.64</v>
      </c>
      <c r="O1017" s="515">
        <f t="shared" si="249"/>
        <v>2.4138729268722249E-5</v>
      </c>
    </row>
    <row r="1018" spans="1:16">
      <c r="A1018" s="684"/>
      <c r="B1018" s="412" t="s">
        <v>400</v>
      </c>
      <c r="C1018" s="413">
        <v>1034300981</v>
      </c>
      <c r="D1018" s="414" t="s">
        <v>401</v>
      </c>
      <c r="E1018" s="476" t="s">
        <v>1706</v>
      </c>
      <c r="F1018" s="435">
        <v>45531</v>
      </c>
      <c r="G1018" s="419">
        <v>635600</v>
      </c>
      <c r="H1018" s="419"/>
      <c r="I1018" s="419">
        <f t="shared" si="245"/>
        <v>635600</v>
      </c>
      <c r="J1018" s="472" t="s">
        <v>2891</v>
      </c>
      <c r="K1018" s="419">
        <v>143.66999999999999</v>
      </c>
      <c r="L1018" s="466">
        <f t="shared" si="246"/>
        <v>1</v>
      </c>
      <c r="M1018" s="464">
        <f t="shared" si="247"/>
        <v>6356</v>
      </c>
      <c r="N1018" s="464">
        <f t="shared" si="248"/>
        <v>641956</v>
      </c>
      <c r="O1018" s="468">
        <f>+N1018/$L$4337</f>
        <v>4.5034308159057302E-6</v>
      </c>
      <c r="P1018" s="479"/>
    </row>
    <row r="1019" spans="1:16">
      <c r="A1019" s="684"/>
      <c r="B1019" s="440" t="s">
        <v>400</v>
      </c>
      <c r="C1019" s="441">
        <v>1034300981</v>
      </c>
      <c r="D1019" s="414" t="s">
        <v>401</v>
      </c>
      <c r="E1019" s="476" t="s">
        <v>1706</v>
      </c>
      <c r="F1019" s="435">
        <v>45531</v>
      </c>
      <c r="G1019" s="419">
        <v>852833</v>
      </c>
      <c r="H1019" s="419"/>
      <c r="I1019" s="419">
        <f t="shared" si="245"/>
        <v>852833</v>
      </c>
      <c r="J1019" s="472" t="s">
        <v>2891</v>
      </c>
      <c r="K1019" s="419">
        <v>143.66999999999999</v>
      </c>
      <c r="L1019" s="466">
        <f t="shared" si="246"/>
        <v>1</v>
      </c>
      <c r="M1019" s="464">
        <f t="shared" si="247"/>
        <v>8528.33</v>
      </c>
      <c r="N1019" s="464">
        <f t="shared" si="248"/>
        <v>861361.33</v>
      </c>
      <c r="O1019" s="468">
        <f>+N1019/$L$4337</f>
        <v>6.0425966221229259E-6</v>
      </c>
      <c r="P1019" s="479"/>
    </row>
    <row r="1020" spans="1:16">
      <c r="A1020" s="684"/>
      <c r="B1020" s="412" t="s">
        <v>400</v>
      </c>
      <c r="C1020" s="413">
        <v>1034300981</v>
      </c>
      <c r="D1020" s="414" t="s">
        <v>401</v>
      </c>
      <c r="E1020" s="476" t="s">
        <v>1706</v>
      </c>
      <c r="F1020" s="435">
        <v>45531</v>
      </c>
      <c r="G1020" s="419">
        <v>59698</v>
      </c>
      <c r="H1020" s="419"/>
      <c r="I1020" s="419">
        <f t="shared" si="245"/>
        <v>59698</v>
      </c>
      <c r="J1020" s="472" t="s">
        <v>2891</v>
      </c>
      <c r="K1020" s="419">
        <v>143.66999999999999</v>
      </c>
      <c r="L1020" s="466">
        <f t="shared" si="246"/>
        <v>1</v>
      </c>
      <c r="M1020" s="464">
        <f t="shared" si="247"/>
        <v>596.98</v>
      </c>
      <c r="N1020" s="464">
        <f t="shared" si="248"/>
        <v>60294.98</v>
      </c>
      <c r="O1020" s="468">
        <f>+N1020/$L$4337</f>
        <v>4.2297956709871037E-7</v>
      </c>
      <c r="P1020" s="479"/>
    </row>
    <row r="1021" spans="1:16">
      <c r="A1021" s="684"/>
      <c r="B1021" s="412" t="s">
        <v>400</v>
      </c>
      <c r="C1021" s="413">
        <v>1034300981</v>
      </c>
      <c r="D1021" s="414" t="s">
        <v>401</v>
      </c>
      <c r="E1021" s="476" t="s">
        <v>1706</v>
      </c>
      <c r="F1021" s="435">
        <v>45531</v>
      </c>
      <c r="G1021" s="419">
        <v>121833</v>
      </c>
      <c r="H1021" s="419"/>
      <c r="I1021" s="419">
        <f t="shared" si="245"/>
        <v>121833</v>
      </c>
      <c r="J1021" s="472" t="s">
        <v>2891</v>
      </c>
      <c r="K1021" s="419">
        <v>143.66999999999999</v>
      </c>
      <c r="L1021" s="466">
        <f t="shared" si="246"/>
        <v>1</v>
      </c>
      <c r="M1021" s="464">
        <f t="shared" si="247"/>
        <v>1218.33</v>
      </c>
      <c r="N1021" s="464">
        <f t="shared" si="248"/>
        <v>123051.33</v>
      </c>
      <c r="O1021" s="468">
        <f>+N1021/$L$4337</f>
        <v>8.6322606449692072E-7</v>
      </c>
      <c r="P1021" s="479"/>
    </row>
    <row r="1022" spans="1:16">
      <c r="A1022" s="684"/>
      <c r="B1022" s="440" t="s">
        <v>400</v>
      </c>
      <c r="C1022" s="441">
        <v>1034300981</v>
      </c>
      <c r="D1022" s="414" t="s">
        <v>401</v>
      </c>
      <c r="E1022" s="476" t="s">
        <v>1706</v>
      </c>
      <c r="F1022" s="435">
        <v>45531</v>
      </c>
      <c r="G1022" s="419">
        <v>375556</v>
      </c>
      <c r="H1022" s="419"/>
      <c r="I1022" s="419">
        <f t="shared" si="245"/>
        <v>375556</v>
      </c>
      <c r="J1022" s="472" t="s">
        <v>2891</v>
      </c>
      <c r="K1022" s="419">
        <v>143.66999999999999</v>
      </c>
      <c r="L1022" s="466">
        <f t="shared" si="246"/>
        <v>1</v>
      </c>
      <c r="M1022" s="464">
        <f t="shared" si="247"/>
        <v>3755.56</v>
      </c>
      <c r="N1022" s="464">
        <f t="shared" si="248"/>
        <v>379311.56</v>
      </c>
      <c r="O1022" s="468">
        <f>+N1022/$L$4337</f>
        <v>2.6609352792610013E-6</v>
      </c>
      <c r="P1022" s="479"/>
    </row>
    <row r="1023" spans="1:16" s="411" customFormat="1">
      <c r="A1023" s="684"/>
      <c r="B1023" s="447" t="s">
        <v>26</v>
      </c>
      <c r="C1023" s="413"/>
      <c r="D1023" s="414"/>
      <c r="E1023" s="476"/>
      <c r="F1023" s="471"/>
      <c r="G1023" s="454">
        <f>SUM(G1018:G1022)</f>
        <v>2045520</v>
      </c>
      <c r="H1023" s="454">
        <f t="shared" ref="H1023:O1023" si="250">SUM(H1018:H1022)</f>
        <v>0</v>
      </c>
      <c r="I1023" s="454">
        <f t="shared" si="250"/>
        <v>2045520</v>
      </c>
      <c r="J1023" s="454"/>
      <c r="K1023" s="454"/>
      <c r="L1023" s="454"/>
      <c r="M1023" s="454">
        <f t="shared" si="250"/>
        <v>20455.2</v>
      </c>
      <c r="N1023" s="454">
        <f t="shared" si="250"/>
        <v>2065975.2000000002</v>
      </c>
      <c r="O1023" s="515">
        <f t="shared" si="250"/>
        <v>1.449316834888529E-5</v>
      </c>
    </row>
    <row r="1024" spans="1:16">
      <c r="A1024" s="684"/>
      <c r="B1024" s="440" t="s">
        <v>813</v>
      </c>
      <c r="C1024" s="441">
        <v>59177400</v>
      </c>
      <c r="D1024" s="414" t="s">
        <v>800</v>
      </c>
      <c r="E1024" s="476" t="s">
        <v>1706</v>
      </c>
      <c r="F1024" s="435">
        <v>45531</v>
      </c>
      <c r="G1024" s="419">
        <v>415245</v>
      </c>
      <c r="H1024" s="419"/>
      <c r="I1024" s="419">
        <f t="shared" si="245"/>
        <v>415245</v>
      </c>
      <c r="J1024" s="472" t="s">
        <v>2891</v>
      </c>
      <c r="K1024" s="419">
        <v>143.66999999999999</v>
      </c>
      <c r="L1024" s="466">
        <f t="shared" si="246"/>
        <v>1</v>
      </c>
      <c r="M1024" s="464">
        <f t="shared" si="247"/>
        <v>4152.45</v>
      </c>
      <c r="N1024" s="464">
        <f t="shared" si="248"/>
        <v>419397.45</v>
      </c>
      <c r="O1024" s="468">
        <f>+N1024/$L$4337</f>
        <v>2.9421446336544602E-6</v>
      </c>
      <c r="P1024" s="479"/>
    </row>
    <row r="1025" spans="1:16">
      <c r="A1025" s="684"/>
      <c r="B1025" s="412" t="s">
        <v>813</v>
      </c>
      <c r="C1025" s="413">
        <v>59177400</v>
      </c>
      <c r="D1025" s="414" t="s">
        <v>800</v>
      </c>
      <c r="E1025" s="476" t="s">
        <v>1706</v>
      </c>
      <c r="F1025" s="435">
        <v>45531</v>
      </c>
      <c r="G1025" s="419">
        <v>950748</v>
      </c>
      <c r="H1025" s="419"/>
      <c r="I1025" s="419">
        <f t="shared" si="245"/>
        <v>950748</v>
      </c>
      <c r="J1025" s="472" t="s">
        <v>2891</v>
      </c>
      <c r="K1025" s="419">
        <v>143.66999999999999</v>
      </c>
      <c r="L1025" s="466">
        <f t="shared" si="246"/>
        <v>1</v>
      </c>
      <c r="M1025" s="464">
        <f t="shared" si="247"/>
        <v>9507.48</v>
      </c>
      <c r="N1025" s="464">
        <f t="shared" si="248"/>
        <v>960255.48</v>
      </c>
      <c r="O1025" s="468">
        <f>+N1025/$L$4337</f>
        <v>6.7363559492774403E-6</v>
      </c>
      <c r="P1025" s="479"/>
    </row>
    <row r="1026" spans="1:16">
      <c r="A1026" s="684"/>
      <c r="B1026" s="412" t="s">
        <v>813</v>
      </c>
      <c r="C1026" s="413">
        <v>59177400</v>
      </c>
      <c r="D1026" s="414" t="s">
        <v>800</v>
      </c>
      <c r="E1026" s="476" t="s">
        <v>1706</v>
      </c>
      <c r="F1026" s="435">
        <v>45531</v>
      </c>
      <c r="G1026" s="419">
        <v>66552</v>
      </c>
      <c r="H1026" s="419"/>
      <c r="I1026" s="419">
        <f t="shared" si="245"/>
        <v>66552</v>
      </c>
      <c r="J1026" s="472" t="s">
        <v>2891</v>
      </c>
      <c r="K1026" s="419">
        <v>143.66999999999999</v>
      </c>
      <c r="L1026" s="466">
        <f t="shared" si="246"/>
        <v>1</v>
      </c>
      <c r="M1026" s="464">
        <f t="shared" si="247"/>
        <v>665.52</v>
      </c>
      <c r="N1026" s="464">
        <f t="shared" si="248"/>
        <v>67217.52</v>
      </c>
      <c r="O1026" s="468">
        <f>+N1026/$L$4337</f>
        <v>4.7154236573341438E-7</v>
      </c>
      <c r="P1026" s="479"/>
    </row>
    <row r="1027" spans="1:16">
      <c r="A1027" s="684"/>
      <c r="B1027" s="440" t="s">
        <v>813</v>
      </c>
      <c r="C1027" s="441">
        <v>59177400</v>
      </c>
      <c r="D1027" s="414" t="s">
        <v>800</v>
      </c>
      <c r="E1027" s="476" t="s">
        <v>1706</v>
      </c>
      <c r="F1027" s="435">
        <v>45531</v>
      </c>
      <c r="G1027" s="419">
        <v>149493</v>
      </c>
      <c r="H1027" s="419"/>
      <c r="I1027" s="419">
        <f t="shared" si="245"/>
        <v>149493</v>
      </c>
      <c r="J1027" s="472" t="s">
        <v>2891</v>
      </c>
      <c r="K1027" s="419">
        <v>143.66999999999999</v>
      </c>
      <c r="L1027" s="466">
        <f t="shared" si="246"/>
        <v>1</v>
      </c>
      <c r="M1027" s="464">
        <f t="shared" si="247"/>
        <v>1494.93</v>
      </c>
      <c r="N1027" s="464">
        <f t="shared" si="248"/>
        <v>150987.93</v>
      </c>
      <c r="O1027" s="468">
        <f>+N1027/$L$4337</f>
        <v>1.0592060776623589E-6</v>
      </c>
      <c r="P1027" s="479"/>
    </row>
    <row r="1028" spans="1:16">
      <c r="A1028" s="684"/>
      <c r="B1028" s="412" t="s">
        <v>813</v>
      </c>
      <c r="C1028" s="413">
        <v>59177400</v>
      </c>
      <c r="D1028" s="414" t="s">
        <v>800</v>
      </c>
      <c r="E1028" s="476" t="s">
        <v>1706</v>
      </c>
      <c r="F1028" s="435">
        <v>45531</v>
      </c>
      <c r="G1028" s="419">
        <v>910000</v>
      </c>
      <c r="H1028" s="419"/>
      <c r="I1028" s="419">
        <f t="shared" si="245"/>
        <v>910000</v>
      </c>
      <c r="J1028" s="472" t="s">
        <v>2891</v>
      </c>
      <c r="K1028" s="419">
        <v>143.66999999999999</v>
      </c>
      <c r="L1028" s="466">
        <f t="shared" si="246"/>
        <v>1</v>
      </c>
      <c r="M1028" s="464">
        <f t="shared" si="247"/>
        <v>9100</v>
      </c>
      <c r="N1028" s="464">
        <f t="shared" si="248"/>
        <v>919100</v>
      </c>
      <c r="O1028" s="468">
        <f>+N1028/$L$4337</f>
        <v>6.4476432386315523E-6</v>
      </c>
      <c r="P1028" s="479"/>
    </row>
    <row r="1029" spans="1:16" s="411" customFormat="1">
      <c r="A1029" s="684"/>
      <c r="B1029" s="456" t="s">
        <v>26</v>
      </c>
      <c r="C1029" s="441"/>
      <c r="D1029" s="414"/>
      <c r="E1029" s="476"/>
      <c r="F1029" s="471"/>
      <c r="G1029" s="454">
        <f>SUM(G1024:G1028)</f>
        <v>2492038</v>
      </c>
      <c r="H1029" s="454">
        <f t="shared" ref="H1029:O1029" si="251">SUM(H1024:H1028)</f>
        <v>0</v>
      </c>
      <c r="I1029" s="454">
        <f t="shared" si="251"/>
        <v>2492038</v>
      </c>
      <c r="J1029" s="454"/>
      <c r="K1029" s="454"/>
      <c r="L1029" s="454"/>
      <c r="M1029" s="454">
        <f t="shared" si="251"/>
        <v>24920.38</v>
      </c>
      <c r="N1029" s="454">
        <f t="shared" si="251"/>
        <v>2516958.38</v>
      </c>
      <c r="O1029" s="515">
        <f t="shared" si="251"/>
        <v>1.7656892264959226E-5</v>
      </c>
    </row>
    <row r="1030" spans="1:16">
      <c r="A1030" s="684"/>
      <c r="B1030" s="412" t="s">
        <v>402</v>
      </c>
      <c r="C1030" s="413">
        <v>1127938709</v>
      </c>
      <c r="D1030" s="414" t="s">
        <v>403</v>
      </c>
      <c r="E1030" s="476" t="s">
        <v>1706</v>
      </c>
      <c r="F1030" s="435">
        <v>45531</v>
      </c>
      <c r="G1030" s="419">
        <v>646400</v>
      </c>
      <c r="H1030" s="419"/>
      <c r="I1030" s="419">
        <f t="shared" si="245"/>
        <v>646400</v>
      </c>
      <c r="J1030" s="472" t="s">
        <v>2891</v>
      </c>
      <c r="K1030" s="419">
        <v>143.66999999999999</v>
      </c>
      <c r="L1030" s="466">
        <f t="shared" si="246"/>
        <v>1</v>
      </c>
      <c r="M1030" s="464">
        <f t="shared" si="247"/>
        <v>6464</v>
      </c>
      <c r="N1030" s="464">
        <f t="shared" si="248"/>
        <v>652864</v>
      </c>
      <c r="O1030" s="468">
        <f>+N1030/$L$4337</f>
        <v>4.5799522961004784E-6</v>
      </c>
      <c r="P1030" s="479"/>
    </row>
    <row r="1031" spans="1:16">
      <c r="A1031" s="684"/>
      <c r="B1031" s="412" t="s">
        <v>402</v>
      </c>
      <c r="C1031" s="413">
        <v>1127938709</v>
      </c>
      <c r="D1031" s="414" t="s">
        <v>403</v>
      </c>
      <c r="E1031" s="476" t="s">
        <v>1706</v>
      </c>
      <c r="F1031" s="435">
        <v>45531</v>
      </c>
      <c r="G1031" s="419">
        <v>852833</v>
      </c>
      <c r="H1031" s="419"/>
      <c r="I1031" s="419">
        <f t="shared" si="245"/>
        <v>852833</v>
      </c>
      <c r="J1031" s="472" t="s">
        <v>2891</v>
      </c>
      <c r="K1031" s="419">
        <v>143.66999999999999</v>
      </c>
      <c r="L1031" s="466">
        <f t="shared" si="246"/>
        <v>1</v>
      </c>
      <c r="M1031" s="464">
        <f t="shared" si="247"/>
        <v>8528.33</v>
      </c>
      <c r="N1031" s="464">
        <f t="shared" si="248"/>
        <v>861361.33</v>
      </c>
      <c r="O1031" s="468">
        <f>+N1031/$L$4337</f>
        <v>6.0425966221229259E-6</v>
      </c>
      <c r="P1031" s="479"/>
    </row>
    <row r="1032" spans="1:16">
      <c r="A1032" s="684"/>
      <c r="B1032" s="440" t="s">
        <v>402</v>
      </c>
      <c r="C1032" s="441">
        <v>1127938709</v>
      </c>
      <c r="D1032" s="414" t="s">
        <v>403</v>
      </c>
      <c r="E1032" s="476" t="s">
        <v>1706</v>
      </c>
      <c r="F1032" s="435">
        <v>45531</v>
      </c>
      <c r="G1032" s="419">
        <v>59698</v>
      </c>
      <c r="H1032" s="419"/>
      <c r="I1032" s="419">
        <f t="shared" si="245"/>
        <v>59698</v>
      </c>
      <c r="J1032" s="472" t="s">
        <v>2891</v>
      </c>
      <c r="K1032" s="419">
        <v>143.66999999999999</v>
      </c>
      <c r="L1032" s="466">
        <f t="shared" si="246"/>
        <v>1</v>
      </c>
      <c r="M1032" s="464">
        <f t="shared" si="247"/>
        <v>596.98</v>
      </c>
      <c r="N1032" s="464">
        <f t="shared" si="248"/>
        <v>60294.98</v>
      </c>
      <c r="O1032" s="468">
        <f>+N1032/$L$4337</f>
        <v>4.2297956709871037E-7</v>
      </c>
      <c r="P1032" s="479"/>
    </row>
    <row r="1033" spans="1:16">
      <c r="A1033" s="684"/>
      <c r="B1033" s="412" t="s">
        <v>402</v>
      </c>
      <c r="C1033" s="413">
        <v>1127938709</v>
      </c>
      <c r="D1033" s="414" t="s">
        <v>403</v>
      </c>
      <c r="E1033" s="476" t="s">
        <v>1706</v>
      </c>
      <c r="F1033" s="435">
        <v>45531</v>
      </c>
      <c r="G1033" s="419">
        <v>121833</v>
      </c>
      <c r="H1033" s="419"/>
      <c r="I1033" s="419">
        <f t="shared" si="245"/>
        <v>121833</v>
      </c>
      <c r="J1033" s="472" t="s">
        <v>2891</v>
      </c>
      <c r="K1033" s="419">
        <v>143.66999999999999</v>
      </c>
      <c r="L1033" s="466">
        <f t="shared" si="246"/>
        <v>1</v>
      </c>
      <c r="M1033" s="464">
        <f t="shared" si="247"/>
        <v>1218.33</v>
      </c>
      <c r="N1033" s="464">
        <f t="shared" si="248"/>
        <v>123051.33</v>
      </c>
      <c r="O1033" s="468">
        <f>+N1033/$L$4337</f>
        <v>8.6322606449692072E-7</v>
      </c>
      <c r="P1033" s="479"/>
    </row>
    <row r="1034" spans="1:16">
      <c r="A1034" s="684"/>
      <c r="B1034" s="440" t="s">
        <v>402</v>
      </c>
      <c r="C1034" s="441">
        <v>1127938709</v>
      </c>
      <c r="D1034" s="414" t="s">
        <v>403</v>
      </c>
      <c r="E1034" s="476" t="s">
        <v>1706</v>
      </c>
      <c r="F1034" s="435">
        <v>45531</v>
      </c>
      <c r="G1034" s="419">
        <v>54167</v>
      </c>
      <c r="H1034" s="419"/>
      <c r="I1034" s="419">
        <f t="shared" si="245"/>
        <v>54167</v>
      </c>
      <c r="J1034" s="472" t="s">
        <v>2891</v>
      </c>
      <c r="K1034" s="419">
        <v>143.66999999999999</v>
      </c>
      <c r="L1034" s="466">
        <f t="shared" si="246"/>
        <v>1</v>
      </c>
      <c r="M1034" s="464">
        <f t="shared" si="247"/>
        <v>541.66999999999996</v>
      </c>
      <c r="N1034" s="464">
        <f t="shared" si="248"/>
        <v>54708.67</v>
      </c>
      <c r="O1034" s="468">
        <f>+N1034/$L$4337</f>
        <v>3.8379064978786293E-7</v>
      </c>
      <c r="P1034" s="479"/>
    </row>
    <row r="1035" spans="1:16" s="411" customFormat="1">
      <c r="A1035" s="684"/>
      <c r="B1035" s="447" t="s">
        <v>26</v>
      </c>
      <c r="C1035" s="413"/>
      <c r="D1035" s="414"/>
      <c r="E1035" s="476"/>
      <c r="F1035" s="471"/>
      <c r="G1035" s="454">
        <f>SUM(G1030:G1034)</f>
        <v>1734931</v>
      </c>
      <c r="H1035" s="454">
        <f t="shared" ref="H1035:O1035" si="252">SUM(H1030:H1034)</f>
        <v>0</v>
      </c>
      <c r="I1035" s="454">
        <f t="shared" si="252"/>
        <v>1734931</v>
      </c>
      <c r="J1035" s="454"/>
      <c r="K1035" s="454"/>
      <c r="L1035" s="454"/>
      <c r="M1035" s="454">
        <f t="shared" si="252"/>
        <v>17349.309999999998</v>
      </c>
      <c r="N1035" s="454">
        <f t="shared" si="252"/>
        <v>1752280.31</v>
      </c>
      <c r="O1035" s="515">
        <f t="shared" si="252"/>
        <v>1.2292545199606898E-5</v>
      </c>
    </row>
    <row r="1036" spans="1:16">
      <c r="A1036" s="684"/>
      <c r="B1036" s="412" t="s">
        <v>404</v>
      </c>
      <c r="C1036" s="413">
        <v>1113698162</v>
      </c>
      <c r="D1036" s="414" t="s">
        <v>405</v>
      </c>
      <c r="E1036" s="476" t="s">
        <v>1706</v>
      </c>
      <c r="F1036" s="435">
        <v>45531</v>
      </c>
      <c r="G1036" s="419">
        <v>570800</v>
      </c>
      <c r="H1036" s="419"/>
      <c r="I1036" s="419">
        <f t="shared" si="245"/>
        <v>570800</v>
      </c>
      <c r="J1036" s="472" t="s">
        <v>2891</v>
      </c>
      <c r="K1036" s="419">
        <v>143.66999999999999</v>
      </c>
      <c r="L1036" s="466">
        <f t="shared" si="246"/>
        <v>1</v>
      </c>
      <c r="M1036" s="464">
        <f t="shared" si="247"/>
        <v>5708</v>
      </c>
      <c r="N1036" s="464">
        <f t="shared" si="248"/>
        <v>576508</v>
      </c>
      <c r="O1036" s="468">
        <f>+N1036/$L$4337</f>
        <v>4.0443019347372414E-6</v>
      </c>
      <c r="P1036" s="479"/>
    </row>
    <row r="1037" spans="1:16">
      <c r="A1037" s="684"/>
      <c r="B1037" s="412" t="s">
        <v>404</v>
      </c>
      <c r="C1037" s="413">
        <v>1113698162</v>
      </c>
      <c r="D1037" s="414" t="s">
        <v>405</v>
      </c>
      <c r="E1037" s="476" t="s">
        <v>1706</v>
      </c>
      <c r="F1037" s="435">
        <v>45531</v>
      </c>
      <c r="G1037" s="419">
        <v>852833</v>
      </c>
      <c r="H1037" s="419"/>
      <c r="I1037" s="419">
        <f t="shared" si="245"/>
        <v>852833</v>
      </c>
      <c r="J1037" s="472" t="s">
        <v>2891</v>
      </c>
      <c r="K1037" s="419">
        <v>143.66999999999999</v>
      </c>
      <c r="L1037" s="466">
        <f t="shared" si="246"/>
        <v>1</v>
      </c>
      <c r="M1037" s="464">
        <f t="shared" si="247"/>
        <v>8528.33</v>
      </c>
      <c r="N1037" s="464">
        <f t="shared" si="248"/>
        <v>861361.33</v>
      </c>
      <c r="O1037" s="468">
        <f>+N1037/$L$4337</f>
        <v>6.0425966221229259E-6</v>
      </c>
      <c r="P1037" s="479"/>
    </row>
    <row r="1038" spans="1:16">
      <c r="A1038" s="684"/>
      <c r="B1038" s="440" t="s">
        <v>404</v>
      </c>
      <c r="C1038" s="441">
        <v>1113698162</v>
      </c>
      <c r="D1038" s="414" t="s">
        <v>405</v>
      </c>
      <c r="E1038" s="476" t="s">
        <v>1706</v>
      </c>
      <c r="F1038" s="435">
        <v>45531</v>
      </c>
      <c r="G1038" s="419">
        <v>59698</v>
      </c>
      <c r="H1038" s="419"/>
      <c r="I1038" s="419">
        <f t="shared" si="245"/>
        <v>59698</v>
      </c>
      <c r="J1038" s="472" t="s">
        <v>2891</v>
      </c>
      <c r="K1038" s="419">
        <v>143.66999999999999</v>
      </c>
      <c r="L1038" s="466">
        <f t="shared" si="246"/>
        <v>1</v>
      </c>
      <c r="M1038" s="464">
        <f t="shared" si="247"/>
        <v>596.98</v>
      </c>
      <c r="N1038" s="464">
        <f t="shared" si="248"/>
        <v>60294.98</v>
      </c>
      <c r="O1038" s="468">
        <f>+N1038/$L$4337</f>
        <v>4.2297956709871037E-7</v>
      </c>
      <c r="P1038" s="479"/>
    </row>
    <row r="1039" spans="1:16">
      <c r="A1039" s="684"/>
      <c r="B1039" s="412" t="s">
        <v>404</v>
      </c>
      <c r="C1039" s="413">
        <v>1113698162</v>
      </c>
      <c r="D1039" s="414" t="s">
        <v>405</v>
      </c>
      <c r="E1039" s="476" t="s">
        <v>1706</v>
      </c>
      <c r="F1039" s="435">
        <v>45531</v>
      </c>
      <c r="G1039" s="419">
        <v>121833</v>
      </c>
      <c r="H1039" s="419"/>
      <c r="I1039" s="419">
        <f t="shared" si="245"/>
        <v>121833</v>
      </c>
      <c r="J1039" s="472" t="s">
        <v>2891</v>
      </c>
      <c r="K1039" s="419">
        <v>143.66999999999999</v>
      </c>
      <c r="L1039" s="466">
        <f t="shared" si="246"/>
        <v>1</v>
      </c>
      <c r="M1039" s="464">
        <f t="shared" si="247"/>
        <v>1218.33</v>
      </c>
      <c r="N1039" s="464">
        <f t="shared" si="248"/>
        <v>123051.33</v>
      </c>
      <c r="O1039" s="468">
        <f>+N1039/$L$4337</f>
        <v>8.6322606449692072E-7</v>
      </c>
      <c r="P1039" s="479"/>
    </row>
    <row r="1040" spans="1:16">
      <c r="A1040" s="684"/>
      <c r="B1040" s="412" t="s">
        <v>404</v>
      </c>
      <c r="C1040" s="413">
        <v>1113698162</v>
      </c>
      <c r="D1040" s="414" t="s">
        <v>405</v>
      </c>
      <c r="E1040" s="476" t="s">
        <v>1706</v>
      </c>
      <c r="F1040" s="435">
        <v>45531</v>
      </c>
      <c r="G1040" s="419">
        <v>464028</v>
      </c>
      <c r="H1040" s="419"/>
      <c r="I1040" s="419">
        <f t="shared" si="245"/>
        <v>464028</v>
      </c>
      <c r="J1040" s="472" t="s">
        <v>2891</v>
      </c>
      <c r="K1040" s="419">
        <v>143.66999999999999</v>
      </c>
      <c r="L1040" s="466">
        <f t="shared" si="246"/>
        <v>1</v>
      </c>
      <c r="M1040" s="464">
        <f t="shared" si="247"/>
        <v>4640.28</v>
      </c>
      <c r="N1040" s="464">
        <f t="shared" si="248"/>
        <v>468668.28</v>
      </c>
      <c r="O1040" s="468">
        <f>+N1040/$L$4337</f>
        <v>3.2877879085007933E-6</v>
      </c>
      <c r="P1040" s="479"/>
    </row>
    <row r="1041" spans="1:16" s="411" customFormat="1">
      <c r="A1041" s="684"/>
      <c r="B1041" s="456" t="s">
        <v>26</v>
      </c>
      <c r="C1041" s="441"/>
      <c r="D1041" s="414"/>
      <c r="E1041" s="476"/>
      <c r="F1041" s="471"/>
      <c r="G1041" s="454">
        <f>SUM(G1036:G1040)</f>
        <v>2069192</v>
      </c>
      <c r="H1041" s="454">
        <f>SUM(H1036:H1040)</f>
        <v>0</v>
      </c>
      <c r="I1041" s="454">
        <f>SUM(I1036:I1040)</f>
        <v>2069192</v>
      </c>
      <c r="J1041" s="454"/>
      <c r="K1041" s="454"/>
      <c r="L1041" s="454"/>
      <c r="M1041" s="454">
        <f>SUM(M1036:M1040)</f>
        <v>20691.919999999998</v>
      </c>
      <c r="N1041" s="454">
        <f>SUM(N1036:N1040)</f>
        <v>2089883.9200000002</v>
      </c>
      <c r="O1041" s="515">
        <f>SUM(O1036:O1040)</f>
        <v>1.4660892096956592E-5</v>
      </c>
    </row>
    <row r="1042" spans="1:16">
      <c r="A1042" s="684"/>
      <c r="B1042" s="412" t="s">
        <v>1176</v>
      </c>
      <c r="C1042" s="413">
        <v>1005981718</v>
      </c>
      <c r="D1042" s="414" t="s">
        <v>1177</v>
      </c>
      <c r="E1042" s="476" t="s">
        <v>1706</v>
      </c>
      <c r="F1042" s="435">
        <v>45531</v>
      </c>
      <c r="G1042" s="419">
        <v>476667</v>
      </c>
      <c r="H1042" s="419"/>
      <c r="I1042" s="419">
        <f t="shared" si="245"/>
        <v>476667</v>
      </c>
      <c r="J1042" s="472" t="s">
        <v>2891</v>
      </c>
      <c r="K1042" s="419">
        <v>143.66999999999999</v>
      </c>
      <c r="L1042" s="466">
        <f t="shared" si="246"/>
        <v>1</v>
      </c>
      <c r="M1042" s="464">
        <f t="shared" si="247"/>
        <v>4766.67</v>
      </c>
      <c r="N1042" s="464">
        <f t="shared" si="248"/>
        <v>481433.67</v>
      </c>
      <c r="O1042" s="468">
        <f>+N1042/$L$4337</f>
        <v>3.3773392962953694E-6</v>
      </c>
      <c r="P1042" s="479"/>
    </row>
    <row r="1043" spans="1:16" s="411" customFormat="1">
      <c r="A1043" s="684"/>
      <c r="B1043" s="456" t="s">
        <v>26</v>
      </c>
      <c r="C1043" s="441"/>
      <c r="D1043" s="414"/>
      <c r="E1043" s="476"/>
      <c r="F1043" s="471"/>
      <c r="G1043" s="454">
        <f>+G1042</f>
        <v>476667</v>
      </c>
      <c r="H1043" s="454">
        <f t="shared" ref="H1043:O1043" si="253">+H1042</f>
        <v>0</v>
      </c>
      <c r="I1043" s="454">
        <f t="shared" si="253"/>
        <v>476667</v>
      </c>
      <c r="J1043" s="454"/>
      <c r="K1043" s="454"/>
      <c r="L1043" s="454"/>
      <c r="M1043" s="454">
        <f t="shared" si="253"/>
        <v>4766.67</v>
      </c>
      <c r="N1043" s="454">
        <f t="shared" si="253"/>
        <v>481433.67</v>
      </c>
      <c r="O1043" s="515">
        <f t="shared" si="253"/>
        <v>3.3773392962953694E-6</v>
      </c>
    </row>
    <row r="1044" spans="1:16">
      <c r="A1044" s="684"/>
      <c r="B1044" s="412" t="s">
        <v>406</v>
      </c>
      <c r="C1044" s="413">
        <v>1144204933</v>
      </c>
      <c r="D1044" s="414" t="s">
        <v>1172</v>
      </c>
      <c r="E1044" s="476" t="s">
        <v>1706</v>
      </c>
      <c r="F1044" s="435">
        <v>45531</v>
      </c>
      <c r="G1044" s="419">
        <v>585000</v>
      </c>
      <c r="H1044" s="419"/>
      <c r="I1044" s="419">
        <f t="shared" si="245"/>
        <v>585000</v>
      </c>
      <c r="J1044" s="472" t="s">
        <v>2891</v>
      </c>
      <c r="K1044" s="419">
        <v>143.66999999999999</v>
      </c>
      <c r="L1044" s="466">
        <f t="shared" si="246"/>
        <v>1</v>
      </c>
      <c r="M1044" s="464">
        <f t="shared" si="247"/>
        <v>5850</v>
      </c>
      <c r="N1044" s="464">
        <f t="shared" si="248"/>
        <v>590850</v>
      </c>
      <c r="O1044" s="468">
        <f>+N1044/$L$4337</f>
        <v>4.1449135105488553E-6</v>
      </c>
      <c r="P1044" s="479"/>
    </row>
    <row r="1045" spans="1:16">
      <c r="A1045" s="684"/>
      <c r="B1045" s="412" t="s">
        <v>406</v>
      </c>
      <c r="C1045" s="413">
        <v>1144204933</v>
      </c>
      <c r="D1045" s="414" t="s">
        <v>1172</v>
      </c>
      <c r="E1045" s="476" t="s">
        <v>1706</v>
      </c>
      <c r="F1045" s="435">
        <v>45531</v>
      </c>
      <c r="G1045" s="419">
        <v>487333</v>
      </c>
      <c r="H1045" s="419"/>
      <c r="I1045" s="419">
        <f t="shared" si="245"/>
        <v>487333</v>
      </c>
      <c r="J1045" s="472" t="s">
        <v>2891</v>
      </c>
      <c r="K1045" s="419">
        <v>143.66999999999999</v>
      </c>
      <c r="L1045" s="466">
        <f t="shared" si="246"/>
        <v>1</v>
      </c>
      <c r="M1045" s="464">
        <f t="shared" si="247"/>
        <v>4873.33</v>
      </c>
      <c r="N1045" s="464">
        <f t="shared" si="248"/>
        <v>492206.33</v>
      </c>
      <c r="O1045" s="468">
        <f>+N1045/$L$4337</f>
        <v>3.4529113433099232E-6</v>
      </c>
      <c r="P1045" s="479"/>
    </row>
    <row r="1046" spans="1:16">
      <c r="A1046" s="684"/>
      <c r="B1046" s="440" t="s">
        <v>406</v>
      </c>
      <c r="C1046" s="441">
        <v>1144204933</v>
      </c>
      <c r="D1046" s="414" t="s">
        <v>1172</v>
      </c>
      <c r="E1046" s="476" t="s">
        <v>1706</v>
      </c>
      <c r="F1046" s="435">
        <v>45531</v>
      </c>
      <c r="G1046" s="419">
        <v>19493</v>
      </c>
      <c r="H1046" s="419"/>
      <c r="I1046" s="419">
        <f t="shared" si="245"/>
        <v>19493</v>
      </c>
      <c r="J1046" s="472" t="s">
        <v>2891</v>
      </c>
      <c r="K1046" s="419">
        <v>143.66999999999999</v>
      </c>
      <c r="L1046" s="466">
        <f t="shared" si="246"/>
        <v>1</v>
      </c>
      <c r="M1046" s="464">
        <f t="shared" si="247"/>
        <v>194.93</v>
      </c>
      <c r="N1046" s="464">
        <f t="shared" si="248"/>
        <v>19687.93</v>
      </c>
      <c r="O1046" s="468">
        <f>+N1046/$L$4337</f>
        <v>1.3811418642928006E-7</v>
      </c>
      <c r="P1046" s="479"/>
    </row>
    <row r="1047" spans="1:16">
      <c r="A1047" s="684"/>
      <c r="B1047" s="412" t="s">
        <v>406</v>
      </c>
      <c r="C1047" s="413">
        <v>1144204933</v>
      </c>
      <c r="D1047" s="414" t="s">
        <v>1172</v>
      </c>
      <c r="E1047" s="476" t="s">
        <v>1706</v>
      </c>
      <c r="F1047" s="435">
        <v>45531</v>
      </c>
      <c r="G1047" s="419">
        <v>121833</v>
      </c>
      <c r="H1047" s="419"/>
      <c r="I1047" s="419">
        <f t="shared" si="245"/>
        <v>121833</v>
      </c>
      <c r="J1047" s="472" t="s">
        <v>2891</v>
      </c>
      <c r="K1047" s="419">
        <v>143.66999999999999</v>
      </c>
      <c r="L1047" s="466">
        <f t="shared" si="246"/>
        <v>1</v>
      </c>
      <c r="M1047" s="464">
        <f t="shared" si="247"/>
        <v>1218.33</v>
      </c>
      <c r="N1047" s="464">
        <f t="shared" si="248"/>
        <v>123051.33</v>
      </c>
      <c r="O1047" s="468">
        <f>+N1047/$L$4337</f>
        <v>8.6322606449692072E-7</v>
      </c>
      <c r="P1047" s="479"/>
    </row>
    <row r="1048" spans="1:16">
      <c r="A1048" s="684"/>
      <c r="B1048" s="440" t="s">
        <v>406</v>
      </c>
      <c r="C1048" s="441">
        <v>1144204933</v>
      </c>
      <c r="D1048" s="414" t="s">
        <v>1172</v>
      </c>
      <c r="E1048" s="476" t="s">
        <v>1706</v>
      </c>
      <c r="F1048" s="435">
        <v>45531</v>
      </c>
      <c r="G1048" s="419">
        <v>216667</v>
      </c>
      <c r="H1048" s="419"/>
      <c r="I1048" s="419">
        <f t="shared" si="245"/>
        <v>216667</v>
      </c>
      <c r="J1048" s="472" t="s">
        <v>2891</v>
      </c>
      <c r="K1048" s="419">
        <v>143.66999999999999</v>
      </c>
      <c r="L1048" s="466">
        <f t="shared" si="246"/>
        <v>1</v>
      </c>
      <c r="M1048" s="464">
        <f t="shared" si="247"/>
        <v>2166.67</v>
      </c>
      <c r="N1048" s="464">
        <f t="shared" si="248"/>
        <v>218833.67</v>
      </c>
      <c r="O1048" s="468">
        <f>+N1048/$L$4337</f>
        <v>1.5351555138292116E-6</v>
      </c>
      <c r="P1048" s="479"/>
    </row>
    <row r="1049" spans="1:16" s="411" customFormat="1">
      <c r="A1049" s="684"/>
      <c r="B1049" s="447" t="s">
        <v>26</v>
      </c>
      <c r="C1049" s="413"/>
      <c r="D1049" s="414"/>
      <c r="E1049" s="476"/>
      <c r="F1049" s="471"/>
      <c r="G1049" s="454">
        <f>SUM(G1044:G1048)</f>
        <v>1430326</v>
      </c>
      <c r="H1049" s="454">
        <f t="shared" ref="H1049:O1049" si="254">SUM(H1044:H1048)</f>
        <v>0</v>
      </c>
      <c r="I1049" s="454">
        <f t="shared" si="254"/>
        <v>1430326</v>
      </c>
      <c r="J1049" s="454"/>
      <c r="K1049" s="454"/>
      <c r="L1049" s="454"/>
      <c r="M1049" s="454">
        <f t="shared" si="254"/>
        <v>14303.26</v>
      </c>
      <c r="N1049" s="454">
        <f t="shared" si="254"/>
        <v>1444629.26</v>
      </c>
      <c r="O1049" s="515">
        <f t="shared" si="254"/>
        <v>1.0134320618614191E-5</v>
      </c>
    </row>
    <row r="1050" spans="1:16">
      <c r="A1050" s="684"/>
      <c r="B1050" s="412" t="s">
        <v>407</v>
      </c>
      <c r="C1050" s="413">
        <v>1005893771</v>
      </c>
      <c r="D1050" s="414" t="s">
        <v>408</v>
      </c>
      <c r="E1050" s="476" t="s">
        <v>1706</v>
      </c>
      <c r="F1050" s="435">
        <v>45531</v>
      </c>
      <c r="G1050" s="419">
        <v>919650</v>
      </c>
      <c r="H1050" s="419"/>
      <c r="I1050" s="419">
        <f t="shared" si="245"/>
        <v>919650</v>
      </c>
      <c r="J1050" s="472" t="s">
        <v>2891</v>
      </c>
      <c r="K1050" s="419">
        <v>143.66999999999999</v>
      </c>
      <c r="L1050" s="466">
        <f t="shared" si="246"/>
        <v>1</v>
      </c>
      <c r="M1050" s="464">
        <f t="shared" si="247"/>
        <v>9196.5</v>
      </c>
      <c r="N1050" s="464">
        <f t="shared" si="248"/>
        <v>928846.5</v>
      </c>
      <c r="O1050" s="468">
        <f>+N1050/$L$4337</f>
        <v>6.5160165982500079E-6</v>
      </c>
      <c r="P1050" s="479"/>
    </row>
    <row r="1051" spans="1:16">
      <c r="A1051" s="684"/>
      <c r="B1051" s="440" t="s">
        <v>407</v>
      </c>
      <c r="C1051" s="441">
        <v>1005893771</v>
      </c>
      <c r="D1051" s="414" t="s">
        <v>408</v>
      </c>
      <c r="E1051" s="476" t="s">
        <v>1706</v>
      </c>
      <c r="F1051" s="435">
        <v>45531</v>
      </c>
      <c r="G1051" s="419">
        <v>1750000</v>
      </c>
      <c r="H1051" s="419"/>
      <c r="I1051" s="419">
        <f t="shared" si="245"/>
        <v>1750000</v>
      </c>
      <c r="J1051" s="472" t="s">
        <v>2891</v>
      </c>
      <c r="K1051" s="419">
        <v>143.66999999999999</v>
      </c>
      <c r="L1051" s="466">
        <f t="shared" si="246"/>
        <v>1</v>
      </c>
      <c r="M1051" s="464">
        <f t="shared" si="247"/>
        <v>17500</v>
      </c>
      <c r="N1051" s="464">
        <f t="shared" si="248"/>
        <v>1767500</v>
      </c>
      <c r="O1051" s="468">
        <f>+N1051/$L$4337</f>
        <v>1.2399313920445292E-5</v>
      </c>
      <c r="P1051" s="479"/>
    </row>
    <row r="1052" spans="1:16">
      <c r="A1052" s="684"/>
      <c r="B1052" s="412" t="s">
        <v>407</v>
      </c>
      <c r="C1052" s="413">
        <v>1005893771</v>
      </c>
      <c r="D1052" s="414" t="s">
        <v>408</v>
      </c>
      <c r="E1052" s="476" t="s">
        <v>1706</v>
      </c>
      <c r="F1052" s="435">
        <v>45531</v>
      </c>
      <c r="G1052" s="419">
        <v>122500</v>
      </c>
      <c r="H1052" s="419"/>
      <c r="I1052" s="419">
        <f t="shared" si="245"/>
        <v>122500</v>
      </c>
      <c r="J1052" s="472" t="s">
        <v>2891</v>
      </c>
      <c r="K1052" s="419">
        <v>143.66999999999999</v>
      </c>
      <c r="L1052" s="466">
        <f t="shared" si="246"/>
        <v>1</v>
      </c>
      <c r="M1052" s="464">
        <f t="shared" si="247"/>
        <v>1225</v>
      </c>
      <c r="N1052" s="464">
        <f t="shared" si="248"/>
        <v>123725</v>
      </c>
      <c r="O1052" s="468">
        <f>+N1052/$L$4337</f>
        <v>8.6795197443117042E-7</v>
      </c>
      <c r="P1052" s="479"/>
    </row>
    <row r="1053" spans="1:16">
      <c r="A1053" s="684"/>
      <c r="B1053" s="440" t="s">
        <v>407</v>
      </c>
      <c r="C1053" s="441">
        <v>1005893771</v>
      </c>
      <c r="D1053" s="414" t="s">
        <v>408</v>
      </c>
      <c r="E1053" s="476" t="s">
        <v>1706</v>
      </c>
      <c r="F1053" s="435">
        <v>45531</v>
      </c>
      <c r="G1053" s="419">
        <v>250000</v>
      </c>
      <c r="H1053" s="419"/>
      <c r="I1053" s="419">
        <f t="shared" si="245"/>
        <v>250000</v>
      </c>
      <c r="J1053" s="472" t="s">
        <v>2891</v>
      </c>
      <c r="K1053" s="419">
        <v>143.66999999999999</v>
      </c>
      <c r="L1053" s="466">
        <f t="shared" si="246"/>
        <v>1</v>
      </c>
      <c r="M1053" s="464">
        <f t="shared" si="247"/>
        <v>2500</v>
      </c>
      <c r="N1053" s="464">
        <f t="shared" si="248"/>
        <v>252500</v>
      </c>
      <c r="O1053" s="468">
        <f>+N1053/$L$4337</f>
        <v>1.7713305600636132E-6</v>
      </c>
      <c r="P1053" s="479"/>
    </row>
    <row r="1054" spans="1:16">
      <c r="A1054" s="684"/>
      <c r="B1054" s="412" t="s">
        <v>407</v>
      </c>
      <c r="C1054" s="413">
        <v>1005893771</v>
      </c>
      <c r="D1054" s="414" t="s">
        <v>408</v>
      </c>
      <c r="E1054" s="476" t="s">
        <v>1706</v>
      </c>
      <c r="F1054" s="435">
        <v>45531</v>
      </c>
      <c r="G1054" s="419">
        <v>1608333</v>
      </c>
      <c r="H1054" s="419"/>
      <c r="I1054" s="419">
        <f t="shared" si="245"/>
        <v>1608333</v>
      </c>
      <c r="J1054" s="472" t="s">
        <v>2891</v>
      </c>
      <c r="K1054" s="419">
        <v>143.66999999999999</v>
      </c>
      <c r="L1054" s="466">
        <f t="shared" si="246"/>
        <v>1</v>
      </c>
      <c r="M1054" s="464">
        <f t="shared" si="247"/>
        <v>16083.33</v>
      </c>
      <c r="N1054" s="464">
        <f t="shared" si="248"/>
        <v>1624416.33</v>
      </c>
      <c r="O1054" s="468">
        <f>+N1054/$L$4337</f>
        <v>1.1395557574635165E-5</v>
      </c>
      <c r="P1054" s="479"/>
    </row>
    <row r="1055" spans="1:16" s="411" customFormat="1">
      <c r="A1055" s="684"/>
      <c r="B1055" s="447" t="s">
        <v>26</v>
      </c>
      <c r="C1055" s="413"/>
      <c r="D1055" s="414"/>
      <c r="E1055" s="476"/>
      <c r="F1055" s="471"/>
      <c r="G1055" s="454">
        <f>SUM(G1050:G1054)</f>
        <v>4650483</v>
      </c>
      <c r="H1055" s="454">
        <f t="shared" ref="H1055:O1055" si="255">SUM(H1050:H1054)</f>
        <v>0</v>
      </c>
      <c r="I1055" s="454">
        <f t="shared" si="255"/>
        <v>4650483</v>
      </c>
      <c r="J1055" s="454"/>
      <c r="K1055" s="454"/>
      <c r="L1055" s="454"/>
      <c r="M1055" s="454">
        <f t="shared" si="255"/>
        <v>46504.83</v>
      </c>
      <c r="N1055" s="454">
        <f t="shared" si="255"/>
        <v>4696987.83</v>
      </c>
      <c r="O1055" s="515">
        <f t="shared" si="255"/>
        <v>3.2950170627825245E-5</v>
      </c>
    </row>
    <row r="1056" spans="1:16">
      <c r="A1056" s="684"/>
      <c r="B1056" s="440" t="s">
        <v>789</v>
      </c>
      <c r="C1056" s="441">
        <v>14678002</v>
      </c>
      <c r="D1056" s="414" t="s">
        <v>790</v>
      </c>
      <c r="E1056" s="476" t="s">
        <v>1706</v>
      </c>
      <c r="F1056" s="435">
        <v>45531</v>
      </c>
      <c r="G1056" s="419">
        <v>2635916</v>
      </c>
      <c r="H1056" s="419"/>
      <c r="I1056" s="419">
        <f t="shared" si="245"/>
        <v>2635916</v>
      </c>
      <c r="J1056" s="472" t="s">
        <v>2891</v>
      </c>
      <c r="K1056" s="419">
        <v>143.66999999999999</v>
      </c>
      <c r="L1056" s="466">
        <f t="shared" si="246"/>
        <v>1</v>
      </c>
      <c r="M1056" s="464">
        <f t="shared" si="247"/>
        <v>26359.16</v>
      </c>
      <c r="N1056" s="464">
        <f t="shared" si="248"/>
        <v>2662275.16</v>
      </c>
      <c r="O1056" s="468">
        <f>+N1056/$L$4337</f>
        <v>1.8676314258242559E-5</v>
      </c>
      <c r="P1056" s="479"/>
    </row>
    <row r="1057" spans="1:16" s="411" customFormat="1">
      <c r="A1057" s="684"/>
      <c r="B1057" s="447" t="s">
        <v>26</v>
      </c>
      <c r="C1057" s="413"/>
      <c r="D1057" s="414"/>
      <c r="E1057" s="476"/>
      <c r="F1057" s="471"/>
      <c r="G1057" s="454">
        <f>+G1056</f>
        <v>2635916</v>
      </c>
      <c r="H1057" s="454">
        <f t="shared" ref="H1057:O1057" si="256">+H1056</f>
        <v>0</v>
      </c>
      <c r="I1057" s="454">
        <f t="shared" si="256"/>
        <v>2635916</v>
      </c>
      <c r="J1057" s="454"/>
      <c r="K1057" s="454"/>
      <c r="L1057" s="454"/>
      <c r="M1057" s="454">
        <f t="shared" si="256"/>
        <v>26359.16</v>
      </c>
      <c r="N1057" s="454">
        <f t="shared" si="256"/>
        <v>2662275.16</v>
      </c>
      <c r="O1057" s="515">
        <f t="shared" si="256"/>
        <v>1.8676314258242559E-5</v>
      </c>
    </row>
    <row r="1058" spans="1:16">
      <c r="A1058" s="684"/>
      <c r="B1058" s="440" t="s">
        <v>1118</v>
      </c>
      <c r="C1058" s="441">
        <v>10174262</v>
      </c>
      <c r="D1058" s="414" t="s">
        <v>868</v>
      </c>
      <c r="E1058" s="476" t="s">
        <v>1706</v>
      </c>
      <c r="F1058" s="435">
        <v>45531</v>
      </c>
      <c r="G1058" s="419">
        <v>2300000</v>
      </c>
      <c r="H1058" s="419"/>
      <c r="I1058" s="419">
        <f t="shared" si="245"/>
        <v>2300000</v>
      </c>
      <c r="J1058" s="472" t="s">
        <v>2891</v>
      </c>
      <c r="K1058" s="419">
        <v>143.66999999999999</v>
      </c>
      <c r="L1058" s="466">
        <f t="shared" si="246"/>
        <v>1</v>
      </c>
      <c r="M1058" s="464">
        <f t="shared" si="247"/>
        <v>23000</v>
      </c>
      <c r="N1058" s="464">
        <f t="shared" si="248"/>
        <v>2323000</v>
      </c>
      <c r="O1058" s="468">
        <f>+N1058/$L$4337</f>
        <v>1.6296241152585241E-5</v>
      </c>
      <c r="P1058" s="479"/>
    </row>
    <row r="1059" spans="1:16">
      <c r="A1059" s="684"/>
      <c r="B1059" s="412" t="s">
        <v>1118</v>
      </c>
      <c r="C1059" s="413">
        <v>10174262</v>
      </c>
      <c r="D1059" s="414" t="s">
        <v>868</v>
      </c>
      <c r="E1059" s="476" t="s">
        <v>1706</v>
      </c>
      <c r="F1059" s="435">
        <v>45531</v>
      </c>
      <c r="G1059" s="419">
        <v>626111</v>
      </c>
      <c r="H1059" s="419"/>
      <c r="I1059" s="419">
        <f t="shared" si="245"/>
        <v>626111</v>
      </c>
      <c r="J1059" s="472" t="s">
        <v>2891</v>
      </c>
      <c r="K1059" s="419">
        <v>143.66999999999999</v>
      </c>
      <c r="L1059" s="466">
        <f t="shared" si="246"/>
        <v>1</v>
      </c>
      <c r="M1059" s="464">
        <f t="shared" si="247"/>
        <v>6261.1100000000006</v>
      </c>
      <c r="N1059" s="464">
        <f t="shared" si="248"/>
        <v>632372.11</v>
      </c>
      <c r="O1059" s="468">
        <f>+N1059/$L$4337</f>
        <v>4.4361981931679553E-6</v>
      </c>
      <c r="P1059" s="479"/>
    </row>
    <row r="1060" spans="1:16">
      <c r="A1060" s="684"/>
      <c r="B1060" s="412" t="s">
        <v>1118</v>
      </c>
      <c r="C1060" s="413">
        <v>10174262</v>
      </c>
      <c r="D1060" s="414" t="s">
        <v>868</v>
      </c>
      <c r="E1060" s="476" t="s">
        <v>1706</v>
      </c>
      <c r="F1060" s="435">
        <v>45531</v>
      </c>
      <c r="G1060" s="419">
        <v>10226</v>
      </c>
      <c r="H1060" s="419"/>
      <c r="I1060" s="419">
        <f t="shared" si="245"/>
        <v>10226</v>
      </c>
      <c r="J1060" s="472" t="s">
        <v>2891</v>
      </c>
      <c r="K1060" s="419">
        <v>143.66999999999999</v>
      </c>
      <c r="L1060" s="466">
        <f t="shared" si="246"/>
        <v>1</v>
      </c>
      <c r="M1060" s="464">
        <f t="shared" si="247"/>
        <v>102.26</v>
      </c>
      <c r="N1060" s="464">
        <f t="shared" si="248"/>
        <v>10328.26</v>
      </c>
      <c r="O1060" s="468">
        <f>+N1060/$L$4337</f>
        <v>7.2454505228842031E-8</v>
      </c>
      <c r="P1060" s="479"/>
    </row>
    <row r="1061" spans="1:16">
      <c r="A1061" s="684"/>
      <c r="B1061" s="440" t="s">
        <v>1118</v>
      </c>
      <c r="C1061" s="441">
        <v>10174262</v>
      </c>
      <c r="D1061" s="414" t="s">
        <v>868</v>
      </c>
      <c r="E1061" s="476" t="s">
        <v>1706</v>
      </c>
      <c r="F1061" s="435">
        <v>45531</v>
      </c>
      <c r="G1061" s="419">
        <v>383333</v>
      </c>
      <c r="H1061" s="419"/>
      <c r="I1061" s="419">
        <f t="shared" si="245"/>
        <v>383333</v>
      </c>
      <c r="J1061" s="472" t="s">
        <v>2891</v>
      </c>
      <c r="K1061" s="419">
        <v>143.66999999999999</v>
      </c>
      <c r="L1061" s="466">
        <f t="shared" si="246"/>
        <v>1</v>
      </c>
      <c r="M1061" s="464">
        <f t="shared" si="247"/>
        <v>3833.33</v>
      </c>
      <c r="N1061" s="464">
        <f t="shared" si="248"/>
        <v>387166.33</v>
      </c>
      <c r="O1061" s="468">
        <f>+N1061/$L$4337</f>
        <v>2.7160378303234604E-6</v>
      </c>
      <c r="P1061" s="479"/>
    </row>
    <row r="1062" spans="1:16">
      <c r="A1062" s="684"/>
      <c r="B1062" s="412" t="s">
        <v>1118</v>
      </c>
      <c r="C1062" s="413">
        <v>10174262</v>
      </c>
      <c r="D1062" s="414" t="s">
        <v>868</v>
      </c>
      <c r="E1062" s="476" t="s">
        <v>1706</v>
      </c>
      <c r="F1062" s="435">
        <v>45531</v>
      </c>
      <c r="G1062" s="419">
        <v>313056</v>
      </c>
      <c r="H1062" s="419"/>
      <c r="I1062" s="419">
        <f t="shared" si="245"/>
        <v>313056</v>
      </c>
      <c r="J1062" s="472" t="s">
        <v>2891</v>
      </c>
      <c r="K1062" s="419">
        <v>143.66999999999999</v>
      </c>
      <c r="L1062" s="466">
        <f t="shared" si="246"/>
        <v>1</v>
      </c>
      <c r="M1062" s="464">
        <f t="shared" si="247"/>
        <v>3130.56</v>
      </c>
      <c r="N1062" s="464">
        <f t="shared" si="248"/>
        <v>316186.56</v>
      </c>
      <c r="O1062" s="468">
        <f>+N1062/$L$4337</f>
        <v>2.2181026392450978E-6</v>
      </c>
      <c r="P1062" s="479"/>
    </row>
    <row r="1063" spans="1:16" s="411" customFormat="1">
      <c r="A1063" s="684"/>
      <c r="B1063" s="456" t="s">
        <v>26</v>
      </c>
      <c r="C1063" s="441"/>
      <c r="D1063" s="414"/>
      <c r="E1063" s="476"/>
      <c r="F1063" s="471"/>
      <c r="G1063" s="454">
        <f>SUM(G1058:G1062)</f>
        <v>3632726</v>
      </c>
      <c r="H1063" s="454">
        <f t="shared" ref="H1063:O1063" si="257">SUM(H1058:H1062)</f>
        <v>0</v>
      </c>
      <c r="I1063" s="454">
        <f t="shared" si="257"/>
        <v>3632726</v>
      </c>
      <c r="J1063" s="454"/>
      <c r="K1063" s="454"/>
      <c r="L1063" s="454"/>
      <c r="M1063" s="454">
        <f t="shared" si="257"/>
        <v>36327.259999999995</v>
      </c>
      <c r="N1063" s="454">
        <f t="shared" si="257"/>
        <v>3669053.26</v>
      </c>
      <c r="O1063" s="515">
        <f t="shared" si="257"/>
        <v>2.5739034320550595E-5</v>
      </c>
    </row>
    <row r="1064" spans="1:16">
      <c r="A1064" s="684"/>
      <c r="B1064" s="412" t="s">
        <v>784</v>
      </c>
      <c r="C1064" s="413">
        <v>12557050</v>
      </c>
      <c r="D1064" s="414" t="s">
        <v>785</v>
      </c>
      <c r="E1064" s="476" t="s">
        <v>1706</v>
      </c>
      <c r="F1064" s="435">
        <v>45531</v>
      </c>
      <c r="G1064" s="419">
        <v>1212548</v>
      </c>
      <c r="H1064" s="419"/>
      <c r="I1064" s="419">
        <f t="shared" si="245"/>
        <v>1212548</v>
      </c>
      <c r="J1064" s="472" t="s">
        <v>2891</v>
      </c>
      <c r="K1064" s="419">
        <v>143.66999999999999</v>
      </c>
      <c r="L1064" s="466">
        <f t="shared" si="246"/>
        <v>1</v>
      </c>
      <c r="M1064" s="464">
        <f t="shared" si="247"/>
        <v>12125.48</v>
      </c>
      <c r="N1064" s="464">
        <f t="shared" si="248"/>
        <v>1224673.48</v>
      </c>
      <c r="O1064" s="468">
        <f>+N1064/$L$4337</f>
        <v>8.591293311776056E-6</v>
      </c>
      <c r="P1064" s="479"/>
    </row>
    <row r="1065" spans="1:16">
      <c r="A1065" s="684"/>
      <c r="B1065" s="412" t="s">
        <v>784</v>
      </c>
      <c r="C1065" s="413">
        <v>12557050</v>
      </c>
      <c r="D1065" s="414" t="s">
        <v>785</v>
      </c>
      <c r="E1065" s="476" t="s">
        <v>1706</v>
      </c>
      <c r="F1065" s="435">
        <v>45531</v>
      </c>
      <c r="G1065" s="419">
        <v>1759333</v>
      </c>
      <c r="H1065" s="419"/>
      <c r="I1065" s="419">
        <f t="shared" si="245"/>
        <v>1759333</v>
      </c>
      <c r="J1065" s="472" t="s">
        <v>2891</v>
      </c>
      <c r="K1065" s="419">
        <v>143.66999999999999</v>
      </c>
      <c r="L1065" s="466">
        <f t="shared" si="246"/>
        <v>1</v>
      </c>
      <c r="M1065" s="464">
        <f t="shared" si="247"/>
        <v>17593.330000000002</v>
      </c>
      <c r="N1065" s="464">
        <f t="shared" si="248"/>
        <v>1776926.33</v>
      </c>
      <c r="O1065" s="468">
        <f>+N1065/$L$4337</f>
        <v>1.2465441232913587E-5</v>
      </c>
      <c r="P1065" s="479"/>
    </row>
    <row r="1066" spans="1:16">
      <c r="A1066" s="684"/>
      <c r="B1066" s="440" t="s">
        <v>784</v>
      </c>
      <c r="C1066" s="441">
        <v>12557050</v>
      </c>
      <c r="D1066" s="414" t="s">
        <v>785</v>
      </c>
      <c r="E1066" s="476" t="s">
        <v>1706</v>
      </c>
      <c r="F1066" s="435">
        <v>45531</v>
      </c>
      <c r="G1066" s="419">
        <v>123153</v>
      </c>
      <c r="H1066" s="419"/>
      <c r="I1066" s="419">
        <f t="shared" si="245"/>
        <v>123153</v>
      </c>
      <c r="J1066" s="472" t="s">
        <v>2891</v>
      </c>
      <c r="K1066" s="419">
        <v>143.66999999999999</v>
      </c>
      <c r="L1066" s="466">
        <f t="shared" si="246"/>
        <v>1</v>
      </c>
      <c r="M1066" s="464">
        <f t="shared" si="247"/>
        <v>1231.53</v>
      </c>
      <c r="N1066" s="464">
        <f t="shared" si="248"/>
        <v>124384.53</v>
      </c>
      <c r="O1066" s="468">
        <f>+N1066/$L$4337</f>
        <v>8.7257868985405665E-7</v>
      </c>
      <c r="P1066" s="479"/>
    </row>
    <row r="1067" spans="1:16">
      <c r="A1067" s="684"/>
      <c r="B1067" s="412" t="s">
        <v>784</v>
      </c>
      <c r="C1067" s="413">
        <v>12557050</v>
      </c>
      <c r="D1067" s="414" t="s">
        <v>785</v>
      </c>
      <c r="E1067" s="476" t="s">
        <v>1706</v>
      </c>
      <c r="F1067" s="435">
        <v>45531</v>
      </c>
      <c r="G1067" s="419">
        <v>251333</v>
      </c>
      <c r="H1067" s="419"/>
      <c r="I1067" s="419">
        <f t="shared" si="245"/>
        <v>251333</v>
      </c>
      <c r="J1067" s="472" t="s">
        <v>2891</v>
      </c>
      <c r="K1067" s="419">
        <v>143.66999999999999</v>
      </c>
      <c r="L1067" s="466">
        <f t="shared" si="246"/>
        <v>1</v>
      </c>
      <c r="M1067" s="464">
        <f t="shared" si="247"/>
        <v>2513.33</v>
      </c>
      <c r="N1067" s="464">
        <f t="shared" si="248"/>
        <v>253846.33</v>
      </c>
      <c r="O1067" s="468">
        <f>+N1067/$L$4337</f>
        <v>1.7807752946098723E-6</v>
      </c>
      <c r="P1067" s="479"/>
    </row>
    <row r="1068" spans="1:16">
      <c r="A1068" s="684"/>
      <c r="B1068" s="440" t="s">
        <v>784</v>
      </c>
      <c r="C1068" s="441">
        <v>12557050</v>
      </c>
      <c r="D1068" s="414" t="s">
        <v>785</v>
      </c>
      <c r="E1068" s="476" t="s">
        <v>1706</v>
      </c>
      <c r="F1068" s="435">
        <v>45531</v>
      </c>
      <c r="G1068" s="419">
        <v>917367</v>
      </c>
      <c r="H1068" s="419"/>
      <c r="I1068" s="419">
        <f t="shared" si="245"/>
        <v>917367</v>
      </c>
      <c r="J1068" s="472" t="s">
        <v>2891</v>
      </c>
      <c r="K1068" s="419">
        <v>143.66999999999999</v>
      </c>
      <c r="L1068" s="466">
        <f t="shared" si="246"/>
        <v>1</v>
      </c>
      <c r="M1068" s="464">
        <f t="shared" si="247"/>
        <v>9173.67</v>
      </c>
      <c r="N1068" s="464">
        <f t="shared" si="248"/>
        <v>926540.67</v>
      </c>
      <c r="O1068" s="468">
        <f>+N1068/$L$4337</f>
        <v>6.4998408075755067E-6</v>
      </c>
      <c r="P1068" s="479"/>
    </row>
    <row r="1069" spans="1:16" s="411" customFormat="1">
      <c r="A1069" s="684"/>
      <c r="B1069" s="447" t="s">
        <v>26</v>
      </c>
      <c r="C1069" s="413"/>
      <c r="D1069" s="414"/>
      <c r="E1069" s="476"/>
      <c r="F1069" s="471"/>
      <c r="G1069" s="454">
        <f>SUM(G1064:G1068)</f>
        <v>4263734</v>
      </c>
      <c r="H1069" s="454">
        <f t="shared" ref="H1069:O1069" si="258">SUM(H1064:H1068)</f>
        <v>0</v>
      </c>
      <c r="I1069" s="454">
        <f t="shared" si="258"/>
        <v>4263734</v>
      </c>
      <c r="J1069" s="454"/>
      <c r="K1069" s="454"/>
      <c r="L1069" s="454"/>
      <c r="M1069" s="454">
        <f t="shared" si="258"/>
        <v>42637.34</v>
      </c>
      <c r="N1069" s="454">
        <f t="shared" si="258"/>
        <v>4306371.34</v>
      </c>
      <c r="O1069" s="515">
        <f t="shared" si="258"/>
        <v>3.0209929336729081E-5</v>
      </c>
    </row>
    <row r="1070" spans="1:16">
      <c r="A1070" s="684"/>
      <c r="B1070" s="412" t="s">
        <v>409</v>
      </c>
      <c r="C1070" s="413">
        <v>4900574</v>
      </c>
      <c r="D1070" s="414" t="s">
        <v>410</v>
      </c>
      <c r="E1070" s="476" t="s">
        <v>1706</v>
      </c>
      <c r="F1070" s="435">
        <v>45531</v>
      </c>
      <c r="G1070" s="419">
        <v>422617</v>
      </c>
      <c r="H1070" s="419"/>
      <c r="I1070" s="419">
        <f t="shared" si="245"/>
        <v>422617</v>
      </c>
      <c r="J1070" s="472" t="s">
        <v>2891</v>
      </c>
      <c r="K1070" s="419">
        <v>143.66999999999999</v>
      </c>
      <c r="L1070" s="466">
        <f t="shared" si="246"/>
        <v>1</v>
      </c>
      <c r="M1070" s="464">
        <f t="shared" si="247"/>
        <v>4226.17</v>
      </c>
      <c r="N1070" s="464">
        <f t="shared" si="248"/>
        <v>426843.17</v>
      </c>
      <c r="O1070" s="468">
        <f>+N1070/$L$4337</f>
        <v>2.9943776292096158E-6</v>
      </c>
      <c r="P1070" s="479"/>
    </row>
    <row r="1071" spans="1:16">
      <c r="A1071" s="684"/>
      <c r="B1071" s="440" t="s">
        <v>409</v>
      </c>
      <c r="C1071" s="441">
        <v>4900574</v>
      </c>
      <c r="D1071" s="414" t="s">
        <v>410</v>
      </c>
      <c r="E1071" s="476" t="s">
        <v>1706</v>
      </c>
      <c r="F1071" s="435">
        <v>45531</v>
      </c>
      <c r="G1071" s="419">
        <v>938641</v>
      </c>
      <c r="H1071" s="419"/>
      <c r="I1071" s="419">
        <f t="shared" si="245"/>
        <v>938641</v>
      </c>
      <c r="J1071" s="472" t="s">
        <v>2891</v>
      </c>
      <c r="K1071" s="419">
        <v>143.66999999999999</v>
      </c>
      <c r="L1071" s="466">
        <f t="shared" si="246"/>
        <v>1</v>
      </c>
      <c r="M1071" s="464">
        <f t="shared" si="247"/>
        <v>9386.41</v>
      </c>
      <c r="N1071" s="464">
        <f t="shared" si="248"/>
        <v>948027.41</v>
      </c>
      <c r="O1071" s="468">
        <f>+N1071/$L$4337</f>
        <v>6.6505739529146802E-6</v>
      </c>
      <c r="P1071" s="479"/>
    </row>
    <row r="1072" spans="1:16">
      <c r="A1072" s="684"/>
      <c r="B1072" s="412" t="s">
        <v>409</v>
      </c>
      <c r="C1072" s="413">
        <v>4900574</v>
      </c>
      <c r="D1072" s="414" t="s">
        <v>410</v>
      </c>
      <c r="E1072" s="476" t="s">
        <v>1706</v>
      </c>
      <c r="F1072" s="435">
        <v>45531</v>
      </c>
      <c r="G1072" s="419">
        <v>65705</v>
      </c>
      <c r="H1072" s="419"/>
      <c r="I1072" s="419">
        <f t="shared" si="245"/>
        <v>65705</v>
      </c>
      <c r="J1072" s="472" t="s">
        <v>2891</v>
      </c>
      <c r="K1072" s="419">
        <v>143.66999999999999</v>
      </c>
      <c r="L1072" s="466">
        <f t="shared" si="246"/>
        <v>1</v>
      </c>
      <c r="M1072" s="464">
        <f t="shared" si="247"/>
        <v>657.05000000000007</v>
      </c>
      <c r="N1072" s="464">
        <f t="shared" si="248"/>
        <v>66362.05</v>
      </c>
      <c r="O1072" s="468">
        <f>+N1072/$L$4337</f>
        <v>4.6554109779591883E-7</v>
      </c>
      <c r="P1072" s="479"/>
    </row>
    <row r="1073" spans="1:16">
      <c r="A1073" s="684"/>
      <c r="B1073" s="440" t="s">
        <v>409</v>
      </c>
      <c r="C1073" s="441">
        <v>4900574</v>
      </c>
      <c r="D1073" s="414" t="s">
        <v>410</v>
      </c>
      <c r="E1073" s="476" t="s">
        <v>1706</v>
      </c>
      <c r="F1073" s="435">
        <v>45531</v>
      </c>
      <c r="G1073" s="419">
        <v>128287</v>
      </c>
      <c r="H1073" s="419"/>
      <c r="I1073" s="419">
        <f t="shared" si="245"/>
        <v>128287</v>
      </c>
      <c r="J1073" s="472" t="s">
        <v>2891</v>
      </c>
      <c r="K1073" s="419">
        <v>143.66999999999999</v>
      </c>
      <c r="L1073" s="466">
        <f t="shared" si="246"/>
        <v>1</v>
      </c>
      <c r="M1073" s="464">
        <f t="shared" si="247"/>
        <v>1282.8700000000001</v>
      </c>
      <c r="N1073" s="464">
        <f t="shared" si="248"/>
        <v>129569.87</v>
      </c>
      <c r="O1073" s="468">
        <f>+N1073/$L$4337</f>
        <v>9.0895473423552293E-7</v>
      </c>
      <c r="P1073" s="479"/>
    </row>
    <row r="1074" spans="1:16">
      <c r="A1074" s="684"/>
      <c r="B1074" s="412" t="s">
        <v>409</v>
      </c>
      <c r="C1074" s="413">
        <v>4900574</v>
      </c>
      <c r="D1074" s="414" t="s">
        <v>410</v>
      </c>
      <c r="E1074" s="476" t="s">
        <v>1706</v>
      </c>
      <c r="F1074" s="435">
        <v>45531</v>
      </c>
      <c r="G1074" s="419">
        <v>975000</v>
      </c>
      <c r="H1074" s="419"/>
      <c r="I1074" s="419">
        <f t="shared" si="245"/>
        <v>975000</v>
      </c>
      <c r="J1074" s="472" t="s">
        <v>2891</v>
      </c>
      <c r="K1074" s="419">
        <v>143.66999999999999</v>
      </c>
      <c r="L1074" s="466">
        <f t="shared" si="246"/>
        <v>1</v>
      </c>
      <c r="M1074" s="464">
        <f t="shared" si="247"/>
        <v>9750</v>
      </c>
      <c r="N1074" s="464">
        <f t="shared" si="248"/>
        <v>984750</v>
      </c>
      <c r="O1074" s="468">
        <f>+N1074/$L$4337</f>
        <v>6.9081891842480916E-6</v>
      </c>
      <c r="P1074" s="479"/>
    </row>
    <row r="1075" spans="1:16" s="411" customFormat="1">
      <c r="A1075" s="684"/>
      <c r="B1075" s="447" t="s">
        <v>26</v>
      </c>
      <c r="C1075" s="413"/>
      <c r="D1075" s="414"/>
      <c r="E1075" s="476"/>
      <c r="F1075" s="471"/>
      <c r="G1075" s="454">
        <f>SUM(G1070:G1074)</f>
        <v>2530250</v>
      </c>
      <c r="H1075" s="454">
        <f t="shared" ref="H1075:O1075" si="259">SUM(H1070:H1074)</f>
        <v>0</v>
      </c>
      <c r="I1075" s="454">
        <f t="shared" si="259"/>
        <v>2530250</v>
      </c>
      <c r="J1075" s="454"/>
      <c r="K1075" s="454"/>
      <c r="L1075" s="454"/>
      <c r="M1075" s="454">
        <f t="shared" si="259"/>
        <v>25302.5</v>
      </c>
      <c r="N1075" s="454">
        <f t="shared" si="259"/>
        <v>2555552.5</v>
      </c>
      <c r="O1075" s="515">
        <f t="shared" si="259"/>
        <v>1.792763659840383E-5</v>
      </c>
    </row>
    <row r="1076" spans="1:16">
      <c r="A1076" s="684"/>
      <c r="B1076" s="412" t="s">
        <v>728</v>
      </c>
      <c r="C1076" s="413">
        <v>1107085082</v>
      </c>
      <c r="D1076" s="414" t="s">
        <v>729</v>
      </c>
      <c r="E1076" s="476" t="s">
        <v>1706</v>
      </c>
      <c r="F1076" s="435">
        <v>45531</v>
      </c>
      <c r="G1076" s="419">
        <v>1319500</v>
      </c>
      <c r="H1076" s="419"/>
      <c r="I1076" s="419">
        <f t="shared" ref="I1076:I1135" si="260">+G1076+H1076</f>
        <v>1319500</v>
      </c>
      <c r="J1076" s="472" t="s">
        <v>2891</v>
      </c>
      <c r="K1076" s="419">
        <v>143.66999999999999</v>
      </c>
      <c r="L1076" s="466">
        <f t="shared" ref="L1076:L1135" si="261">+K1076/J1076</f>
        <v>1</v>
      </c>
      <c r="M1076" s="464">
        <f t="shared" ref="M1076:M1135" si="262">+I1076*L1076%</f>
        <v>13195</v>
      </c>
      <c r="N1076" s="464">
        <f t="shared" ref="N1076:N1135" si="263">+I1076+M1076</f>
        <v>1332695</v>
      </c>
      <c r="O1076" s="468">
        <f t="shared" ref="O1076:O1084" si="264">+N1076/$L$4337</f>
        <v>9.3490826960157505E-6</v>
      </c>
      <c r="P1076" s="479"/>
    </row>
    <row r="1077" spans="1:16">
      <c r="A1077" s="684"/>
      <c r="B1077" s="440" t="s">
        <v>728</v>
      </c>
      <c r="C1077" s="441">
        <v>1107085082</v>
      </c>
      <c r="D1077" s="414" t="s">
        <v>729</v>
      </c>
      <c r="E1077" s="476" t="s">
        <v>1706</v>
      </c>
      <c r="F1077" s="435">
        <v>45531</v>
      </c>
      <c r="G1077" s="419">
        <v>92365</v>
      </c>
      <c r="H1077" s="419"/>
      <c r="I1077" s="419">
        <f t="shared" si="260"/>
        <v>92365</v>
      </c>
      <c r="J1077" s="472" t="s">
        <v>2891</v>
      </c>
      <c r="K1077" s="419">
        <v>143.66999999999999</v>
      </c>
      <c r="L1077" s="466">
        <f t="shared" si="261"/>
        <v>1</v>
      </c>
      <c r="M1077" s="464">
        <f t="shared" si="262"/>
        <v>923.65</v>
      </c>
      <c r="N1077" s="464">
        <f t="shared" si="263"/>
        <v>93288.65</v>
      </c>
      <c r="O1077" s="468">
        <f t="shared" si="264"/>
        <v>6.5443578872110249E-7</v>
      </c>
      <c r="P1077" s="479"/>
    </row>
    <row r="1078" spans="1:16">
      <c r="A1078" s="684"/>
      <c r="B1078" s="412" t="s">
        <v>728</v>
      </c>
      <c r="C1078" s="413">
        <v>1107085082</v>
      </c>
      <c r="D1078" s="414" t="s">
        <v>729</v>
      </c>
      <c r="E1078" s="476" t="s">
        <v>1706</v>
      </c>
      <c r="F1078" s="435">
        <v>45531</v>
      </c>
      <c r="G1078" s="419">
        <v>188500</v>
      </c>
      <c r="H1078" s="419"/>
      <c r="I1078" s="419">
        <f t="shared" si="260"/>
        <v>188500</v>
      </c>
      <c r="J1078" s="472" t="s">
        <v>2891</v>
      </c>
      <c r="K1078" s="419">
        <v>143.66999999999999</v>
      </c>
      <c r="L1078" s="466">
        <f t="shared" si="261"/>
        <v>1</v>
      </c>
      <c r="M1078" s="464">
        <f t="shared" si="262"/>
        <v>1885</v>
      </c>
      <c r="N1078" s="464">
        <f t="shared" si="263"/>
        <v>190385</v>
      </c>
      <c r="O1078" s="468">
        <f t="shared" si="264"/>
        <v>1.3355832422879643E-6</v>
      </c>
      <c r="P1078" s="479"/>
    </row>
    <row r="1079" spans="1:16">
      <c r="A1079" s="684"/>
      <c r="B1079" s="412" t="s">
        <v>728</v>
      </c>
      <c r="C1079" s="413">
        <v>1107085082</v>
      </c>
      <c r="D1079" s="414" t="s">
        <v>729</v>
      </c>
      <c r="E1079" s="476" t="s">
        <v>1706</v>
      </c>
      <c r="F1079" s="435">
        <v>45531</v>
      </c>
      <c r="G1079" s="419">
        <v>1554583</v>
      </c>
      <c r="H1079" s="419"/>
      <c r="I1079" s="419">
        <f t="shared" si="260"/>
        <v>1554583</v>
      </c>
      <c r="J1079" s="472" t="s">
        <v>2891</v>
      </c>
      <c r="K1079" s="419">
        <v>143.66999999999999</v>
      </c>
      <c r="L1079" s="466">
        <f t="shared" si="261"/>
        <v>1</v>
      </c>
      <c r="M1079" s="464">
        <f t="shared" si="262"/>
        <v>15545.83</v>
      </c>
      <c r="N1079" s="464">
        <f t="shared" si="263"/>
        <v>1570128.83</v>
      </c>
      <c r="O1079" s="468">
        <f t="shared" si="264"/>
        <v>1.1014721504221489E-5</v>
      </c>
      <c r="P1079" s="479"/>
    </row>
    <row r="1080" spans="1:16">
      <c r="A1080" s="684"/>
      <c r="B1080" s="412" t="s">
        <v>411</v>
      </c>
      <c r="C1080" s="413">
        <v>1114622885</v>
      </c>
      <c r="D1080" s="414" t="s">
        <v>1188</v>
      </c>
      <c r="E1080" s="476" t="s">
        <v>1706</v>
      </c>
      <c r="F1080" s="435">
        <v>45531</v>
      </c>
      <c r="G1080" s="419">
        <v>325000</v>
      </c>
      <c r="H1080" s="419"/>
      <c r="I1080" s="419">
        <f t="shared" si="260"/>
        <v>325000</v>
      </c>
      <c r="J1080" s="472" t="s">
        <v>2891</v>
      </c>
      <c r="K1080" s="419">
        <v>143.66999999999999</v>
      </c>
      <c r="L1080" s="466">
        <f t="shared" si="261"/>
        <v>1</v>
      </c>
      <c r="M1080" s="464">
        <f t="shared" si="262"/>
        <v>3250</v>
      </c>
      <c r="N1080" s="464">
        <f t="shared" si="263"/>
        <v>328250</v>
      </c>
      <c r="O1080" s="468">
        <f t="shared" si="264"/>
        <v>2.3027297280826974E-6</v>
      </c>
      <c r="P1080" s="479"/>
    </row>
    <row r="1081" spans="1:16">
      <c r="A1081" s="684"/>
      <c r="B1081" s="440" t="s">
        <v>411</v>
      </c>
      <c r="C1081" s="441">
        <v>1114622885</v>
      </c>
      <c r="D1081" s="414" t="s">
        <v>1188</v>
      </c>
      <c r="E1081" s="476" t="s">
        <v>1706</v>
      </c>
      <c r="F1081" s="435">
        <v>45531</v>
      </c>
      <c r="G1081" s="419">
        <v>261644</v>
      </c>
      <c r="H1081" s="419"/>
      <c r="I1081" s="419">
        <f t="shared" si="260"/>
        <v>261644</v>
      </c>
      <c r="J1081" s="472" t="s">
        <v>2891</v>
      </c>
      <c r="K1081" s="419">
        <v>143.66999999999999</v>
      </c>
      <c r="L1081" s="466">
        <f t="shared" si="261"/>
        <v>1</v>
      </c>
      <c r="M1081" s="464">
        <f t="shared" si="262"/>
        <v>2616.44</v>
      </c>
      <c r="N1081" s="464">
        <f t="shared" si="263"/>
        <v>264260.44</v>
      </c>
      <c r="O1081" s="468">
        <f t="shared" si="264"/>
        <v>1.8538320522291361E-6</v>
      </c>
      <c r="P1081" s="479"/>
    </row>
    <row r="1082" spans="1:16">
      <c r="A1082" s="684"/>
      <c r="B1082" s="412" t="s">
        <v>411</v>
      </c>
      <c r="C1082" s="413">
        <v>1114622885</v>
      </c>
      <c r="D1082" s="414" t="s">
        <v>1188</v>
      </c>
      <c r="E1082" s="476" t="s">
        <v>1706</v>
      </c>
      <c r="F1082" s="435">
        <v>45531</v>
      </c>
      <c r="G1082" s="419">
        <v>10117</v>
      </c>
      <c r="H1082" s="419"/>
      <c r="I1082" s="419">
        <f t="shared" si="260"/>
        <v>10117</v>
      </c>
      <c r="J1082" s="472" t="s">
        <v>2891</v>
      </c>
      <c r="K1082" s="419">
        <v>143.66999999999999</v>
      </c>
      <c r="L1082" s="466">
        <f t="shared" si="261"/>
        <v>1</v>
      </c>
      <c r="M1082" s="464">
        <f t="shared" si="262"/>
        <v>101.17</v>
      </c>
      <c r="N1082" s="464">
        <f t="shared" si="263"/>
        <v>10218.17</v>
      </c>
      <c r="O1082" s="468">
        <f t="shared" si="264"/>
        <v>7.1682205104654304E-8</v>
      </c>
      <c r="P1082" s="479"/>
    </row>
    <row r="1083" spans="1:16">
      <c r="A1083" s="684"/>
      <c r="B1083" s="412" t="s">
        <v>411</v>
      </c>
      <c r="C1083" s="413">
        <v>1114622885</v>
      </c>
      <c r="D1083" s="414" t="s">
        <v>1188</v>
      </c>
      <c r="E1083" s="476" t="s">
        <v>1706</v>
      </c>
      <c r="F1083" s="435">
        <v>45531</v>
      </c>
      <c r="G1083" s="419">
        <v>67667</v>
      </c>
      <c r="H1083" s="419"/>
      <c r="I1083" s="419">
        <f t="shared" si="260"/>
        <v>67667</v>
      </c>
      <c r="J1083" s="472" t="s">
        <v>2891</v>
      </c>
      <c r="K1083" s="419">
        <v>143.66999999999999</v>
      </c>
      <c r="L1083" s="466">
        <f t="shared" si="261"/>
        <v>1</v>
      </c>
      <c r="M1083" s="464">
        <f t="shared" si="262"/>
        <v>676.67</v>
      </c>
      <c r="N1083" s="464">
        <f t="shared" si="263"/>
        <v>68343.67</v>
      </c>
      <c r="O1083" s="468">
        <f t="shared" si="264"/>
        <v>4.79442500031298E-7</v>
      </c>
      <c r="P1083" s="479"/>
    </row>
    <row r="1084" spans="1:16">
      <c r="A1084" s="684"/>
      <c r="B1084" s="440" t="s">
        <v>411</v>
      </c>
      <c r="C1084" s="441">
        <v>1114622885</v>
      </c>
      <c r="D1084" s="414" t="s">
        <v>1188</v>
      </c>
      <c r="E1084" s="476" t="s">
        <v>1706</v>
      </c>
      <c r="F1084" s="435">
        <v>45531</v>
      </c>
      <c r="G1084" s="419">
        <v>104722</v>
      </c>
      <c r="H1084" s="419"/>
      <c r="I1084" s="419">
        <f t="shared" si="260"/>
        <v>104722</v>
      </c>
      <c r="J1084" s="472" t="s">
        <v>2891</v>
      </c>
      <c r="K1084" s="419">
        <v>143.66999999999999</v>
      </c>
      <c r="L1084" s="466">
        <f t="shared" si="261"/>
        <v>1</v>
      </c>
      <c r="M1084" s="464">
        <f t="shared" si="262"/>
        <v>1047.22</v>
      </c>
      <c r="N1084" s="464">
        <f t="shared" si="263"/>
        <v>105769.22</v>
      </c>
      <c r="O1084" s="468">
        <f t="shared" si="264"/>
        <v>7.4198911564392679E-7</v>
      </c>
      <c r="P1084" s="479"/>
    </row>
    <row r="1085" spans="1:16" s="411" customFormat="1">
      <c r="A1085" s="684"/>
      <c r="B1085" s="447" t="s">
        <v>26</v>
      </c>
      <c r="C1085" s="413"/>
      <c r="D1085" s="414"/>
      <c r="E1085" s="476"/>
      <c r="F1085" s="471"/>
      <c r="G1085" s="454">
        <f>SUM(G1080:G1084)</f>
        <v>769150</v>
      </c>
      <c r="H1085" s="454">
        <f t="shared" ref="H1085:O1085" si="265">SUM(H1080:H1084)</f>
        <v>0</v>
      </c>
      <c r="I1085" s="454">
        <f t="shared" si="265"/>
        <v>769150</v>
      </c>
      <c r="J1085" s="454"/>
      <c r="K1085" s="454"/>
      <c r="L1085" s="454"/>
      <c r="M1085" s="454">
        <f t="shared" si="265"/>
        <v>7691.5000000000009</v>
      </c>
      <c r="N1085" s="454">
        <f t="shared" si="265"/>
        <v>776841.5</v>
      </c>
      <c r="O1085" s="515">
        <f t="shared" si="265"/>
        <v>5.4496756010917129E-6</v>
      </c>
    </row>
    <row r="1086" spans="1:16">
      <c r="A1086" s="684"/>
      <c r="B1086" s="440" t="s">
        <v>412</v>
      </c>
      <c r="C1086" s="441">
        <v>1151961600</v>
      </c>
      <c r="D1086" s="414" t="s">
        <v>413</v>
      </c>
      <c r="E1086" s="476" t="s">
        <v>1706</v>
      </c>
      <c r="F1086" s="435">
        <v>45531</v>
      </c>
      <c r="G1086" s="419">
        <v>808800</v>
      </c>
      <c r="H1086" s="419"/>
      <c r="I1086" s="419">
        <f t="shared" si="260"/>
        <v>808800</v>
      </c>
      <c r="J1086" s="472" t="s">
        <v>2891</v>
      </c>
      <c r="K1086" s="419">
        <v>143.66999999999999</v>
      </c>
      <c r="L1086" s="466">
        <f t="shared" si="261"/>
        <v>1</v>
      </c>
      <c r="M1086" s="464">
        <f t="shared" si="262"/>
        <v>8088</v>
      </c>
      <c r="N1086" s="464">
        <f t="shared" si="263"/>
        <v>816888</v>
      </c>
      <c r="O1086" s="468">
        <f>+N1086/$L$4337</f>
        <v>5.7306086279178016E-6</v>
      </c>
      <c r="P1086" s="479"/>
    </row>
    <row r="1087" spans="1:16">
      <c r="A1087" s="684"/>
      <c r="B1087" s="412" t="s">
        <v>412</v>
      </c>
      <c r="C1087" s="413">
        <v>1151961600</v>
      </c>
      <c r="D1087" s="414" t="s">
        <v>413</v>
      </c>
      <c r="E1087" s="476" t="s">
        <v>1706</v>
      </c>
      <c r="F1087" s="435">
        <v>45531</v>
      </c>
      <c r="G1087" s="419">
        <v>1144500</v>
      </c>
      <c r="H1087" s="419"/>
      <c r="I1087" s="419">
        <f t="shared" si="260"/>
        <v>1144500</v>
      </c>
      <c r="J1087" s="472" t="s">
        <v>2891</v>
      </c>
      <c r="K1087" s="419">
        <v>143.66999999999999</v>
      </c>
      <c r="L1087" s="466">
        <f t="shared" si="261"/>
        <v>1</v>
      </c>
      <c r="M1087" s="464">
        <f t="shared" si="262"/>
        <v>11445</v>
      </c>
      <c r="N1087" s="464">
        <f t="shared" si="263"/>
        <v>1155945</v>
      </c>
      <c r="O1087" s="468">
        <f>+N1087/$L$4337</f>
        <v>8.1091513039712218E-6</v>
      </c>
      <c r="P1087" s="479"/>
    </row>
    <row r="1088" spans="1:16">
      <c r="A1088" s="684"/>
      <c r="B1088" s="412" t="s">
        <v>412</v>
      </c>
      <c r="C1088" s="413">
        <v>1151961600</v>
      </c>
      <c r="D1088" s="414" t="s">
        <v>413</v>
      </c>
      <c r="E1088" s="476" t="s">
        <v>1706</v>
      </c>
      <c r="F1088" s="435">
        <v>45531</v>
      </c>
      <c r="G1088" s="419">
        <v>80115</v>
      </c>
      <c r="H1088" s="419"/>
      <c r="I1088" s="419">
        <f t="shared" si="260"/>
        <v>80115</v>
      </c>
      <c r="J1088" s="472" t="s">
        <v>2891</v>
      </c>
      <c r="K1088" s="419">
        <v>143.66999999999999</v>
      </c>
      <c r="L1088" s="466">
        <f t="shared" si="261"/>
        <v>1</v>
      </c>
      <c r="M1088" s="464">
        <f t="shared" si="262"/>
        <v>801.15</v>
      </c>
      <c r="N1088" s="464">
        <f t="shared" si="263"/>
        <v>80916.149999999994</v>
      </c>
      <c r="O1088" s="468">
        <f>+N1088/$L$4337</f>
        <v>5.6764059127798546E-7</v>
      </c>
      <c r="P1088" s="479"/>
    </row>
    <row r="1089" spans="1:16">
      <c r="A1089" s="684"/>
      <c r="B1089" s="440" t="s">
        <v>412</v>
      </c>
      <c r="C1089" s="441">
        <v>1151961600</v>
      </c>
      <c r="D1089" s="414" t="s">
        <v>413</v>
      </c>
      <c r="E1089" s="476" t="s">
        <v>1706</v>
      </c>
      <c r="F1089" s="435">
        <v>45531</v>
      </c>
      <c r="G1089" s="419">
        <v>163500</v>
      </c>
      <c r="H1089" s="419"/>
      <c r="I1089" s="419">
        <f t="shared" si="260"/>
        <v>163500</v>
      </c>
      <c r="J1089" s="472" t="s">
        <v>2891</v>
      </c>
      <c r="K1089" s="419">
        <v>143.66999999999999</v>
      </c>
      <c r="L1089" s="466">
        <f t="shared" si="261"/>
        <v>1</v>
      </c>
      <c r="M1089" s="464">
        <f t="shared" si="262"/>
        <v>1635</v>
      </c>
      <c r="N1089" s="464">
        <f t="shared" si="263"/>
        <v>165135</v>
      </c>
      <c r="O1089" s="468">
        <f>+N1089/$L$4337</f>
        <v>1.158450186281603E-6</v>
      </c>
      <c r="P1089" s="479"/>
    </row>
    <row r="1090" spans="1:16">
      <c r="A1090" s="684"/>
      <c r="B1090" s="412" t="s">
        <v>412</v>
      </c>
      <c r="C1090" s="413">
        <v>1151961600</v>
      </c>
      <c r="D1090" s="414" t="s">
        <v>413</v>
      </c>
      <c r="E1090" s="476" t="s">
        <v>1706</v>
      </c>
      <c r="F1090" s="435">
        <v>45531</v>
      </c>
      <c r="G1090" s="419">
        <v>4122500</v>
      </c>
      <c r="H1090" s="419"/>
      <c r="I1090" s="419">
        <f t="shared" si="260"/>
        <v>4122500</v>
      </c>
      <c r="J1090" s="472" t="s">
        <v>2891</v>
      </c>
      <c r="K1090" s="419">
        <v>143.66999999999999</v>
      </c>
      <c r="L1090" s="466">
        <f t="shared" si="261"/>
        <v>1</v>
      </c>
      <c r="M1090" s="464">
        <f t="shared" si="262"/>
        <v>41225</v>
      </c>
      <c r="N1090" s="464">
        <f t="shared" si="263"/>
        <v>4163725</v>
      </c>
      <c r="O1090" s="468">
        <f>+N1090/$L$4337</f>
        <v>2.9209240935448981E-5</v>
      </c>
      <c r="P1090" s="479"/>
    </row>
    <row r="1091" spans="1:16" s="411" customFormat="1">
      <c r="A1091" s="684"/>
      <c r="B1091" s="456" t="s">
        <v>26</v>
      </c>
      <c r="C1091" s="441"/>
      <c r="D1091" s="414"/>
      <c r="E1091" s="476"/>
      <c r="F1091" s="471"/>
      <c r="G1091" s="454">
        <f>SUM(G1086:G1090)</f>
        <v>6319415</v>
      </c>
      <c r="H1091" s="454">
        <f t="shared" ref="H1091:O1091" si="266">SUM(H1086:H1090)</f>
        <v>0</v>
      </c>
      <c r="I1091" s="454">
        <f t="shared" si="266"/>
        <v>6319415</v>
      </c>
      <c r="J1091" s="454"/>
      <c r="K1091" s="454"/>
      <c r="L1091" s="454"/>
      <c r="M1091" s="454">
        <f t="shared" si="266"/>
        <v>63194.15</v>
      </c>
      <c r="N1091" s="454">
        <f t="shared" si="266"/>
        <v>6382609.1500000004</v>
      </c>
      <c r="O1091" s="515">
        <f t="shared" si="266"/>
        <v>4.4775091644897594E-5</v>
      </c>
    </row>
    <row r="1092" spans="1:16">
      <c r="A1092" s="684"/>
      <c r="B1092" s="412" t="s">
        <v>209</v>
      </c>
      <c r="C1092" s="413">
        <v>14839592</v>
      </c>
      <c r="D1092" s="414" t="s">
        <v>210</v>
      </c>
      <c r="E1092" s="476" t="s">
        <v>1706</v>
      </c>
      <c r="F1092" s="435">
        <v>45531</v>
      </c>
      <c r="G1092" s="419">
        <v>780600</v>
      </c>
      <c r="H1092" s="419"/>
      <c r="I1092" s="419">
        <f t="shared" si="260"/>
        <v>780600</v>
      </c>
      <c r="J1092" s="472" t="s">
        <v>2891</v>
      </c>
      <c r="K1092" s="419">
        <v>143.66999999999999</v>
      </c>
      <c r="L1092" s="466">
        <f t="shared" si="261"/>
        <v>1</v>
      </c>
      <c r="M1092" s="464">
        <f t="shared" si="262"/>
        <v>7806</v>
      </c>
      <c r="N1092" s="464">
        <f t="shared" si="263"/>
        <v>788406</v>
      </c>
      <c r="O1092" s="468">
        <f>+N1092/$L$4337</f>
        <v>5.5308025407426259E-6</v>
      </c>
      <c r="P1092" s="479"/>
    </row>
    <row r="1093" spans="1:16">
      <c r="A1093" s="684"/>
      <c r="B1093" s="412" t="s">
        <v>209</v>
      </c>
      <c r="C1093" s="413">
        <v>14839592</v>
      </c>
      <c r="D1093" s="414" t="s">
        <v>210</v>
      </c>
      <c r="E1093" s="476" t="s">
        <v>1706</v>
      </c>
      <c r="F1093" s="435">
        <v>45531</v>
      </c>
      <c r="G1093" s="419">
        <v>1144500</v>
      </c>
      <c r="H1093" s="419"/>
      <c r="I1093" s="419">
        <f t="shared" si="260"/>
        <v>1144500</v>
      </c>
      <c r="J1093" s="472" t="s">
        <v>2891</v>
      </c>
      <c r="K1093" s="419">
        <v>143.66999999999999</v>
      </c>
      <c r="L1093" s="466">
        <f t="shared" si="261"/>
        <v>1</v>
      </c>
      <c r="M1093" s="464">
        <f t="shared" si="262"/>
        <v>11445</v>
      </c>
      <c r="N1093" s="464">
        <f t="shared" si="263"/>
        <v>1155945</v>
      </c>
      <c r="O1093" s="468">
        <f>+N1093/$L$4337</f>
        <v>8.1091513039712218E-6</v>
      </c>
      <c r="P1093" s="479"/>
    </row>
    <row r="1094" spans="1:16">
      <c r="A1094" s="684"/>
      <c r="B1094" s="440" t="s">
        <v>209</v>
      </c>
      <c r="C1094" s="441">
        <v>14839592</v>
      </c>
      <c r="D1094" s="414" t="s">
        <v>210</v>
      </c>
      <c r="E1094" s="476" t="s">
        <v>1706</v>
      </c>
      <c r="F1094" s="435">
        <v>45531</v>
      </c>
      <c r="G1094" s="419">
        <v>80115</v>
      </c>
      <c r="H1094" s="419"/>
      <c r="I1094" s="419">
        <f t="shared" si="260"/>
        <v>80115</v>
      </c>
      <c r="J1094" s="472" t="s">
        <v>2891</v>
      </c>
      <c r="K1094" s="419">
        <v>143.66999999999999</v>
      </c>
      <c r="L1094" s="466">
        <f t="shared" si="261"/>
        <v>1</v>
      </c>
      <c r="M1094" s="464">
        <f t="shared" si="262"/>
        <v>801.15</v>
      </c>
      <c r="N1094" s="464">
        <f t="shared" si="263"/>
        <v>80916.149999999994</v>
      </c>
      <c r="O1094" s="468">
        <f>+N1094/$L$4337</f>
        <v>5.6764059127798546E-7</v>
      </c>
      <c r="P1094" s="479"/>
    </row>
    <row r="1095" spans="1:16">
      <c r="A1095" s="684"/>
      <c r="B1095" s="412" t="s">
        <v>209</v>
      </c>
      <c r="C1095" s="413">
        <v>14839592</v>
      </c>
      <c r="D1095" s="414" t="s">
        <v>210</v>
      </c>
      <c r="E1095" s="476" t="s">
        <v>1706</v>
      </c>
      <c r="F1095" s="435">
        <v>45531</v>
      </c>
      <c r="G1095" s="419">
        <v>163500</v>
      </c>
      <c r="H1095" s="419"/>
      <c r="I1095" s="419">
        <f t="shared" si="260"/>
        <v>163500</v>
      </c>
      <c r="J1095" s="472" t="s">
        <v>2891</v>
      </c>
      <c r="K1095" s="419">
        <v>143.66999999999999</v>
      </c>
      <c r="L1095" s="466">
        <f t="shared" si="261"/>
        <v>1</v>
      </c>
      <c r="M1095" s="464">
        <f t="shared" si="262"/>
        <v>1635</v>
      </c>
      <c r="N1095" s="464">
        <f t="shared" si="263"/>
        <v>165135</v>
      </c>
      <c r="O1095" s="468">
        <f>+N1095/$L$4337</f>
        <v>1.158450186281603E-6</v>
      </c>
      <c r="P1095" s="479"/>
    </row>
    <row r="1096" spans="1:16">
      <c r="A1096" s="684"/>
      <c r="B1096" s="440" t="s">
        <v>209</v>
      </c>
      <c r="C1096" s="441">
        <v>14839592</v>
      </c>
      <c r="D1096" s="414" t="s">
        <v>210</v>
      </c>
      <c r="E1096" s="476" t="s">
        <v>1706</v>
      </c>
      <c r="F1096" s="435">
        <v>45531</v>
      </c>
      <c r="G1096" s="419">
        <v>630000</v>
      </c>
      <c r="H1096" s="419"/>
      <c r="I1096" s="419">
        <f t="shared" si="260"/>
        <v>630000</v>
      </c>
      <c r="J1096" s="472" t="s">
        <v>2891</v>
      </c>
      <c r="K1096" s="419">
        <v>143.66999999999999</v>
      </c>
      <c r="L1096" s="466">
        <f t="shared" si="261"/>
        <v>1</v>
      </c>
      <c r="M1096" s="464">
        <f t="shared" si="262"/>
        <v>6300</v>
      </c>
      <c r="N1096" s="464">
        <f t="shared" si="263"/>
        <v>636300</v>
      </c>
      <c r="O1096" s="468">
        <f>+N1096/$L$4337</f>
        <v>4.4637530113603052E-6</v>
      </c>
      <c r="P1096" s="479"/>
    </row>
    <row r="1097" spans="1:16" s="411" customFormat="1">
      <c r="A1097" s="684"/>
      <c r="B1097" s="447" t="s">
        <v>26</v>
      </c>
      <c r="C1097" s="413"/>
      <c r="D1097" s="414"/>
      <c r="E1097" s="476"/>
      <c r="F1097" s="471"/>
      <c r="G1097" s="454">
        <f>SUM(G1092:G1096)</f>
        <v>2798715</v>
      </c>
      <c r="H1097" s="454">
        <f t="shared" ref="H1097:O1097" si="267">SUM(H1092:H1096)</f>
        <v>0</v>
      </c>
      <c r="I1097" s="454">
        <f t="shared" si="267"/>
        <v>2798715</v>
      </c>
      <c r="J1097" s="454"/>
      <c r="K1097" s="454"/>
      <c r="L1097" s="454"/>
      <c r="M1097" s="454">
        <f t="shared" si="267"/>
        <v>27987.15</v>
      </c>
      <c r="N1097" s="454">
        <f t="shared" si="267"/>
        <v>2826702.15</v>
      </c>
      <c r="O1097" s="515">
        <f t="shared" si="267"/>
        <v>1.9829797633633743E-5</v>
      </c>
    </row>
    <row r="1098" spans="1:16">
      <c r="A1098" s="684"/>
      <c r="B1098" s="412" t="s">
        <v>414</v>
      </c>
      <c r="C1098" s="413">
        <v>1006009953</v>
      </c>
      <c r="D1098" s="414" t="s">
        <v>1107</v>
      </c>
      <c r="E1098" s="476" t="s">
        <v>1706</v>
      </c>
      <c r="F1098" s="435">
        <v>45531</v>
      </c>
      <c r="G1098" s="419">
        <v>1519650</v>
      </c>
      <c r="H1098" s="419"/>
      <c r="I1098" s="419">
        <f t="shared" si="260"/>
        <v>1519650</v>
      </c>
      <c r="J1098" s="472" t="s">
        <v>2891</v>
      </c>
      <c r="K1098" s="419">
        <v>143.66999999999999</v>
      </c>
      <c r="L1098" s="466">
        <f t="shared" si="261"/>
        <v>1</v>
      </c>
      <c r="M1098" s="464">
        <f t="shared" si="262"/>
        <v>15196.5</v>
      </c>
      <c r="N1098" s="464">
        <f t="shared" si="263"/>
        <v>1534846.5</v>
      </c>
      <c r="O1098" s="468">
        <f>+N1098/$L$4337</f>
        <v>1.0767209942402679E-5</v>
      </c>
      <c r="P1098" s="479"/>
    </row>
    <row r="1099" spans="1:16">
      <c r="A1099" s="684"/>
      <c r="B1099" s="440" t="s">
        <v>414</v>
      </c>
      <c r="C1099" s="441">
        <v>1006009953</v>
      </c>
      <c r="D1099" s="414" t="s">
        <v>1107</v>
      </c>
      <c r="E1099" s="476" t="s">
        <v>1706</v>
      </c>
      <c r="F1099" s="435">
        <v>45531</v>
      </c>
      <c r="G1099" s="419">
        <v>2100000</v>
      </c>
      <c r="H1099" s="419"/>
      <c r="I1099" s="419">
        <f t="shared" si="260"/>
        <v>2100000</v>
      </c>
      <c r="J1099" s="472" t="s">
        <v>2891</v>
      </c>
      <c r="K1099" s="419">
        <v>143.66999999999999</v>
      </c>
      <c r="L1099" s="466">
        <f t="shared" si="261"/>
        <v>1</v>
      </c>
      <c r="M1099" s="464">
        <f t="shared" si="262"/>
        <v>21000</v>
      </c>
      <c r="N1099" s="464">
        <f t="shared" si="263"/>
        <v>2121000</v>
      </c>
      <c r="O1099" s="468">
        <f>+N1099/$L$4337</f>
        <v>1.4879176704534351E-5</v>
      </c>
      <c r="P1099" s="479"/>
    </row>
    <row r="1100" spans="1:16">
      <c r="A1100" s="684"/>
      <c r="B1100" s="412" t="s">
        <v>414</v>
      </c>
      <c r="C1100" s="413">
        <v>1006009953</v>
      </c>
      <c r="D1100" s="414" t="s">
        <v>1107</v>
      </c>
      <c r="E1100" s="476" t="s">
        <v>1706</v>
      </c>
      <c r="F1100" s="435">
        <v>45531</v>
      </c>
      <c r="G1100" s="419">
        <v>147000</v>
      </c>
      <c r="H1100" s="419"/>
      <c r="I1100" s="419">
        <f t="shared" si="260"/>
        <v>147000</v>
      </c>
      <c r="J1100" s="472" t="s">
        <v>2891</v>
      </c>
      <c r="K1100" s="419">
        <v>143.66999999999999</v>
      </c>
      <c r="L1100" s="466">
        <f t="shared" si="261"/>
        <v>1</v>
      </c>
      <c r="M1100" s="464">
        <f t="shared" si="262"/>
        <v>1470</v>
      </c>
      <c r="N1100" s="464">
        <f t="shared" si="263"/>
        <v>148470</v>
      </c>
      <c r="O1100" s="468">
        <f>+N1100/$L$4337</f>
        <v>1.0415423693174046E-6</v>
      </c>
      <c r="P1100" s="479"/>
    </row>
    <row r="1101" spans="1:16">
      <c r="A1101" s="684"/>
      <c r="B1101" s="440" t="s">
        <v>414</v>
      </c>
      <c r="C1101" s="441">
        <v>1006009953</v>
      </c>
      <c r="D1101" s="414" t="s">
        <v>1107</v>
      </c>
      <c r="E1101" s="476" t="s">
        <v>1706</v>
      </c>
      <c r="F1101" s="435">
        <v>45531</v>
      </c>
      <c r="G1101" s="419">
        <v>300000</v>
      </c>
      <c r="H1101" s="419"/>
      <c r="I1101" s="419">
        <f t="shared" si="260"/>
        <v>300000</v>
      </c>
      <c r="J1101" s="472" t="s">
        <v>2891</v>
      </c>
      <c r="K1101" s="419">
        <v>143.66999999999999</v>
      </c>
      <c r="L1101" s="466">
        <f t="shared" si="261"/>
        <v>1</v>
      </c>
      <c r="M1101" s="464">
        <f t="shared" si="262"/>
        <v>3000</v>
      </c>
      <c r="N1101" s="464">
        <f t="shared" si="263"/>
        <v>303000</v>
      </c>
      <c r="O1101" s="468">
        <f>+N1101/$L$4337</f>
        <v>2.1255966720763357E-6</v>
      </c>
      <c r="P1101" s="479"/>
    </row>
    <row r="1102" spans="1:16">
      <c r="A1102" s="684"/>
      <c r="B1102" s="412" t="s">
        <v>414</v>
      </c>
      <c r="C1102" s="413">
        <v>1006009953</v>
      </c>
      <c r="D1102" s="414" t="s">
        <v>1107</v>
      </c>
      <c r="E1102" s="476" t="s">
        <v>1706</v>
      </c>
      <c r="F1102" s="435">
        <v>45531</v>
      </c>
      <c r="G1102" s="419">
        <v>310000</v>
      </c>
      <c r="H1102" s="419"/>
      <c r="I1102" s="419">
        <f t="shared" si="260"/>
        <v>310000</v>
      </c>
      <c r="J1102" s="472" t="s">
        <v>2891</v>
      </c>
      <c r="K1102" s="419">
        <v>143.66999999999999</v>
      </c>
      <c r="L1102" s="466">
        <f t="shared" si="261"/>
        <v>1</v>
      </c>
      <c r="M1102" s="464">
        <f t="shared" si="262"/>
        <v>3100</v>
      </c>
      <c r="N1102" s="464">
        <f t="shared" si="263"/>
        <v>313100</v>
      </c>
      <c r="O1102" s="468">
        <f>+N1102/$L$4337</f>
        <v>2.1964498944788804E-6</v>
      </c>
      <c r="P1102" s="479"/>
    </row>
    <row r="1103" spans="1:16" s="411" customFormat="1">
      <c r="A1103" s="684"/>
      <c r="B1103" s="447" t="s">
        <v>26</v>
      </c>
      <c r="C1103" s="413"/>
      <c r="D1103" s="414"/>
      <c r="E1103" s="476"/>
      <c r="F1103" s="471"/>
      <c r="G1103" s="454">
        <f>SUM(G1098:G1102)</f>
        <v>4376650</v>
      </c>
      <c r="H1103" s="454">
        <f t="shared" ref="H1103:O1103" si="268">SUM(H1098:H1102)</f>
        <v>0</v>
      </c>
      <c r="I1103" s="454">
        <f t="shared" si="268"/>
        <v>4376650</v>
      </c>
      <c r="J1103" s="454"/>
      <c r="K1103" s="454"/>
      <c r="L1103" s="454"/>
      <c r="M1103" s="454">
        <f t="shared" si="268"/>
        <v>43766.5</v>
      </c>
      <c r="N1103" s="454">
        <f t="shared" si="268"/>
        <v>4420416.5</v>
      </c>
      <c r="O1103" s="515">
        <f t="shared" si="268"/>
        <v>3.1009975582809654E-5</v>
      </c>
    </row>
    <row r="1104" spans="1:16">
      <c r="A1104" s="684"/>
      <c r="B1104" s="412" t="s">
        <v>416</v>
      </c>
      <c r="C1104" s="413">
        <v>16765570</v>
      </c>
      <c r="D1104" s="414" t="s">
        <v>1096</v>
      </c>
      <c r="E1104" s="476" t="s">
        <v>1706</v>
      </c>
      <c r="F1104" s="435">
        <v>45531</v>
      </c>
      <c r="G1104" s="419">
        <v>1094333</v>
      </c>
      <c r="H1104" s="419"/>
      <c r="I1104" s="419">
        <f t="shared" si="260"/>
        <v>1094333</v>
      </c>
      <c r="J1104" s="472" t="s">
        <v>2891</v>
      </c>
      <c r="K1104" s="419">
        <v>143.66999999999999</v>
      </c>
      <c r="L1104" s="466">
        <f t="shared" si="261"/>
        <v>1</v>
      </c>
      <c r="M1104" s="464">
        <f t="shared" si="262"/>
        <v>10943.33</v>
      </c>
      <c r="N1104" s="464">
        <f t="shared" si="263"/>
        <v>1105276.33</v>
      </c>
      <c r="O1104" s="468">
        <f>+N1104/$L$4337</f>
        <v>7.7537019431443759E-6</v>
      </c>
      <c r="P1104" s="479"/>
    </row>
    <row r="1105" spans="1:16">
      <c r="A1105" s="684"/>
      <c r="B1105" s="440" t="s">
        <v>416</v>
      </c>
      <c r="C1105" s="441">
        <v>16765570</v>
      </c>
      <c r="D1105" s="414" t="s">
        <v>1096</v>
      </c>
      <c r="E1105" s="476" t="s">
        <v>1706</v>
      </c>
      <c r="F1105" s="435">
        <v>45531</v>
      </c>
      <c r="G1105" s="419">
        <v>76603</v>
      </c>
      <c r="H1105" s="419"/>
      <c r="I1105" s="419">
        <f t="shared" si="260"/>
        <v>76603</v>
      </c>
      <c r="J1105" s="472" t="s">
        <v>2891</v>
      </c>
      <c r="K1105" s="419">
        <v>143.66999999999999</v>
      </c>
      <c r="L1105" s="466">
        <f t="shared" si="261"/>
        <v>1</v>
      </c>
      <c r="M1105" s="464">
        <f t="shared" si="262"/>
        <v>766.03</v>
      </c>
      <c r="N1105" s="464">
        <f t="shared" si="263"/>
        <v>77369.03</v>
      </c>
      <c r="O1105" s="468">
        <f>+N1105/$L$4337</f>
        <v>5.4275693957021187E-7</v>
      </c>
      <c r="P1105" s="479"/>
    </row>
    <row r="1106" spans="1:16">
      <c r="A1106" s="684"/>
      <c r="B1106" s="412" t="s">
        <v>416</v>
      </c>
      <c r="C1106" s="413">
        <v>16765570</v>
      </c>
      <c r="D1106" s="414" t="s">
        <v>1096</v>
      </c>
      <c r="E1106" s="476" t="s">
        <v>1706</v>
      </c>
      <c r="F1106" s="435">
        <v>45531</v>
      </c>
      <c r="G1106" s="419">
        <v>156333</v>
      </c>
      <c r="H1106" s="419"/>
      <c r="I1106" s="419">
        <f t="shared" si="260"/>
        <v>156333</v>
      </c>
      <c r="J1106" s="472" t="s">
        <v>2891</v>
      </c>
      <c r="K1106" s="419">
        <v>143.66999999999999</v>
      </c>
      <c r="L1106" s="466">
        <f t="shared" si="261"/>
        <v>1</v>
      </c>
      <c r="M1106" s="464">
        <f t="shared" si="262"/>
        <v>1563.33</v>
      </c>
      <c r="N1106" s="464">
        <f t="shared" si="263"/>
        <v>157896.32999999999</v>
      </c>
      <c r="O1106" s="468">
        <f>+N1106/$L$4337</f>
        <v>1.1076696817856993E-6</v>
      </c>
      <c r="P1106" s="479"/>
    </row>
    <row r="1107" spans="1:16">
      <c r="A1107" s="684"/>
      <c r="B1107" s="412" t="s">
        <v>416</v>
      </c>
      <c r="C1107" s="413">
        <v>16765570</v>
      </c>
      <c r="D1107" s="414" t="s">
        <v>1096</v>
      </c>
      <c r="E1107" s="476" t="s">
        <v>1706</v>
      </c>
      <c r="F1107" s="435">
        <v>45531</v>
      </c>
      <c r="G1107" s="419">
        <v>1393196</v>
      </c>
      <c r="H1107" s="419"/>
      <c r="I1107" s="419">
        <f t="shared" si="260"/>
        <v>1393196</v>
      </c>
      <c r="J1107" s="472" t="s">
        <v>2891</v>
      </c>
      <c r="K1107" s="419">
        <v>143.66999999999999</v>
      </c>
      <c r="L1107" s="466">
        <f t="shared" si="261"/>
        <v>1</v>
      </c>
      <c r="M1107" s="464">
        <f t="shared" si="262"/>
        <v>13931.960000000001</v>
      </c>
      <c r="N1107" s="464">
        <f t="shared" si="263"/>
        <v>1407127.96</v>
      </c>
      <c r="O1107" s="468">
        <f>+N1107/$L$4337</f>
        <v>9.8712426038335432E-6</v>
      </c>
      <c r="P1107" s="479"/>
    </row>
    <row r="1108" spans="1:16" s="411" customFormat="1">
      <c r="A1108" s="684"/>
      <c r="B1108" s="456" t="s">
        <v>26</v>
      </c>
      <c r="C1108" s="441"/>
      <c r="D1108" s="414"/>
      <c r="E1108" s="476"/>
      <c r="F1108" s="471"/>
      <c r="G1108" s="454">
        <f>SUM(G1104:G1107)</f>
        <v>2720465</v>
      </c>
      <c r="H1108" s="454">
        <f>SUM(H1104:H1107)</f>
        <v>0</v>
      </c>
      <c r="I1108" s="454">
        <f>SUM(I1104:I1107)</f>
        <v>2720465</v>
      </c>
      <c r="J1108" s="454"/>
      <c r="K1108" s="454"/>
      <c r="L1108" s="454"/>
      <c r="M1108" s="454">
        <f>SUM(M1104:M1107)</f>
        <v>27204.65</v>
      </c>
      <c r="N1108" s="454">
        <f>SUM(N1104:N1107)</f>
        <v>2747669.6500000004</v>
      </c>
      <c r="O1108" s="515">
        <f>SUM(O1104:O1107)</f>
        <v>1.9275371168333828E-5</v>
      </c>
    </row>
    <row r="1109" spans="1:16">
      <c r="A1109" s="684"/>
      <c r="B1109" s="412" t="s">
        <v>1081</v>
      </c>
      <c r="C1109" s="413">
        <v>14236702</v>
      </c>
      <c r="D1109" s="414" t="s">
        <v>868</v>
      </c>
      <c r="E1109" s="476" t="s">
        <v>1706</v>
      </c>
      <c r="F1109" s="435">
        <v>45531</v>
      </c>
      <c r="G1109" s="419">
        <v>22689300</v>
      </c>
      <c r="H1109" s="419"/>
      <c r="I1109" s="419">
        <f t="shared" si="260"/>
        <v>22689300</v>
      </c>
      <c r="J1109" s="472" t="s">
        <v>2891</v>
      </c>
      <c r="K1109" s="419">
        <v>143.66999999999999</v>
      </c>
      <c r="L1109" s="466">
        <f t="shared" si="261"/>
        <v>1</v>
      </c>
      <c r="M1109" s="464">
        <f t="shared" si="262"/>
        <v>226893</v>
      </c>
      <c r="N1109" s="464">
        <f t="shared" si="263"/>
        <v>22916193</v>
      </c>
      <c r="O1109" s="468">
        <f>+N1109/$L$4337</f>
        <v>1.6076100190580536E-4</v>
      </c>
      <c r="P1109" s="479"/>
    </row>
    <row r="1110" spans="1:16">
      <c r="A1110" s="684"/>
      <c r="B1110" s="440" t="s">
        <v>1081</v>
      </c>
      <c r="C1110" s="441">
        <v>14236702</v>
      </c>
      <c r="D1110" s="414" t="s">
        <v>868</v>
      </c>
      <c r="E1110" s="476" t="s">
        <v>1706</v>
      </c>
      <c r="F1110" s="435">
        <v>45531</v>
      </c>
      <c r="G1110" s="419">
        <v>3164584</v>
      </c>
      <c r="H1110" s="419"/>
      <c r="I1110" s="419">
        <f t="shared" si="260"/>
        <v>3164584</v>
      </c>
      <c r="J1110" s="472" t="s">
        <v>2891</v>
      </c>
      <c r="K1110" s="419">
        <v>143.66999999999999</v>
      </c>
      <c r="L1110" s="466">
        <f t="shared" si="261"/>
        <v>1</v>
      </c>
      <c r="M1110" s="464">
        <f t="shared" si="262"/>
        <v>31645.84</v>
      </c>
      <c r="N1110" s="464">
        <f t="shared" si="263"/>
        <v>3196229.84</v>
      </c>
      <c r="O1110" s="468">
        <f>+N1110/$L$4337</f>
        <v>2.2422097396353396E-5</v>
      </c>
      <c r="P1110" s="479"/>
    </row>
    <row r="1111" spans="1:16" s="411" customFormat="1">
      <c r="A1111" s="684"/>
      <c r="B1111" s="447" t="s">
        <v>26</v>
      </c>
      <c r="C1111" s="413"/>
      <c r="D1111" s="414"/>
      <c r="E1111" s="476"/>
      <c r="F1111" s="471"/>
      <c r="G1111" s="454">
        <f>SUM(G1109:G1110)</f>
        <v>25853884</v>
      </c>
      <c r="H1111" s="454">
        <f t="shared" ref="H1111:O1111" si="269">SUM(H1109:H1110)</f>
        <v>0</v>
      </c>
      <c r="I1111" s="454">
        <f t="shared" si="269"/>
        <v>25853884</v>
      </c>
      <c r="J1111" s="454"/>
      <c r="K1111" s="454"/>
      <c r="L1111" s="454"/>
      <c r="M1111" s="454">
        <f t="shared" si="269"/>
        <v>258538.84</v>
      </c>
      <c r="N1111" s="454">
        <f t="shared" si="269"/>
        <v>26112422.84</v>
      </c>
      <c r="O1111" s="515">
        <f t="shared" si="269"/>
        <v>1.8318309930215877E-4</v>
      </c>
    </row>
    <row r="1112" spans="1:16">
      <c r="A1112" s="684"/>
      <c r="B1112" s="412" t="s">
        <v>417</v>
      </c>
      <c r="C1112" s="413">
        <v>67003561</v>
      </c>
      <c r="D1112" s="414" t="s">
        <v>418</v>
      </c>
      <c r="E1112" s="476" t="s">
        <v>1706</v>
      </c>
      <c r="F1112" s="435">
        <v>45531</v>
      </c>
      <c r="G1112" s="419">
        <v>497700</v>
      </c>
      <c r="H1112" s="419"/>
      <c r="I1112" s="419">
        <f t="shared" si="260"/>
        <v>497700</v>
      </c>
      <c r="J1112" s="472" t="s">
        <v>2891</v>
      </c>
      <c r="K1112" s="419">
        <v>143.66999999999999</v>
      </c>
      <c r="L1112" s="466">
        <f t="shared" si="261"/>
        <v>1</v>
      </c>
      <c r="M1112" s="464">
        <f t="shared" si="262"/>
        <v>4977</v>
      </c>
      <c r="N1112" s="464">
        <f t="shared" si="263"/>
        <v>502677</v>
      </c>
      <c r="O1112" s="468">
        <f>+N1112/$L$4337</f>
        <v>3.5263648789746411E-6</v>
      </c>
      <c r="P1112" s="479"/>
    </row>
    <row r="1113" spans="1:16">
      <c r="A1113" s="684"/>
      <c r="B1113" s="440" t="s">
        <v>417</v>
      </c>
      <c r="C1113" s="441">
        <v>67003561</v>
      </c>
      <c r="D1113" s="414" t="s">
        <v>418</v>
      </c>
      <c r="E1113" s="476" t="s">
        <v>1706</v>
      </c>
      <c r="F1113" s="435">
        <v>45531</v>
      </c>
      <c r="G1113" s="419">
        <v>720386</v>
      </c>
      <c r="H1113" s="419"/>
      <c r="I1113" s="419">
        <f t="shared" si="260"/>
        <v>720386</v>
      </c>
      <c r="J1113" s="472" t="s">
        <v>2891</v>
      </c>
      <c r="K1113" s="419">
        <v>143.66999999999999</v>
      </c>
      <c r="L1113" s="466">
        <f t="shared" si="261"/>
        <v>1</v>
      </c>
      <c r="M1113" s="464">
        <f t="shared" si="262"/>
        <v>7203.8600000000006</v>
      </c>
      <c r="N1113" s="464">
        <f t="shared" si="263"/>
        <v>727589.86</v>
      </c>
      <c r="O1113" s="468">
        <f>+N1113/$L$4337</f>
        <v>5.1041669473679442E-6</v>
      </c>
      <c r="P1113" s="479"/>
    </row>
    <row r="1114" spans="1:16">
      <c r="A1114" s="684"/>
      <c r="B1114" s="412" t="s">
        <v>417</v>
      </c>
      <c r="C1114" s="413">
        <v>67003561</v>
      </c>
      <c r="D1114" s="414" t="s">
        <v>418</v>
      </c>
      <c r="E1114" s="476" t="s">
        <v>1706</v>
      </c>
      <c r="F1114" s="435">
        <v>45531</v>
      </c>
      <c r="G1114" s="419">
        <v>38421</v>
      </c>
      <c r="H1114" s="419"/>
      <c r="I1114" s="419">
        <f t="shared" si="260"/>
        <v>38421</v>
      </c>
      <c r="J1114" s="472" t="s">
        <v>2891</v>
      </c>
      <c r="K1114" s="419">
        <v>143.66999999999999</v>
      </c>
      <c r="L1114" s="466">
        <f t="shared" si="261"/>
        <v>1</v>
      </c>
      <c r="M1114" s="464">
        <f t="shared" si="262"/>
        <v>384.21000000000004</v>
      </c>
      <c r="N1114" s="464">
        <f t="shared" si="263"/>
        <v>38805.21</v>
      </c>
      <c r="O1114" s="468">
        <f>+N1114/$L$4337</f>
        <v>2.7222516579281631E-7</v>
      </c>
      <c r="P1114" s="479"/>
    </row>
    <row r="1115" spans="1:16">
      <c r="A1115" s="684"/>
      <c r="B1115" s="440" t="s">
        <v>417</v>
      </c>
      <c r="C1115" s="441">
        <v>67003561</v>
      </c>
      <c r="D1115" s="414" t="s">
        <v>418</v>
      </c>
      <c r="E1115" s="476" t="s">
        <v>1706</v>
      </c>
      <c r="F1115" s="435">
        <v>45531</v>
      </c>
      <c r="G1115" s="419">
        <v>139605</v>
      </c>
      <c r="H1115" s="419"/>
      <c r="I1115" s="419">
        <f t="shared" si="260"/>
        <v>139605</v>
      </c>
      <c r="J1115" s="472" t="s">
        <v>2891</v>
      </c>
      <c r="K1115" s="419">
        <v>143.66999999999999</v>
      </c>
      <c r="L1115" s="466">
        <f t="shared" si="261"/>
        <v>1</v>
      </c>
      <c r="M1115" s="464">
        <f t="shared" si="262"/>
        <v>1396.05</v>
      </c>
      <c r="N1115" s="464">
        <f t="shared" si="263"/>
        <v>141001.04999999999</v>
      </c>
      <c r="O1115" s="468">
        <f>+N1115/$L$4337</f>
        <v>9.8914641135072277E-7</v>
      </c>
      <c r="P1115" s="479"/>
    </row>
    <row r="1116" spans="1:16">
      <c r="A1116" s="684"/>
      <c r="B1116" s="412" t="s">
        <v>417</v>
      </c>
      <c r="C1116" s="413">
        <v>67003561</v>
      </c>
      <c r="D1116" s="414" t="s">
        <v>418</v>
      </c>
      <c r="E1116" s="476" t="s">
        <v>1706</v>
      </c>
      <c r="F1116" s="435">
        <v>45531</v>
      </c>
      <c r="G1116" s="419">
        <v>289297</v>
      </c>
      <c r="H1116" s="419"/>
      <c r="I1116" s="419">
        <f t="shared" si="260"/>
        <v>289297</v>
      </c>
      <c r="J1116" s="472" t="s">
        <v>2891</v>
      </c>
      <c r="K1116" s="419">
        <v>143.66999999999999</v>
      </c>
      <c r="L1116" s="466">
        <f t="shared" si="261"/>
        <v>1</v>
      </c>
      <c r="M1116" s="464">
        <f t="shared" si="262"/>
        <v>2892.9700000000003</v>
      </c>
      <c r="N1116" s="464">
        <f t="shared" si="263"/>
        <v>292189.96999999997</v>
      </c>
      <c r="O1116" s="468">
        <f>+N1116/$L$4337</f>
        <v>2.0497624681388923E-6</v>
      </c>
      <c r="P1116" s="479"/>
    </row>
    <row r="1117" spans="1:16" s="411" customFormat="1">
      <c r="A1117" s="684"/>
      <c r="B1117" s="447" t="s">
        <v>26</v>
      </c>
      <c r="C1117" s="413"/>
      <c r="D1117" s="414"/>
      <c r="E1117" s="476"/>
      <c r="F1117" s="471"/>
      <c r="G1117" s="454">
        <f>SUM(G1112:G1116)</f>
        <v>1685409</v>
      </c>
      <c r="H1117" s="454">
        <f t="shared" ref="H1117:O1117" si="270">SUM(H1112:H1116)</f>
        <v>0</v>
      </c>
      <c r="I1117" s="454">
        <f t="shared" si="270"/>
        <v>1685409</v>
      </c>
      <c r="J1117" s="454"/>
      <c r="K1117" s="454"/>
      <c r="L1117" s="454"/>
      <c r="M1117" s="454">
        <f t="shared" si="270"/>
        <v>16854.09</v>
      </c>
      <c r="N1117" s="454">
        <f t="shared" si="270"/>
        <v>1702263.0899999999</v>
      </c>
      <c r="O1117" s="515">
        <f t="shared" si="270"/>
        <v>1.1941665871625016E-5</v>
      </c>
    </row>
    <row r="1118" spans="1:16">
      <c r="A1118" s="684"/>
      <c r="B1118" s="440" t="s">
        <v>419</v>
      </c>
      <c r="C1118" s="441">
        <v>1144127093</v>
      </c>
      <c r="D1118" s="414" t="s">
        <v>1138</v>
      </c>
      <c r="E1118" s="476" t="s">
        <v>1706</v>
      </c>
      <c r="F1118" s="435">
        <v>45531</v>
      </c>
      <c r="G1118" s="419">
        <v>897000</v>
      </c>
      <c r="H1118" s="419"/>
      <c r="I1118" s="419">
        <f t="shared" si="260"/>
        <v>897000</v>
      </c>
      <c r="J1118" s="472" t="s">
        <v>2891</v>
      </c>
      <c r="K1118" s="419">
        <v>143.66999999999999</v>
      </c>
      <c r="L1118" s="466">
        <f t="shared" si="261"/>
        <v>1</v>
      </c>
      <c r="M1118" s="464">
        <f t="shared" si="262"/>
        <v>8970</v>
      </c>
      <c r="N1118" s="464">
        <f t="shared" si="263"/>
        <v>905970</v>
      </c>
      <c r="O1118" s="468">
        <f>+N1118/$L$4337</f>
        <v>6.355534049508244E-6</v>
      </c>
      <c r="P1118" s="479"/>
    </row>
    <row r="1119" spans="1:16">
      <c r="A1119" s="684"/>
      <c r="B1119" s="412" t="s">
        <v>419</v>
      </c>
      <c r="C1119" s="413">
        <v>1144127093</v>
      </c>
      <c r="D1119" s="414" t="s">
        <v>1138</v>
      </c>
      <c r="E1119" s="476" t="s">
        <v>1706</v>
      </c>
      <c r="F1119" s="435">
        <v>45531</v>
      </c>
      <c r="G1119" s="419">
        <v>1225000</v>
      </c>
      <c r="H1119" s="419"/>
      <c r="I1119" s="419">
        <f t="shared" si="260"/>
        <v>1225000</v>
      </c>
      <c r="J1119" s="472" t="s">
        <v>2891</v>
      </c>
      <c r="K1119" s="419">
        <v>143.66999999999999</v>
      </c>
      <c r="L1119" s="466">
        <f t="shared" si="261"/>
        <v>1</v>
      </c>
      <c r="M1119" s="464">
        <f t="shared" si="262"/>
        <v>12250</v>
      </c>
      <c r="N1119" s="464">
        <f t="shared" si="263"/>
        <v>1237250</v>
      </c>
      <c r="O1119" s="468">
        <f>+N1119/$L$4337</f>
        <v>8.679519744311704E-6</v>
      </c>
      <c r="P1119" s="479"/>
    </row>
    <row r="1120" spans="1:16">
      <c r="A1120" s="684"/>
      <c r="B1120" s="440" t="s">
        <v>419</v>
      </c>
      <c r="C1120" s="441">
        <v>1144127093</v>
      </c>
      <c r="D1120" s="414" t="s">
        <v>1138</v>
      </c>
      <c r="E1120" s="476" t="s">
        <v>1706</v>
      </c>
      <c r="F1120" s="435">
        <v>45531</v>
      </c>
      <c r="G1120" s="419">
        <v>85750</v>
      </c>
      <c r="H1120" s="419"/>
      <c r="I1120" s="419">
        <f t="shared" si="260"/>
        <v>85750</v>
      </c>
      <c r="J1120" s="472" t="s">
        <v>2891</v>
      </c>
      <c r="K1120" s="419">
        <v>143.66999999999999</v>
      </c>
      <c r="L1120" s="466">
        <f t="shared" si="261"/>
        <v>1</v>
      </c>
      <c r="M1120" s="464">
        <f t="shared" si="262"/>
        <v>857.5</v>
      </c>
      <c r="N1120" s="464">
        <f t="shared" si="263"/>
        <v>86607.5</v>
      </c>
      <c r="O1120" s="468">
        <f>+N1120/$L$4337</f>
        <v>6.0756638210181933E-7</v>
      </c>
      <c r="P1120" s="479"/>
    </row>
    <row r="1121" spans="1:16">
      <c r="A1121" s="684"/>
      <c r="B1121" s="412" t="s">
        <v>419</v>
      </c>
      <c r="C1121" s="413">
        <v>1144127093</v>
      </c>
      <c r="D1121" s="414" t="s">
        <v>1138</v>
      </c>
      <c r="E1121" s="476" t="s">
        <v>1706</v>
      </c>
      <c r="F1121" s="435">
        <v>45531</v>
      </c>
      <c r="G1121" s="419">
        <v>175000</v>
      </c>
      <c r="H1121" s="419"/>
      <c r="I1121" s="419">
        <f t="shared" si="260"/>
        <v>175000</v>
      </c>
      <c r="J1121" s="472" t="s">
        <v>2891</v>
      </c>
      <c r="K1121" s="419">
        <v>143.66999999999999</v>
      </c>
      <c r="L1121" s="466">
        <f t="shared" si="261"/>
        <v>1</v>
      </c>
      <c r="M1121" s="464">
        <f t="shared" si="262"/>
        <v>1750</v>
      </c>
      <c r="N1121" s="464">
        <f t="shared" si="263"/>
        <v>176750</v>
      </c>
      <c r="O1121" s="468">
        <f>+N1121/$L$4337</f>
        <v>1.2399313920445293E-6</v>
      </c>
      <c r="P1121" s="479"/>
    </row>
    <row r="1122" spans="1:16">
      <c r="A1122" s="684"/>
      <c r="B1122" s="412" t="s">
        <v>419</v>
      </c>
      <c r="C1122" s="413">
        <v>1144127093</v>
      </c>
      <c r="D1122" s="414" t="s">
        <v>1138</v>
      </c>
      <c r="E1122" s="476" t="s">
        <v>1706</v>
      </c>
      <c r="F1122" s="435">
        <v>45531</v>
      </c>
      <c r="G1122" s="419">
        <v>791350</v>
      </c>
      <c r="H1122" s="419"/>
      <c r="I1122" s="419">
        <f t="shared" si="260"/>
        <v>791350</v>
      </c>
      <c r="J1122" s="472" t="s">
        <v>2891</v>
      </c>
      <c r="K1122" s="419">
        <v>143.66999999999999</v>
      </c>
      <c r="L1122" s="466">
        <f t="shared" si="261"/>
        <v>1</v>
      </c>
      <c r="M1122" s="464">
        <f t="shared" si="262"/>
        <v>7913.5</v>
      </c>
      <c r="N1122" s="464">
        <f t="shared" si="263"/>
        <v>799263.5</v>
      </c>
      <c r="O1122" s="468">
        <f>+N1122/$L$4337</f>
        <v>5.6069697548253616E-6</v>
      </c>
      <c r="P1122" s="479"/>
    </row>
    <row r="1123" spans="1:16" s="411" customFormat="1">
      <c r="A1123" s="684"/>
      <c r="B1123" s="456" t="s">
        <v>26</v>
      </c>
      <c r="C1123" s="441"/>
      <c r="D1123" s="414"/>
      <c r="E1123" s="476"/>
      <c r="F1123" s="471"/>
      <c r="G1123" s="454">
        <f>SUM(G1118:G1122)</f>
        <v>3174100</v>
      </c>
      <c r="H1123" s="454">
        <f t="shared" ref="H1123:O1123" si="271">SUM(H1118:H1122)</f>
        <v>0</v>
      </c>
      <c r="I1123" s="454">
        <f t="shared" si="271"/>
        <v>3174100</v>
      </c>
      <c r="J1123" s="454"/>
      <c r="K1123" s="454"/>
      <c r="L1123" s="454"/>
      <c r="M1123" s="454">
        <f t="shared" si="271"/>
        <v>31741</v>
      </c>
      <c r="N1123" s="454">
        <f t="shared" si="271"/>
        <v>3205841</v>
      </c>
      <c r="O1123" s="515">
        <f t="shared" si="271"/>
        <v>2.2489521322791659E-5</v>
      </c>
    </row>
    <row r="1124" spans="1:16">
      <c r="A1124" s="684"/>
      <c r="B1124" s="412" t="s">
        <v>1178</v>
      </c>
      <c r="C1124" s="413">
        <v>1144086600</v>
      </c>
      <c r="D1124" s="414" t="s">
        <v>1179</v>
      </c>
      <c r="E1124" s="476" t="s">
        <v>1706</v>
      </c>
      <c r="F1124" s="435">
        <v>45531</v>
      </c>
      <c r="G1124" s="419">
        <v>476667</v>
      </c>
      <c r="H1124" s="419"/>
      <c r="I1124" s="419">
        <f t="shared" si="260"/>
        <v>476667</v>
      </c>
      <c r="J1124" s="472" t="s">
        <v>2891</v>
      </c>
      <c r="K1124" s="419">
        <v>143.66999999999999</v>
      </c>
      <c r="L1124" s="466">
        <f t="shared" si="261"/>
        <v>1</v>
      </c>
      <c r="M1124" s="464">
        <f t="shared" si="262"/>
        <v>4766.67</v>
      </c>
      <c r="N1124" s="464">
        <f t="shared" si="263"/>
        <v>481433.67</v>
      </c>
      <c r="O1124" s="468">
        <f>+N1124/$L$4337</f>
        <v>3.3773392962953694E-6</v>
      </c>
      <c r="P1124" s="479"/>
    </row>
    <row r="1125" spans="1:16" s="411" customFormat="1">
      <c r="A1125" s="684"/>
      <c r="B1125" s="456" t="s">
        <v>26</v>
      </c>
      <c r="C1125" s="441"/>
      <c r="D1125" s="414"/>
      <c r="E1125" s="476"/>
      <c r="F1125" s="471"/>
      <c r="G1125" s="454">
        <f>SUM(G1124)</f>
        <v>476667</v>
      </c>
      <c r="H1125" s="454">
        <f t="shared" ref="H1125:O1125" si="272">SUM(H1124)</f>
        <v>0</v>
      </c>
      <c r="I1125" s="454">
        <f t="shared" si="272"/>
        <v>476667</v>
      </c>
      <c r="J1125" s="454"/>
      <c r="K1125" s="454"/>
      <c r="L1125" s="454"/>
      <c r="M1125" s="454">
        <f t="shared" si="272"/>
        <v>4766.67</v>
      </c>
      <c r="N1125" s="454">
        <f t="shared" si="272"/>
        <v>481433.67</v>
      </c>
      <c r="O1125" s="515">
        <f t="shared" si="272"/>
        <v>3.3773392962953694E-6</v>
      </c>
    </row>
    <row r="1126" spans="1:16">
      <c r="A1126" s="684"/>
      <c r="B1126" s="412" t="s">
        <v>700</v>
      </c>
      <c r="C1126" s="413">
        <v>10473087</v>
      </c>
      <c r="D1126" s="414" t="s">
        <v>701</v>
      </c>
      <c r="E1126" s="476" t="s">
        <v>1706</v>
      </c>
      <c r="F1126" s="435">
        <v>45531</v>
      </c>
      <c r="G1126" s="419">
        <v>773000</v>
      </c>
      <c r="H1126" s="419"/>
      <c r="I1126" s="419">
        <f t="shared" si="260"/>
        <v>773000</v>
      </c>
      <c r="J1126" s="472" t="s">
        <v>2891</v>
      </c>
      <c r="K1126" s="419">
        <v>143.66999999999999</v>
      </c>
      <c r="L1126" s="466">
        <f t="shared" si="261"/>
        <v>1</v>
      </c>
      <c r="M1126" s="464">
        <f t="shared" si="262"/>
        <v>7730</v>
      </c>
      <c r="N1126" s="464">
        <f t="shared" si="263"/>
        <v>780730</v>
      </c>
      <c r="O1126" s="468">
        <f t="shared" ref="O1126:O1132" si="273">+N1126/$L$4337</f>
        <v>5.4769540917166922E-6</v>
      </c>
      <c r="P1126" s="479"/>
    </row>
    <row r="1127" spans="1:16">
      <c r="A1127" s="684"/>
      <c r="B1127" s="440" t="s">
        <v>700</v>
      </c>
      <c r="C1127" s="441">
        <v>10473087</v>
      </c>
      <c r="D1127" s="414" t="s">
        <v>701</v>
      </c>
      <c r="E1127" s="476" t="s">
        <v>1706</v>
      </c>
      <c r="F1127" s="435">
        <v>45531</v>
      </c>
      <c r="G1127" s="419">
        <v>1054667</v>
      </c>
      <c r="H1127" s="419"/>
      <c r="I1127" s="419">
        <f t="shared" si="260"/>
        <v>1054667</v>
      </c>
      <c r="J1127" s="472" t="s">
        <v>2891</v>
      </c>
      <c r="K1127" s="419">
        <v>143.66999999999999</v>
      </c>
      <c r="L1127" s="466">
        <f t="shared" si="261"/>
        <v>1</v>
      </c>
      <c r="M1127" s="464">
        <f t="shared" si="262"/>
        <v>10546.67</v>
      </c>
      <c r="N1127" s="464">
        <f t="shared" si="263"/>
        <v>1065213.67</v>
      </c>
      <c r="O1127" s="468">
        <f t="shared" si="273"/>
        <v>7.4726555511624421E-6</v>
      </c>
      <c r="P1127" s="479"/>
    </row>
    <row r="1128" spans="1:16">
      <c r="A1128" s="684"/>
      <c r="B1128" s="412" t="s">
        <v>700</v>
      </c>
      <c r="C1128" s="413">
        <v>10473087</v>
      </c>
      <c r="D1128" s="414" t="s">
        <v>701</v>
      </c>
      <c r="E1128" s="476" t="s">
        <v>1706</v>
      </c>
      <c r="F1128" s="435">
        <v>45531</v>
      </c>
      <c r="G1128" s="419">
        <v>73827</v>
      </c>
      <c r="H1128" s="419"/>
      <c r="I1128" s="419">
        <f t="shared" si="260"/>
        <v>73827</v>
      </c>
      <c r="J1128" s="472" t="s">
        <v>2891</v>
      </c>
      <c r="K1128" s="419">
        <v>143.66999999999999</v>
      </c>
      <c r="L1128" s="466">
        <f t="shared" si="261"/>
        <v>1</v>
      </c>
      <c r="M1128" s="464">
        <f t="shared" si="262"/>
        <v>738.27</v>
      </c>
      <c r="N1128" s="464">
        <f t="shared" si="263"/>
        <v>74565.27</v>
      </c>
      <c r="O1128" s="468">
        <f t="shared" si="273"/>
        <v>5.2308808503126557E-7</v>
      </c>
      <c r="P1128" s="479"/>
    </row>
    <row r="1129" spans="1:16">
      <c r="A1129" s="684"/>
      <c r="B1129" s="440" t="s">
        <v>700</v>
      </c>
      <c r="C1129" s="441">
        <v>10473087</v>
      </c>
      <c r="D1129" s="414" t="s">
        <v>701</v>
      </c>
      <c r="E1129" s="476" t="s">
        <v>1706</v>
      </c>
      <c r="F1129" s="435">
        <v>45531</v>
      </c>
      <c r="G1129" s="419">
        <v>150667</v>
      </c>
      <c r="H1129" s="419"/>
      <c r="I1129" s="419">
        <f t="shared" si="260"/>
        <v>150667</v>
      </c>
      <c r="J1129" s="472" t="s">
        <v>2891</v>
      </c>
      <c r="K1129" s="419">
        <v>143.66999999999999</v>
      </c>
      <c r="L1129" s="466">
        <f t="shared" si="261"/>
        <v>1</v>
      </c>
      <c r="M1129" s="464">
        <f t="shared" si="262"/>
        <v>1506.67</v>
      </c>
      <c r="N1129" s="464">
        <f t="shared" si="263"/>
        <v>152173.67000000001</v>
      </c>
      <c r="O1129" s="468">
        <f t="shared" si="273"/>
        <v>1.0675242459724177E-6</v>
      </c>
      <c r="P1129" s="479"/>
    </row>
    <row r="1130" spans="1:16">
      <c r="A1130" s="684"/>
      <c r="B1130" s="412" t="s">
        <v>700</v>
      </c>
      <c r="C1130" s="413">
        <v>10473087</v>
      </c>
      <c r="D1130" s="414" t="s">
        <v>701</v>
      </c>
      <c r="E1130" s="476" t="s">
        <v>1706</v>
      </c>
      <c r="F1130" s="435">
        <v>45531</v>
      </c>
      <c r="G1130" s="419">
        <v>690406</v>
      </c>
      <c r="H1130" s="419"/>
      <c r="I1130" s="419">
        <f t="shared" si="260"/>
        <v>690406</v>
      </c>
      <c r="J1130" s="472" t="s">
        <v>2891</v>
      </c>
      <c r="K1130" s="419">
        <v>143.66999999999999</v>
      </c>
      <c r="L1130" s="466">
        <f t="shared" si="261"/>
        <v>1</v>
      </c>
      <c r="M1130" s="464">
        <f t="shared" si="262"/>
        <v>6904.06</v>
      </c>
      <c r="N1130" s="464">
        <f t="shared" si="263"/>
        <v>697310.06</v>
      </c>
      <c r="O1130" s="468">
        <f t="shared" si="273"/>
        <v>4.8917489866051158E-6</v>
      </c>
      <c r="P1130" s="479"/>
    </row>
    <row r="1131" spans="1:16">
      <c r="A1131" s="684"/>
      <c r="B1131" s="412" t="s">
        <v>756</v>
      </c>
      <c r="C1131" s="413">
        <v>1116280617</v>
      </c>
      <c r="D1131" s="414" t="s">
        <v>757</v>
      </c>
      <c r="E1131" s="476" t="s">
        <v>1706</v>
      </c>
      <c r="F1131" s="435">
        <v>45531</v>
      </c>
      <c r="G1131" s="419">
        <v>8709150</v>
      </c>
      <c r="H1131" s="419"/>
      <c r="I1131" s="419">
        <f t="shared" si="260"/>
        <v>8709150</v>
      </c>
      <c r="J1131" s="472" t="s">
        <v>2891</v>
      </c>
      <c r="K1131" s="419">
        <v>143.66999999999999</v>
      </c>
      <c r="L1131" s="466">
        <f t="shared" si="261"/>
        <v>1</v>
      </c>
      <c r="M1131" s="464">
        <f t="shared" si="262"/>
        <v>87091.5</v>
      </c>
      <c r="N1131" s="464">
        <f t="shared" si="263"/>
        <v>8796241.5</v>
      </c>
      <c r="O1131" s="468">
        <f t="shared" si="273"/>
        <v>6.1707134188712073E-5</v>
      </c>
      <c r="P1131" s="479"/>
    </row>
    <row r="1132" spans="1:16">
      <c r="A1132" s="684"/>
      <c r="B1132" s="440" t="s">
        <v>756</v>
      </c>
      <c r="C1132" s="441">
        <v>1116280617</v>
      </c>
      <c r="D1132" s="414" t="s">
        <v>757</v>
      </c>
      <c r="E1132" s="476" t="s">
        <v>1706</v>
      </c>
      <c r="F1132" s="435">
        <v>45531</v>
      </c>
      <c r="G1132" s="419">
        <v>2200000</v>
      </c>
      <c r="H1132" s="419"/>
      <c r="I1132" s="419">
        <f t="shared" si="260"/>
        <v>2200000</v>
      </c>
      <c r="J1132" s="472" t="s">
        <v>2891</v>
      </c>
      <c r="K1132" s="419">
        <v>143.66999999999999</v>
      </c>
      <c r="L1132" s="466">
        <f t="shared" si="261"/>
        <v>1</v>
      </c>
      <c r="M1132" s="464">
        <f t="shared" si="262"/>
        <v>22000</v>
      </c>
      <c r="N1132" s="464">
        <f t="shared" si="263"/>
        <v>2222000</v>
      </c>
      <c r="O1132" s="468">
        <f t="shared" si="273"/>
        <v>1.5587708928559796E-5</v>
      </c>
      <c r="P1132" s="479"/>
    </row>
    <row r="1133" spans="1:16" s="411" customFormat="1">
      <c r="A1133" s="684"/>
      <c r="B1133" s="447" t="s">
        <v>26</v>
      </c>
      <c r="C1133" s="413"/>
      <c r="D1133" s="414"/>
      <c r="E1133" s="476"/>
      <c r="F1133" s="471"/>
      <c r="G1133" s="454">
        <f>SUM(G1126:G1132)</f>
        <v>13651717</v>
      </c>
      <c r="H1133" s="454">
        <f>SUM(H1126:H1132)</f>
        <v>0</v>
      </c>
      <c r="I1133" s="454">
        <f>SUM(I1126:I1132)</f>
        <v>13651717</v>
      </c>
      <c r="J1133" s="454"/>
      <c r="K1133" s="454"/>
      <c r="L1133" s="454"/>
      <c r="M1133" s="454">
        <f>SUM(M1126:M1132)</f>
        <v>136517.16999999998</v>
      </c>
      <c r="N1133" s="454">
        <f>SUM(N1126:N1132)</f>
        <v>13788234.17</v>
      </c>
      <c r="O1133" s="515">
        <f>SUM(O1126:O1132)</f>
        <v>9.6726814077759815E-5</v>
      </c>
    </row>
    <row r="1134" spans="1:16">
      <c r="A1134" s="684"/>
      <c r="B1134" s="440" t="s">
        <v>801</v>
      </c>
      <c r="C1134" s="441">
        <v>29659540</v>
      </c>
      <c r="D1134" s="414" t="s">
        <v>1108</v>
      </c>
      <c r="E1134" s="476" t="s">
        <v>1706</v>
      </c>
      <c r="F1134" s="435">
        <v>45531</v>
      </c>
      <c r="G1134" s="419">
        <v>573377</v>
      </c>
      <c r="H1134" s="419"/>
      <c r="I1134" s="419">
        <f t="shared" si="260"/>
        <v>573377</v>
      </c>
      <c r="J1134" s="472" t="s">
        <v>2891</v>
      </c>
      <c r="K1134" s="419">
        <v>143.66999999999999</v>
      </c>
      <c r="L1134" s="466">
        <f t="shared" si="261"/>
        <v>1</v>
      </c>
      <c r="M1134" s="464">
        <f t="shared" si="262"/>
        <v>5733.77</v>
      </c>
      <c r="N1134" s="464">
        <f t="shared" si="263"/>
        <v>579110.77</v>
      </c>
      <c r="O1134" s="468">
        <f>+N1134/$L$4337</f>
        <v>4.0625608101503778E-6</v>
      </c>
      <c r="P1134" s="479"/>
    </row>
    <row r="1135" spans="1:16">
      <c r="A1135" s="684"/>
      <c r="B1135" s="412" t="s">
        <v>801</v>
      </c>
      <c r="C1135" s="413">
        <v>29659540</v>
      </c>
      <c r="D1135" s="414" t="s">
        <v>1108</v>
      </c>
      <c r="E1135" s="476" t="s">
        <v>1706</v>
      </c>
      <c r="F1135" s="435">
        <v>45531</v>
      </c>
      <c r="G1135" s="419">
        <v>1088239</v>
      </c>
      <c r="H1135" s="419"/>
      <c r="I1135" s="419">
        <f t="shared" si="260"/>
        <v>1088239</v>
      </c>
      <c r="J1135" s="472" t="s">
        <v>2891</v>
      </c>
      <c r="K1135" s="419">
        <v>143.66999999999999</v>
      </c>
      <c r="L1135" s="466">
        <f t="shared" si="261"/>
        <v>1</v>
      </c>
      <c r="M1135" s="464">
        <f t="shared" si="262"/>
        <v>10882.39</v>
      </c>
      <c r="N1135" s="464">
        <f t="shared" si="263"/>
        <v>1099121.3899999999</v>
      </c>
      <c r="O1135" s="468">
        <f>+N1135/$L$4337</f>
        <v>7.7105239894122651E-6</v>
      </c>
      <c r="P1135" s="479"/>
    </row>
    <row r="1136" spans="1:16">
      <c r="A1136" s="684"/>
      <c r="B1136" s="412" t="s">
        <v>801</v>
      </c>
      <c r="C1136" s="413">
        <v>29659540</v>
      </c>
      <c r="D1136" s="414" t="s">
        <v>1108</v>
      </c>
      <c r="E1136" s="476" t="s">
        <v>1706</v>
      </c>
      <c r="F1136" s="435">
        <v>45531</v>
      </c>
      <c r="G1136" s="419">
        <v>76177</v>
      </c>
      <c r="H1136" s="419"/>
      <c r="I1136" s="419">
        <f t="shared" ref="I1136:I1190" si="274">+G1136+H1136</f>
        <v>76177</v>
      </c>
      <c r="J1136" s="472" t="s">
        <v>2891</v>
      </c>
      <c r="K1136" s="419">
        <v>143.66999999999999</v>
      </c>
      <c r="L1136" s="466">
        <f t="shared" ref="L1136:L1190" si="275">+K1136/J1136</f>
        <v>1</v>
      </c>
      <c r="M1136" s="464">
        <f t="shared" ref="M1136:M1190" si="276">+I1136*L1136%</f>
        <v>761.77</v>
      </c>
      <c r="N1136" s="464">
        <f t="shared" ref="N1136:N1190" si="277">+I1136+M1136</f>
        <v>76938.77</v>
      </c>
      <c r="O1136" s="468">
        <f>+N1136/$L$4337</f>
        <v>5.3973859229586344E-7</v>
      </c>
      <c r="P1136" s="479"/>
    </row>
    <row r="1137" spans="1:16">
      <c r="A1137" s="684"/>
      <c r="B1137" s="440" t="s">
        <v>801</v>
      </c>
      <c r="C1137" s="441">
        <v>29659540</v>
      </c>
      <c r="D1137" s="414" t="s">
        <v>1108</v>
      </c>
      <c r="E1137" s="476" t="s">
        <v>1706</v>
      </c>
      <c r="F1137" s="435">
        <v>45531</v>
      </c>
      <c r="G1137" s="419">
        <v>200663</v>
      </c>
      <c r="H1137" s="419"/>
      <c r="I1137" s="419">
        <f t="shared" si="274"/>
        <v>200663</v>
      </c>
      <c r="J1137" s="472" t="s">
        <v>2891</v>
      </c>
      <c r="K1137" s="419">
        <v>143.66999999999999</v>
      </c>
      <c r="L1137" s="466">
        <f t="shared" si="275"/>
        <v>1</v>
      </c>
      <c r="M1137" s="464">
        <f t="shared" si="276"/>
        <v>2006.63</v>
      </c>
      <c r="N1137" s="464">
        <f t="shared" si="277"/>
        <v>202669.63</v>
      </c>
      <c r="O1137" s="468">
        <f>+N1137/$L$4337</f>
        <v>1.4217620166961793E-6</v>
      </c>
      <c r="P1137" s="479"/>
    </row>
    <row r="1138" spans="1:16">
      <c r="A1138" s="684"/>
      <c r="B1138" s="412" t="s">
        <v>801</v>
      </c>
      <c r="C1138" s="413">
        <v>29659540</v>
      </c>
      <c r="D1138" s="414" t="s">
        <v>1108</v>
      </c>
      <c r="E1138" s="476" t="s">
        <v>1706</v>
      </c>
      <c r="F1138" s="435">
        <v>45531</v>
      </c>
      <c r="G1138" s="419">
        <v>499246</v>
      </c>
      <c r="H1138" s="419"/>
      <c r="I1138" s="419">
        <f t="shared" si="274"/>
        <v>499246</v>
      </c>
      <c r="J1138" s="472" t="s">
        <v>2891</v>
      </c>
      <c r="K1138" s="419">
        <v>143.66999999999999</v>
      </c>
      <c r="L1138" s="466">
        <f t="shared" si="275"/>
        <v>1</v>
      </c>
      <c r="M1138" s="464">
        <f t="shared" si="276"/>
        <v>4992.46</v>
      </c>
      <c r="N1138" s="464">
        <f t="shared" si="277"/>
        <v>504238.46</v>
      </c>
      <c r="O1138" s="468">
        <f>+N1138/$L$4337</f>
        <v>3.5373187871580746E-6</v>
      </c>
      <c r="P1138" s="479"/>
    </row>
    <row r="1139" spans="1:16" s="411" customFormat="1">
      <c r="A1139" s="684"/>
      <c r="B1139" s="456" t="s">
        <v>26</v>
      </c>
      <c r="C1139" s="441"/>
      <c r="D1139" s="414"/>
      <c r="E1139" s="476"/>
      <c r="F1139" s="471"/>
      <c r="G1139" s="454">
        <f>SUM(G1134:G1138)</f>
        <v>2437702</v>
      </c>
      <c r="H1139" s="454">
        <f t="shared" ref="H1139:O1139" si="278">SUM(H1134:H1138)</f>
        <v>0</v>
      </c>
      <c r="I1139" s="454">
        <f t="shared" si="278"/>
        <v>2437702</v>
      </c>
      <c r="J1139" s="454"/>
      <c r="K1139" s="454"/>
      <c r="L1139" s="454"/>
      <c r="M1139" s="454">
        <f t="shared" si="278"/>
        <v>24377.02</v>
      </c>
      <c r="N1139" s="454">
        <f t="shared" si="278"/>
        <v>2462079.02</v>
      </c>
      <c r="O1139" s="515">
        <f t="shared" si="278"/>
        <v>1.727190419571276E-5</v>
      </c>
    </row>
    <row r="1140" spans="1:16">
      <c r="A1140" s="684"/>
      <c r="B1140" s="412" t="s">
        <v>758</v>
      </c>
      <c r="C1140" s="413">
        <v>1117352121</v>
      </c>
      <c r="D1140" s="414" t="s">
        <v>759</v>
      </c>
      <c r="E1140" s="476" t="s">
        <v>1706</v>
      </c>
      <c r="F1140" s="435">
        <v>45531</v>
      </c>
      <c r="G1140" s="419">
        <v>852833</v>
      </c>
      <c r="H1140" s="419"/>
      <c r="I1140" s="419">
        <f t="shared" si="274"/>
        <v>852833</v>
      </c>
      <c r="J1140" s="472" t="s">
        <v>2891</v>
      </c>
      <c r="K1140" s="419">
        <v>143.66999999999999</v>
      </c>
      <c r="L1140" s="466">
        <f t="shared" si="275"/>
        <v>1</v>
      </c>
      <c r="M1140" s="464">
        <f t="shared" si="276"/>
        <v>8528.33</v>
      </c>
      <c r="N1140" s="464">
        <f t="shared" si="277"/>
        <v>861361.33</v>
      </c>
      <c r="O1140" s="468">
        <f t="shared" ref="O1140:O1148" si="279">+N1140/$L$4337</f>
        <v>6.0425966221229259E-6</v>
      </c>
      <c r="P1140" s="479"/>
    </row>
    <row r="1141" spans="1:16">
      <c r="A1141" s="684"/>
      <c r="B1141" s="440" t="s">
        <v>758</v>
      </c>
      <c r="C1141" s="441">
        <v>1117352121</v>
      </c>
      <c r="D1141" s="414" t="s">
        <v>759</v>
      </c>
      <c r="E1141" s="476" t="s">
        <v>1706</v>
      </c>
      <c r="F1141" s="435">
        <v>45531</v>
      </c>
      <c r="G1141" s="419">
        <v>59698</v>
      </c>
      <c r="H1141" s="419"/>
      <c r="I1141" s="419">
        <f t="shared" si="274"/>
        <v>59698</v>
      </c>
      <c r="J1141" s="472" t="s">
        <v>2891</v>
      </c>
      <c r="K1141" s="419">
        <v>143.66999999999999</v>
      </c>
      <c r="L1141" s="466">
        <f t="shared" si="275"/>
        <v>1</v>
      </c>
      <c r="M1141" s="464">
        <f t="shared" si="276"/>
        <v>596.98</v>
      </c>
      <c r="N1141" s="464">
        <f t="shared" si="277"/>
        <v>60294.98</v>
      </c>
      <c r="O1141" s="468">
        <f t="shared" si="279"/>
        <v>4.2297956709871037E-7</v>
      </c>
      <c r="P1141" s="479"/>
    </row>
    <row r="1142" spans="1:16">
      <c r="A1142" s="684"/>
      <c r="B1142" s="412" t="s">
        <v>758</v>
      </c>
      <c r="C1142" s="413">
        <v>1117352121</v>
      </c>
      <c r="D1142" s="414" t="s">
        <v>759</v>
      </c>
      <c r="E1142" s="476" t="s">
        <v>1706</v>
      </c>
      <c r="F1142" s="435">
        <v>45531</v>
      </c>
      <c r="G1142" s="419">
        <v>121833</v>
      </c>
      <c r="H1142" s="419"/>
      <c r="I1142" s="419">
        <f t="shared" si="274"/>
        <v>121833</v>
      </c>
      <c r="J1142" s="472" t="s">
        <v>2891</v>
      </c>
      <c r="K1142" s="419">
        <v>143.66999999999999</v>
      </c>
      <c r="L1142" s="466">
        <f t="shared" si="275"/>
        <v>1</v>
      </c>
      <c r="M1142" s="464">
        <f t="shared" si="276"/>
        <v>1218.33</v>
      </c>
      <c r="N1142" s="464">
        <f t="shared" si="277"/>
        <v>123051.33</v>
      </c>
      <c r="O1142" s="468">
        <f t="shared" si="279"/>
        <v>8.6322606449692072E-7</v>
      </c>
      <c r="P1142" s="479"/>
    </row>
    <row r="1143" spans="1:16">
      <c r="A1143" s="684"/>
      <c r="B1143" s="440" t="s">
        <v>758</v>
      </c>
      <c r="C1143" s="441">
        <v>1117352121</v>
      </c>
      <c r="D1143" s="414" t="s">
        <v>759</v>
      </c>
      <c r="E1143" s="476" t="s">
        <v>1706</v>
      </c>
      <c r="F1143" s="435">
        <v>45531</v>
      </c>
      <c r="G1143" s="419">
        <v>440556</v>
      </c>
      <c r="H1143" s="419"/>
      <c r="I1143" s="419">
        <f t="shared" si="274"/>
        <v>440556</v>
      </c>
      <c r="J1143" s="472" t="s">
        <v>2891</v>
      </c>
      <c r="K1143" s="419">
        <v>143.66999999999999</v>
      </c>
      <c r="L1143" s="466">
        <f t="shared" si="275"/>
        <v>1</v>
      </c>
      <c r="M1143" s="464">
        <f t="shared" si="276"/>
        <v>4405.5600000000004</v>
      </c>
      <c r="N1143" s="464">
        <f t="shared" si="277"/>
        <v>444961.56</v>
      </c>
      <c r="O1143" s="468">
        <f t="shared" si="279"/>
        <v>3.1214812248775407E-6</v>
      </c>
      <c r="P1143" s="479"/>
    </row>
    <row r="1144" spans="1:16">
      <c r="A1144" s="684"/>
      <c r="B1144" s="412" t="s">
        <v>1147</v>
      </c>
      <c r="C1144" s="413">
        <v>1109115570</v>
      </c>
      <c r="D1144" s="414" t="s">
        <v>1148</v>
      </c>
      <c r="E1144" s="476" t="s">
        <v>1706</v>
      </c>
      <c r="F1144" s="435">
        <v>45531</v>
      </c>
      <c r="G1144" s="419">
        <v>685600</v>
      </c>
      <c r="H1144" s="419"/>
      <c r="I1144" s="419">
        <f t="shared" si="274"/>
        <v>685600</v>
      </c>
      <c r="J1144" s="472" t="s">
        <v>2891</v>
      </c>
      <c r="K1144" s="419">
        <v>143.66999999999999</v>
      </c>
      <c r="L1144" s="466">
        <f t="shared" si="275"/>
        <v>1</v>
      </c>
      <c r="M1144" s="464">
        <f t="shared" si="276"/>
        <v>6856</v>
      </c>
      <c r="N1144" s="464">
        <f t="shared" si="277"/>
        <v>692456</v>
      </c>
      <c r="O1144" s="468">
        <f t="shared" si="279"/>
        <v>4.8576969279184527E-6</v>
      </c>
      <c r="P1144" s="479"/>
    </row>
    <row r="1145" spans="1:16">
      <c r="A1145" s="684"/>
      <c r="B1145" s="440" t="s">
        <v>1147</v>
      </c>
      <c r="C1145" s="441">
        <v>1109115570</v>
      </c>
      <c r="D1145" s="414" t="s">
        <v>1148</v>
      </c>
      <c r="E1145" s="476" t="s">
        <v>1706</v>
      </c>
      <c r="F1145" s="435">
        <v>45531</v>
      </c>
      <c r="G1145" s="419">
        <v>9233</v>
      </c>
      <c r="H1145" s="419"/>
      <c r="I1145" s="419">
        <f t="shared" si="274"/>
        <v>9233</v>
      </c>
      <c r="J1145" s="472" t="s">
        <v>2891</v>
      </c>
      <c r="K1145" s="419">
        <v>143.66999999999999</v>
      </c>
      <c r="L1145" s="466">
        <f t="shared" si="275"/>
        <v>1</v>
      </c>
      <c r="M1145" s="464">
        <f t="shared" si="276"/>
        <v>92.33</v>
      </c>
      <c r="N1145" s="464">
        <f t="shared" si="277"/>
        <v>9325.33</v>
      </c>
      <c r="O1145" s="468">
        <f t="shared" si="279"/>
        <v>6.5418780244269367E-8</v>
      </c>
      <c r="P1145" s="479"/>
    </row>
    <row r="1146" spans="1:16">
      <c r="A1146" s="684"/>
      <c r="B1146" s="412" t="s">
        <v>1147</v>
      </c>
      <c r="C1146" s="413">
        <v>1109115570</v>
      </c>
      <c r="D1146" s="414" t="s">
        <v>1148</v>
      </c>
      <c r="E1146" s="476" t="s">
        <v>1706</v>
      </c>
      <c r="F1146" s="435">
        <v>45531</v>
      </c>
      <c r="G1146" s="419">
        <v>6</v>
      </c>
      <c r="H1146" s="419"/>
      <c r="I1146" s="419">
        <f t="shared" si="274"/>
        <v>6</v>
      </c>
      <c r="J1146" s="472" t="s">
        <v>2891</v>
      </c>
      <c r="K1146" s="419">
        <v>143.66999999999999</v>
      </c>
      <c r="L1146" s="466">
        <f t="shared" si="275"/>
        <v>1</v>
      </c>
      <c r="M1146" s="464">
        <f t="shared" si="276"/>
        <v>0.06</v>
      </c>
      <c r="N1146" s="464">
        <f t="shared" si="277"/>
        <v>6.06</v>
      </c>
      <c r="O1146" s="468">
        <f t="shared" si="279"/>
        <v>4.2511933441526717E-11</v>
      </c>
      <c r="P1146" s="479"/>
    </row>
    <row r="1147" spans="1:16">
      <c r="A1147" s="684"/>
      <c r="B1147" s="440" t="s">
        <v>1147</v>
      </c>
      <c r="C1147" s="441">
        <v>1109115570</v>
      </c>
      <c r="D1147" s="414" t="s">
        <v>1148</v>
      </c>
      <c r="E1147" s="476" t="s">
        <v>1706</v>
      </c>
      <c r="F1147" s="435">
        <v>45531</v>
      </c>
      <c r="G1147" s="419">
        <v>9233</v>
      </c>
      <c r="H1147" s="419"/>
      <c r="I1147" s="419">
        <f t="shared" si="274"/>
        <v>9233</v>
      </c>
      <c r="J1147" s="472" t="s">
        <v>2891</v>
      </c>
      <c r="K1147" s="419">
        <v>143.66999999999999</v>
      </c>
      <c r="L1147" s="466">
        <f t="shared" si="275"/>
        <v>1</v>
      </c>
      <c r="M1147" s="464">
        <f t="shared" si="276"/>
        <v>92.33</v>
      </c>
      <c r="N1147" s="464">
        <f t="shared" si="277"/>
        <v>9325.33</v>
      </c>
      <c r="O1147" s="468">
        <f t="shared" si="279"/>
        <v>6.5418780244269367E-8</v>
      </c>
      <c r="P1147" s="479"/>
    </row>
    <row r="1148" spans="1:16">
      <c r="A1148" s="684"/>
      <c r="B1148" s="412" t="s">
        <v>1147</v>
      </c>
      <c r="C1148" s="413">
        <v>1109115570</v>
      </c>
      <c r="D1148" s="414" t="s">
        <v>1148</v>
      </c>
      <c r="E1148" s="476" t="s">
        <v>1706</v>
      </c>
      <c r="F1148" s="435">
        <v>45531</v>
      </c>
      <c r="G1148" s="419">
        <v>4167</v>
      </c>
      <c r="H1148" s="419"/>
      <c r="I1148" s="419">
        <f t="shared" si="274"/>
        <v>4167</v>
      </c>
      <c r="J1148" s="472" t="s">
        <v>2891</v>
      </c>
      <c r="K1148" s="419">
        <v>143.66999999999999</v>
      </c>
      <c r="L1148" s="466">
        <f t="shared" si="275"/>
        <v>1</v>
      </c>
      <c r="M1148" s="464">
        <f t="shared" si="276"/>
        <v>41.67</v>
      </c>
      <c r="N1148" s="464">
        <f t="shared" si="277"/>
        <v>4208.67</v>
      </c>
      <c r="O1148" s="468">
        <f t="shared" si="279"/>
        <v>2.9524537775140304E-8</v>
      </c>
      <c r="P1148" s="479"/>
    </row>
    <row r="1149" spans="1:16" s="411" customFormat="1">
      <c r="A1149" s="684"/>
      <c r="B1149" s="447" t="s">
        <v>26</v>
      </c>
      <c r="C1149" s="413"/>
      <c r="D1149" s="414"/>
      <c r="E1149" s="476"/>
      <c r="F1149" s="471"/>
      <c r="G1149" s="454">
        <f>SUM(G1144:G1148)</f>
        <v>708239</v>
      </c>
      <c r="H1149" s="454">
        <f t="shared" ref="H1149:O1149" si="280">SUM(H1144:H1148)</f>
        <v>0</v>
      </c>
      <c r="I1149" s="454">
        <f t="shared" si="280"/>
        <v>708239</v>
      </c>
      <c r="J1149" s="454"/>
      <c r="K1149" s="454"/>
      <c r="L1149" s="454"/>
      <c r="M1149" s="454">
        <f t="shared" si="280"/>
        <v>7082.39</v>
      </c>
      <c r="N1149" s="454">
        <f t="shared" si="280"/>
        <v>715321.39</v>
      </c>
      <c r="O1149" s="515">
        <f t="shared" si="280"/>
        <v>5.0181015381155731E-6</v>
      </c>
    </row>
    <row r="1150" spans="1:16">
      <c r="A1150" s="684"/>
      <c r="B1150" s="440" t="s">
        <v>420</v>
      </c>
      <c r="C1150" s="441">
        <v>16798126</v>
      </c>
      <c r="D1150" s="414" t="s">
        <v>421</v>
      </c>
      <c r="E1150" s="476" t="s">
        <v>1706</v>
      </c>
      <c r="F1150" s="435">
        <v>45531</v>
      </c>
      <c r="G1150" s="419">
        <v>609061</v>
      </c>
      <c r="H1150" s="419"/>
      <c r="I1150" s="419">
        <f t="shared" si="274"/>
        <v>609061</v>
      </c>
      <c r="J1150" s="472" t="s">
        <v>2891</v>
      </c>
      <c r="K1150" s="419">
        <v>143.66999999999999</v>
      </c>
      <c r="L1150" s="466">
        <f t="shared" si="275"/>
        <v>1</v>
      </c>
      <c r="M1150" s="464">
        <f t="shared" si="276"/>
        <v>6090.61</v>
      </c>
      <c r="N1150" s="464">
        <f t="shared" si="277"/>
        <v>615151.61</v>
      </c>
      <c r="O1150" s="468">
        <f>+N1150/$L$4337</f>
        <v>4.3153934489716173E-6</v>
      </c>
      <c r="P1150" s="479"/>
    </row>
    <row r="1151" spans="1:16">
      <c r="A1151" s="684"/>
      <c r="B1151" s="412" t="s">
        <v>420</v>
      </c>
      <c r="C1151" s="413">
        <v>16798126</v>
      </c>
      <c r="D1151" s="414" t="s">
        <v>421</v>
      </c>
      <c r="E1151" s="476" t="s">
        <v>1706</v>
      </c>
      <c r="F1151" s="435">
        <v>45531</v>
      </c>
      <c r="G1151" s="419">
        <v>1225000</v>
      </c>
      <c r="H1151" s="419"/>
      <c r="I1151" s="419">
        <f t="shared" si="274"/>
        <v>1225000</v>
      </c>
      <c r="J1151" s="472" t="s">
        <v>2891</v>
      </c>
      <c r="K1151" s="419">
        <v>143.66999999999999</v>
      </c>
      <c r="L1151" s="466">
        <f t="shared" si="275"/>
        <v>1</v>
      </c>
      <c r="M1151" s="464">
        <f t="shared" si="276"/>
        <v>12250</v>
      </c>
      <c r="N1151" s="464">
        <f t="shared" si="277"/>
        <v>1237250</v>
      </c>
      <c r="O1151" s="468">
        <f>+N1151/$L$4337</f>
        <v>8.679519744311704E-6</v>
      </c>
      <c r="P1151" s="479"/>
    </row>
    <row r="1152" spans="1:16">
      <c r="A1152" s="684"/>
      <c r="B1152" s="440" t="s">
        <v>420</v>
      </c>
      <c r="C1152" s="441">
        <v>16798126</v>
      </c>
      <c r="D1152" s="414" t="s">
        <v>421</v>
      </c>
      <c r="E1152" s="476" t="s">
        <v>1706</v>
      </c>
      <c r="F1152" s="435">
        <v>45531</v>
      </c>
      <c r="G1152" s="419">
        <v>85750</v>
      </c>
      <c r="H1152" s="419"/>
      <c r="I1152" s="419">
        <f t="shared" si="274"/>
        <v>85750</v>
      </c>
      <c r="J1152" s="472" t="s">
        <v>2891</v>
      </c>
      <c r="K1152" s="419">
        <v>143.66999999999999</v>
      </c>
      <c r="L1152" s="466">
        <f t="shared" si="275"/>
        <v>1</v>
      </c>
      <c r="M1152" s="464">
        <f t="shared" si="276"/>
        <v>857.5</v>
      </c>
      <c r="N1152" s="464">
        <f t="shared" si="277"/>
        <v>86607.5</v>
      </c>
      <c r="O1152" s="468">
        <f>+N1152/$L$4337</f>
        <v>6.0756638210181933E-7</v>
      </c>
      <c r="P1152" s="479"/>
    </row>
    <row r="1153" spans="1:16">
      <c r="A1153" s="684"/>
      <c r="B1153" s="412" t="s">
        <v>420</v>
      </c>
      <c r="C1153" s="413">
        <v>16798126</v>
      </c>
      <c r="D1153" s="414" t="s">
        <v>421</v>
      </c>
      <c r="E1153" s="476" t="s">
        <v>1706</v>
      </c>
      <c r="F1153" s="435">
        <v>45531</v>
      </c>
      <c r="G1153" s="419">
        <v>175000</v>
      </c>
      <c r="H1153" s="419"/>
      <c r="I1153" s="419">
        <f t="shared" si="274"/>
        <v>175000</v>
      </c>
      <c r="J1153" s="472" t="s">
        <v>2891</v>
      </c>
      <c r="K1153" s="419">
        <v>143.66999999999999</v>
      </c>
      <c r="L1153" s="466">
        <f t="shared" si="275"/>
        <v>1</v>
      </c>
      <c r="M1153" s="464">
        <f t="shared" si="276"/>
        <v>1750</v>
      </c>
      <c r="N1153" s="464">
        <f t="shared" si="277"/>
        <v>176750</v>
      </c>
      <c r="O1153" s="468">
        <f>+N1153/$L$4337</f>
        <v>1.2399313920445293E-6</v>
      </c>
      <c r="P1153" s="479"/>
    </row>
    <row r="1154" spans="1:16">
      <c r="A1154" s="684"/>
      <c r="B1154" s="412" t="s">
        <v>420</v>
      </c>
      <c r="C1154" s="413">
        <v>16798126</v>
      </c>
      <c r="D1154" s="414" t="s">
        <v>421</v>
      </c>
      <c r="E1154" s="476" t="s">
        <v>1706</v>
      </c>
      <c r="F1154" s="435">
        <v>45531</v>
      </c>
      <c r="G1154" s="419">
        <v>872100</v>
      </c>
      <c r="H1154" s="419"/>
      <c r="I1154" s="419">
        <f t="shared" si="274"/>
        <v>872100</v>
      </c>
      <c r="J1154" s="472" t="s">
        <v>2891</v>
      </c>
      <c r="K1154" s="419">
        <v>143.66999999999999</v>
      </c>
      <c r="L1154" s="466">
        <f t="shared" si="275"/>
        <v>1</v>
      </c>
      <c r="M1154" s="464">
        <f t="shared" si="276"/>
        <v>8721</v>
      </c>
      <c r="N1154" s="464">
        <f t="shared" si="277"/>
        <v>880821</v>
      </c>
      <c r="O1154" s="468">
        <f>+N1154/$L$4337</f>
        <v>6.1791095257259085E-6</v>
      </c>
      <c r="P1154" s="479"/>
    </row>
    <row r="1155" spans="1:16" s="411" customFormat="1">
      <c r="A1155" s="684"/>
      <c r="B1155" s="456" t="s">
        <v>26</v>
      </c>
      <c r="C1155" s="441"/>
      <c r="D1155" s="414"/>
      <c r="E1155" s="476"/>
      <c r="F1155" s="471"/>
      <c r="G1155" s="454">
        <f>SUM(G1150:G1154)</f>
        <v>2966911</v>
      </c>
      <c r="H1155" s="454">
        <f t="shared" ref="H1155:O1155" si="281">SUM(H1150:H1154)</f>
        <v>0</v>
      </c>
      <c r="I1155" s="454">
        <f t="shared" si="281"/>
        <v>2966911</v>
      </c>
      <c r="J1155" s="454"/>
      <c r="K1155" s="454"/>
      <c r="L1155" s="454"/>
      <c r="M1155" s="454">
        <f t="shared" si="281"/>
        <v>29669.11</v>
      </c>
      <c r="N1155" s="454">
        <f t="shared" si="281"/>
        <v>2996580.11</v>
      </c>
      <c r="O1155" s="515">
        <f t="shared" si="281"/>
        <v>2.1021520493155579E-5</v>
      </c>
    </row>
    <row r="1156" spans="1:16">
      <c r="A1156" s="684"/>
      <c r="B1156" s="440" t="s">
        <v>721</v>
      </c>
      <c r="C1156" s="441">
        <v>1104804724</v>
      </c>
      <c r="D1156" s="414" t="s">
        <v>722</v>
      </c>
      <c r="E1156" s="476" t="s">
        <v>1706</v>
      </c>
      <c r="F1156" s="435">
        <v>45531</v>
      </c>
      <c r="G1156" s="419">
        <v>852833</v>
      </c>
      <c r="H1156" s="419"/>
      <c r="I1156" s="419">
        <f t="shared" si="274"/>
        <v>852833</v>
      </c>
      <c r="J1156" s="472" t="s">
        <v>2891</v>
      </c>
      <c r="K1156" s="419">
        <v>143.66999999999999</v>
      </c>
      <c r="L1156" s="466">
        <f t="shared" si="275"/>
        <v>1</v>
      </c>
      <c r="M1156" s="464">
        <f t="shared" si="276"/>
        <v>8528.33</v>
      </c>
      <c r="N1156" s="464">
        <f t="shared" si="277"/>
        <v>861361.33</v>
      </c>
      <c r="O1156" s="468">
        <f t="shared" ref="O1156:O1164" si="282">+N1156/$L$4337</f>
        <v>6.0425966221229259E-6</v>
      </c>
      <c r="P1156" s="479"/>
    </row>
    <row r="1157" spans="1:16">
      <c r="A1157" s="684"/>
      <c r="B1157" s="412" t="s">
        <v>721</v>
      </c>
      <c r="C1157" s="413">
        <v>1104804724</v>
      </c>
      <c r="D1157" s="414" t="s">
        <v>722</v>
      </c>
      <c r="E1157" s="476" t="s">
        <v>1706</v>
      </c>
      <c r="F1157" s="435">
        <v>45531</v>
      </c>
      <c r="G1157" s="419">
        <v>59698</v>
      </c>
      <c r="H1157" s="419"/>
      <c r="I1157" s="419">
        <f t="shared" si="274"/>
        <v>59698</v>
      </c>
      <c r="J1157" s="472" t="s">
        <v>2891</v>
      </c>
      <c r="K1157" s="419">
        <v>143.66999999999999</v>
      </c>
      <c r="L1157" s="466">
        <f t="shared" si="275"/>
        <v>1</v>
      </c>
      <c r="M1157" s="464">
        <f t="shared" si="276"/>
        <v>596.98</v>
      </c>
      <c r="N1157" s="464">
        <f t="shared" si="277"/>
        <v>60294.98</v>
      </c>
      <c r="O1157" s="468">
        <f t="shared" si="282"/>
        <v>4.2297956709871037E-7</v>
      </c>
      <c r="P1157" s="479"/>
    </row>
    <row r="1158" spans="1:16">
      <c r="A1158" s="684"/>
      <c r="B1158" s="412" t="s">
        <v>721</v>
      </c>
      <c r="C1158" s="413">
        <v>1104804724</v>
      </c>
      <c r="D1158" s="414" t="s">
        <v>722</v>
      </c>
      <c r="E1158" s="476" t="s">
        <v>1706</v>
      </c>
      <c r="F1158" s="435">
        <v>45531</v>
      </c>
      <c r="G1158" s="419">
        <v>121833</v>
      </c>
      <c r="H1158" s="419"/>
      <c r="I1158" s="419">
        <f t="shared" si="274"/>
        <v>121833</v>
      </c>
      <c r="J1158" s="472" t="s">
        <v>2891</v>
      </c>
      <c r="K1158" s="419">
        <v>143.66999999999999</v>
      </c>
      <c r="L1158" s="466">
        <f t="shared" si="275"/>
        <v>1</v>
      </c>
      <c r="M1158" s="464">
        <f t="shared" si="276"/>
        <v>1218.33</v>
      </c>
      <c r="N1158" s="464">
        <f t="shared" si="277"/>
        <v>123051.33</v>
      </c>
      <c r="O1158" s="468">
        <f t="shared" si="282"/>
        <v>8.6322606449692072E-7</v>
      </c>
      <c r="P1158" s="479"/>
    </row>
    <row r="1159" spans="1:16">
      <c r="A1159" s="684"/>
      <c r="B1159" s="440" t="s">
        <v>721</v>
      </c>
      <c r="C1159" s="441">
        <v>1104804724</v>
      </c>
      <c r="D1159" s="414" t="s">
        <v>722</v>
      </c>
      <c r="E1159" s="476" t="s">
        <v>1706</v>
      </c>
      <c r="F1159" s="435">
        <v>45531</v>
      </c>
      <c r="G1159" s="419">
        <v>982222</v>
      </c>
      <c r="H1159" s="419"/>
      <c r="I1159" s="419">
        <f t="shared" si="274"/>
        <v>982222</v>
      </c>
      <c r="J1159" s="472" t="s">
        <v>2891</v>
      </c>
      <c r="K1159" s="419">
        <v>143.66999999999999</v>
      </c>
      <c r="L1159" s="466">
        <f t="shared" si="275"/>
        <v>1</v>
      </c>
      <c r="M1159" s="464">
        <f t="shared" si="276"/>
        <v>9822.2199999999993</v>
      </c>
      <c r="N1159" s="464">
        <f t="shared" si="277"/>
        <v>992044.22</v>
      </c>
      <c r="O1159" s="468">
        <f t="shared" si="282"/>
        <v>6.9593593814672087E-6</v>
      </c>
      <c r="P1159" s="479"/>
    </row>
    <row r="1160" spans="1:16">
      <c r="A1160" s="684"/>
      <c r="B1160" s="440" t="s">
        <v>422</v>
      </c>
      <c r="C1160" s="441">
        <v>31995702</v>
      </c>
      <c r="D1160" s="414" t="s">
        <v>423</v>
      </c>
      <c r="E1160" s="476" t="s">
        <v>1706</v>
      </c>
      <c r="F1160" s="435">
        <v>45531</v>
      </c>
      <c r="G1160" s="419">
        <v>417737</v>
      </c>
      <c r="H1160" s="419"/>
      <c r="I1160" s="419">
        <f t="shared" si="274"/>
        <v>417737</v>
      </c>
      <c r="J1160" s="472" t="s">
        <v>2891</v>
      </c>
      <c r="K1160" s="419">
        <v>143.66999999999999</v>
      </c>
      <c r="L1160" s="466">
        <f t="shared" si="275"/>
        <v>1</v>
      </c>
      <c r="M1160" s="464">
        <f t="shared" si="276"/>
        <v>4177.37</v>
      </c>
      <c r="N1160" s="464">
        <f t="shared" si="277"/>
        <v>421914.37</v>
      </c>
      <c r="O1160" s="468">
        <f t="shared" si="282"/>
        <v>2.9598012566771744E-6</v>
      </c>
      <c r="P1160" s="479"/>
    </row>
    <row r="1161" spans="1:16">
      <c r="A1161" s="684"/>
      <c r="B1161" s="412" t="s">
        <v>422</v>
      </c>
      <c r="C1161" s="413">
        <v>31995702</v>
      </c>
      <c r="D1161" s="414" t="s">
        <v>423</v>
      </c>
      <c r="E1161" s="476" t="s">
        <v>1706</v>
      </c>
      <c r="F1161" s="435">
        <v>45531</v>
      </c>
      <c r="G1161" s="419">
        <v>981167</v>
      </c>
      <c r="H1161" s="419"/>
      <c r="I1161" s="419">
        <f t="shared" si="274"/>
        <v>981167</v>
      </c>
      <c r="J1161" s="472" t="s">
        <v>2891</v>
      </c>
      <c r="K1161" s="419">
        <v>143.66999999999999</v>
      </c>
      <c r="L1161" s="466">
        <f t="shared" si="275"/>
        <v>1</v>
      </c>
      <c r="M1161" s="464">
        <f t="shared" si="276"/>
        <v>9811.67</v>
      </c>
      <c r="N1161" s="464">
        <f t="shared" si="277"/>
        <v>990978.67</v>
      </c>
      <c r="O1161" s="468">
        <f t="shared" si="282"/>
        <v>6.9518843665037412E-6</v>
      </c>
      <c r="P1161" s="479"/>
    </row>
    <row r="1162" spans="1:16">
      <c r="A1162" s="684"/>
      <c r="B1162" s="412" t="s">
        <v>422</v>
      </c>
      <c r="C1162" s="413">
        <v>31995702</v>
      </c>
      <c r="D1162" s="414" t="s">
        <v>423</v>
      </c>
      <c r="E1162" s="476" t="s">
        <v>1706</v>
      </c>
      <c r="F1162" s="435">
        <v>45531</v>
      </c>
      <c r="G1162" s="419">
        <v>68682</v>
      </c>
      <c r="H1162" s="419"/>
      <c r="I1162" s="419">
        <f t="shared" si="274"/>
        <v>68682</v>
      </c>
      <c r="J1162" s="472" t="s">
        <v>2891</v>
      </c>
      <c r="K1162" s="419">
        <v>143.66999999999999</v>
      </c>
      <c r="L1162" s="466">
        <f t="shared" si="275"/>
        <v>1</v>
      </c>
      <c r="M1162" s="464">
        <f t="shared" si="276"/>
        <v>686.82</v>
      </c>
      <c r="N1162" s="464">
        <f t="shared" si="277"/>
        <v>69368.820000000007</v>
      </c>
      <c r="O1162" s="468">
        <f t="shared" si="282"/>
        <v>4.8663410210515635E-7</v>
      </c>
      <c r="P1162" s="479"/>
    </row>
    <row r="1163" spans="1:16">
      <c r="A1163" s="684"/>
      <c r="B1163" s="440" t="s">
        <v>422</v>
      </c>
      <c r="C1163" s="441">
        <v>31995702</v>
      </c>
      <c r="D1163" s="414" t="s">
        <v>423</v>
      </c>
      <c r="E1163" s="476" t="s">
        <v>1706</v>
      </c>
      <c r="F1163" s="435">
        <v>45531</v>
      </c>
      <c r="G1163" s="419">
        <v>140167</v>
      </c>
      <c r="H1163" s="419"/>
      <c r="I1163" s="419">
        <f t="shared" si="274"/>
        <v>140167</v>
      </c>
      <c r="J1163" s="472" t="s">
        <v>2891</v>
      </c>
      <c r="K1163" s="419">
        <v>143.66999999999999</v>
      </c>
      <c r="L1163" s="466">
        <f t="shared" si="275"/>
        <v>1</v>
      </c>
      <c r="M1163" s="464">
        <f t="shared" si="276"/>
        <v>1401.67</v>
      </c>
      <c r="N1163" s="464">
        <f t="shared" si="277"/>
        <v>141568.67000000001</v>
      </c>
      <c r="O1163" s="468">
        <f t="shared" si="282"/>
        <v>9.9312836244974595E-7</v>
      </c>
      <c r="P1163" s="479"/>
    </row>
    <row r="1164" spans="1:16">
      <c r="A1164" s="684"/>
      <c r="B1164" s="412" t="s">
        <v>422</v>
      </c>
      <c r="C1164" s="413">
        <v>31995702</v>
      </c>
      <c r="D1164" s="414" t="s">
        <v>423</v>
      </c>
      <c r="E1164" s="476" t="s">
        <v>1706</v>
      </c>
      <c r="F1164" s="435">
        <v>45531</v>
      </c>
      <c r="G1164" s="419">
        <v>1608667</v>
      </c>
      <c r="H1164" s="419"/>
      <c r="I1164" s="419">
        <f t="shared" si="274"/>
        <v>1608667</v>
      </c>
      <c r="J1164" s="472" t="s">
        <v>2891</v>
      </c>
      <c r="K1164" s="419">
        <v>143.66999999999999</v>
      </c>
      <c r="L1164" s="466">
        <f t="shared" si="275"/>
        <v>1</v>
      </c>
      <c r="M1164" s="464">
        <f t="shared" si="276"/>
        <v>16086.67</v>
      </c>
      <c r="N1164" s="464">
        <f t="shared" si="277"/>
        <v>1624753.67</v>
      </c>
      <c r="O1164" s="468">
        <f t="shared" si="282"/>
        <v>1.139792407226341E-5</v>
      </c>
      <c r="P1164" s="479"/>
    </row>
    <row r="1165" spans="1:16" s="411" customFormat="1">
      <c r="A1165" s="684"/>
      <c r="B1165" s="456" t="s">
        <v>26</v>
      </c>
      <c r="C1165" s="441"/>
      <c r="D1165" s="414"/>
      <c r="E1165" s="476"/>
      <c r="F1165" s="471"/>
      <c r="G1165" s="454">
        <f>SUM(G1160:G1164)</f>
        <v>3216420</v>
      </c>
      <c r="H1165" s="454">
        <f t="shared" ref="H1165:O1165" si="283">SUM(H1160:H1164)</f>
        <v>0</v>
      </c>
      <c r="I1165" s="454">
        <f t="shared" si="283"/>
        <v>3216420</v>
      </c>
      <c r="J1165" s="454"/>
      <c r="K1165" s="454"/>
      <c r="L1165" s="454"/>
      <c r="M1165" s="454">
        <f t="shared" si="283"/>
        <v>32164.2</v>
      </c>
      <c r="N1165" s="454">
        <f t="shared" si="283"/>
        <v>3248584.2</v>
      </c>
      <c r="O1165" s="515">
        <f t="shared" si="283"/>
        <v>2.2789372159999227E-5</v>
      </c>
    </row>
    <row r="1166" spans="1:16">
      <c r="A1166" s="684"/>
      <c r="B1166" s="412" t="s">
        <v>426</v>
      </c>
      <c r="C1166" s="413">
        <v>76142061</v>
      </c>
      <c r="D1166" s="414" t="s">
        <v>427</v>
      </c>
      <c r="E1166" s="476" t="s">
        <v>1706</v>
      </c>
      <c r="F1166" s="435">
        <v>45531</v>
      </c>
      <c r="G1166" s="419">
        <v>627594</v>
      </c>
      <c r="H1166" s="419"/>
      <c r="I1166" s="419">
        <f t="shared" si="274"/>
        <v>627594</v>
      </c>
      <c r="J1166" s="472" t="s">
        <v>2891</v>
      </c>
      <c r="K1166" s="419">
        <v>143.66999999999999</v>
      </c>
      <c r="L1166" s="466">
        <f t="shared" si="275"/>
        <v>1</v>
      </c>
      <c r="M1166" s="464">
        <f t="shared" si="276"/>
        <v>6275.9400000000005</v>
      </c>
      <c r="N1166" s="464">
        <f t="shared" si="277"/>
        <v>633869.93999999994</v>
      </c>
      <c r="O1166" s="468">
        <f>+N1166/$L$4337</f>
        <v>4.4467057260502527E-6</v>
      </c>
      <c r="P1166" s="479"/>
    </row>
    <row r="1167" spans="1:16">
      <c r="A1167" s="684"/>
      <c r="B1167" s="412" t="s">
        <v>426</v>
      </c>
      <c r="C1167" s="413">
        <v>76142061</v>
      </c>
      <c r="D1167" s="414" t="s">
        <v>427</v>
      </c>
      <c r="E1167" s="476" t="s">
        <v>1706</v>
      </c>
      <c r="F1167" s="435">
        <v>45531</v>
      </c>
      <c r="G1167" s="419">
        <v>1047907</v>
      </c>
      <c r="H1167" s="419"/>
      <c r="I1167" s="419">
        <f t="shared" si="274"/>
        <v>1047907</v>
      </c>
      <c r="J1167" s="472" t="s">
        <v>2891</v>
      </c>
      <c r="K1167" s="419">
        <v>143.66999999999999</v>
      </c>
      <c r="L1167" s="466">
        <f t="shared" si="275"/>
        <v>1</v>
      </c>
      <c r="M1167" s="464">
        <f t="shared" si="276"/>
        <v>10479.07</v>
      </c>
      <c r="N1167" s="464">
        <f t="shared" si="277"/>
        <v>1058386.07</v>
      </c>
      <c r="O1167" s="468">
        <f>+N1167/$L$4337</f>
        <v>7.4247587728183232E-6</v>
      </c>
      <c r="P1167" s="479"/>
    </row>
    <row r="1168" spans="1:16">
      <c r="A1168" s="684"/>
      <c r="B1168" s="440" t="s">
        <v>426</v>
      </c>
      <c r="C1168" s="441">
        <v>76142061</v>
      </c>
      <c r="D1168" s="414" t="s">
        <v>427</v>
      </c>
      <c r="E1168" s="476" t="s">
        <v>1706</v>
      </c>
      <c r="F1168" s="435">
        <v>45531</v>
      </c>
      <c r="G1168" s="419">
        <v>73353</v>
      </c>
      <c r="H1168" s="419"/>
      <c r="I1168" s="419">
        <f t="shared" si="274"/>
        <v>73353</v>
      </c>
      <c r="J1168" s="472" t="s">
        <v>2891</v>
      </c>
      <c r="K1168" s="419">
        <v>143.66999999999999</v>
      </c>
      <c r="L1168" s="466">
        <f t="shared" si="275"/>
        <v>1</v>
      </c>
      <c r="M1168" s="464">
        <f t="shared" si="276"/>
        <v>733.53</v>
      </c>
      <c r="N1168" s="464">
        <f t="shared" si="277"/>
        <v>74086.53</v>
      </c>
      <c r="O1168" s="468">
        <f>+N1168/$L$4337</f>
        <v>5.1972964228938492E-7</v>
      </c>
      <c r="P1168" s="479"/>
    </row>
    <row r="1169" spans="1:16">
      <c r="A1169" s="684"/>
      <c r="B1169" s="412" t="s">
        <v>426</v>
      </c>
      <c r="C1169" s="413">
        <v>76142061</v>
      </c>
      <c r="D1169" s="414" t="s">
        <v>427</v>
      </c>
      <c r="E1169" s="476" t="s">
        <v>1706</v>
      </c>
      <c r="F1169" s="435">
        <v>45531</v>
      </c>
      <c r="G1169" s="419">
        <v>156737</v>
      </c>
      <c r="H1169" s="419"/>
      <c r="I1169" s="419">
        <f t="shared" si="274"/>
        <v>156737</v>
      </c>
      <c r="J1169" s="472" t="s">
        <v>2891</v>
      </c>
      <c r="K1169" s="419">
        <v>143.66999999999999</v>
      </c>
      <c r="L1169" s="466">
        <f t="shared" si="275"/>
        <v>1</v>
      </c>
      <c r="M1169" s="464">
        <f t="shared" si="276"/>
        <v>1567.3700000000001</v>
      </c>
      <c r="N1169" s="464">
        <f t="shared" si="277"/>
        <v>158304.37</v>
      </c>
      <c r="O1169" s="468">
        <f>+N1169/$L$4337</f>
        <v>1.1105321519707621E-6</v>
      </c>
      <c r="P1169" s="479"/>
    </row>
    <row r="1170" spans="1:16">
      <c r="A1170" s="684"/>
      <c r="B1170" s="440" t="s">
        <v>426</v>
      </c>
      <c r="C1170" s="441">
        <v>76142061</v>
      </c>
      <c r="D1170" s="414" t="s">
        <v>427</v>
      </c>
      <c r="E1170" s="476" t="s">
        <v>1706</v>
      </c>
      <c r="F1170" s="435">
        <v>45531</v>
      </c>
      <c r="G1170" s="419">
        <v>443750</v>
      </c>
      <c r="H1170" s="419"/>
      <c r="I1170" s="419">
        <f t="shared" si="274"/>
        <v>443750</v>
      </c>
      <c r="J1170" s="472" t="s">
        <v>2891</v>
      </c>
      <c r="K1170" s="419">
        <v>143.66999999999999</v>
      </c>
      <c r="L1170" s="466">
        <f t="shared" si="275"/>
        <v>1</v>
      </c>
      <c r="M1170" s="464">
        <f t="shared" si="276"/>
        <v>4437.5</v>
      </c>
      <c r="N1170" s="464">
        <f t="shared" si="277"/>
        <v>448187.5</v>
      </c>
      <c r="O1170" s="468">
        <f>+N1170/$L$4337</f>
        <v>3.1441117441129137E-6</v>
      </c>
      <c r="P1170" s="479"/>
    </row>
    <row r="1171" spans="1:16" s="411" customFormat="1">
      <c r="A1171" s="684"/>
      <c r="B1171" s="447" t="s">
        <v>26</v>
      </c>
      <c r="C1171" s="413"/>
      <c r="D1171" s="414"/>
      <c r="E1171" s="476"/>
      <c r="F1171" s="471"/>
      <c r="G1171" s="454">
        <f>SUM(G1166:G1170)</f>
        <v>2349341</v>
      </c>
      <c r="H1171" s="454">
        <f t="shared" ref="H1171:O1171" si="284">SUM(H1166:H1170)</f>
        <v>0</v>
      </c>
      <c r="I1171" s="454">
        <f t="shared" si="284"/>
        <v>2349341</v>
      </c>
      <c r="J1171" s="454"/>
      <c r="K1171" s="454"/>
      <c r="L1171" s="454"/>
      <c r="M1171" s="454">
        <f t="shared" si="284"/>
        <v>23493.41</v>
      </c>
      <c r="N1171" s="454">
        <f t="shared" si="284"/>
        <v>2372834.41</v>
      </c>
      <c r="O1171" s="515">
        <f t="shared" si="284"/>
        <v>1.6645838037241636E-5</v>
      </c>
    </row>
    <row r="1172" spans="1:16">
      <c r="A1172" s="684"/>
      <c r="B1172" s="412" t="s">
        <v>428</v>
      </c>
      <c r="C1172" s="413">
        <v>1104259229</v>
      </c>
      <c r="D1172" s="414" t="s">
        <v>1163</v>
      </c>
      <c r="E1172" s="476" t="s">
        <v>1706</v>
      </c>
      <c r="F1172" s="435">
        <v>45531</v>
      </c>
      <c r="G1172" s="419">
        <v>639200</v>
      </c>
      <c r="H1172" s="419"/>
      <c r="I1172" s="419">
        <f t="shared" si="274"/>
        <v>639200</v>
      </c>
      <c r="J1172" s="472" t="s">
        <v>2891</v>
      </c>
      <c r="K1172" s="419">
        <v>143.66999999999999</v>
      </c>
      <c r="L1172" s="466">
        <f t="shared" si="275"/>
        <v>1</v>
      </c>
      <c r="M1172" s="464">
        <f t="shared" si="276"/>
        <v>6392</v>
      </c>
      <c r="N1172" s="464">
        <f t="shared" si="277"/>
        <v>645592</v>
      </c>
      <c r="O1172" s="468">
        <f>+N1172/$L$4337</f>
        <v>4.5289379759706466E-6</v>
      </c>
      <c r="P1172" s="479"/>
    </row>
    <row r="1173" spans="1:16">
      <c r="A1173" s="684"/>
      <c r="B1173" s="440" t="s">
        <v>428</v>
      </c>
      <c r="C1173" s="441">
        <v>1104259229</v>
      </c>
      <c r="D1173" s="414" t="s">
        <v>1163</v>
      </c>
      <c r="E1173" s="476" t="s">
        <v>1706</v>
      </c>
      <c r="F1173" s="435">
        <v>45531</v>
      </c>
      <c r="G1173" s="419">
        <v>840650</v>
      </c>
      <c r="H1173" s="419"/>
      <c r="I1173" s="419">
        <f t="shared" si="274"/>
        <v>840650</v>
      </c>
      <c r="J1173" s="472" t="s">
        <v>2891</v>
      </c>
      <c r="K1173" s="419">
        <v>143.66999999999999</v>
      </c>
      <c r="L1173" s="466">
        <f t="shared" si="275"/>
        <v>1</v>
      </c>
      <c r="M1173" s="464">
        <f t="shared" si="276"/>
        <v>8406.5</v>
      </c>
      <c r="N1173" s="464">
        <f t="shared" si="277"/>
        <v>849056.5</v>
      </c>
      <c r="O1173" s="468">
        <f>+N1173/$L$4337</f>
        <v>5.956276141269906E-6</v>
      </c>
      <c r="P1173" s="479"/>
    </row>
    <row r="1174" spans="1:16">
      <c r="A1174" s="684"/>
      <c r="B1174" s="412" t="s">
        <v>428</v>
      </c>
      <c r="C1174" s="413">
        <v>1104259229</v>
      </c>
      <c r="D1174" s="414" t="s">
        <v>1163</v>
      </c>
      <c r="E1174" s="476" t="s">
        <v>1706</v>
      </c>
      <c r="F1174" s="435">
        <v>45531</v>
      </c>
      <c r="G1174" s="419">
        <v>58005</v>
      </c>
      <c r="H1174" s="419"/>
      <c r="I1174" s="419">
        <f t="shared" si="274"/>
        <v>58005</v>
      </c>
      <c r="J1174" s="472" t="s">
        <v>2891</v>
      </c>
      <c r="K1174" s="419">
        <v>143.66999999999999</v>
      </c>
      <c r="L1174" s="466">
        <f t="shared" si="275"/>
        <v>1</v>
      </c>
      <c r="M1174" s="464">
        <f t="shared" si="276"/>
        <v>580.05000000000007</v>
      </c>
      <c r="N1174" s="464">
        <f t="shared" si="277"/>
        <v>58585.05</v>
      </c>
      <c r="O1174" s="468">
        <f>+N1174/$L$4337</f>
        <v>4.1098411654595958E-7</v>
      </c>
      <c r="P1174" s="479"/>
    </row>
    <row r="1175" spans="1:16">
      <c r="A1175" s="684"/>
      <c r="B1175" s="440" t="s">
        <v>428</v>
      </c>
      <c r="C1175" s="441">
        <v>1104259229</v>
      </c>
      <c r="D1175" s="414" t="s">
        <v>1163</v>
      </c>
      <c r="E1175" s="476" t="s">
        <v>1706</v>
      </c>
      <c r="F1175" s="435">
        <v>45531</v>
      </c>
      <c r="G1175" s="419">
        <v>121833</v>
      </c>
      <c r="H1175" s="419"/>
      <c r="I1175" s="419">
        <f t="shared" si="274"/>
        <v>121833</v>
      </c>
      <c r="J1175" s="472" t="s">
        <v>2891</v>
      </c>
      <c r="K1175" s="419">
        <v>143.66999999999999</v>
      </c>
      <c r="L1175" s="466">
        <f t="shared" si="275"/>
        <v>1</v>
      </c>
      <c r="M1175" s="464">
        <f t="shared" si="276"/>
        <v>1218.33</v>
      </c>
      <c r="N1175" s="464">
        <f t="shared" si="277"/>
        <v>123051.33</v>
      </c>
      <c r="O1175" s="468">
        <f>+N1175/$L$4337</f>
        <v>8.6322606449692072E-7</v>
      </c>
      <c r="P1175" s="479"/>
    </row>
    <row r="1176" spans="1:16">
      <c r="A1176" s="684"/>
      <c r="B1176" s="412" t="s">
        <v>428</v>
      </c>
      <c r="C1176" s="413">
        <v>1104259229</v>
      </c>
      <c r="D1176" s="414" t="s">
        <v>1163</v>
      </c>
      <c r="E1176" s="476" t="s">
        <v>1706</v>
      </c>
      <c r="F1176" s="435">
        <v>45531</v>
      </c>
      <c r="G1176" s="419">
        <v>373750</v>
      </c>
      <c r="H1176" s="419"/>
      <c r="I1176" s="419">
        <f t="shared" si="274"/>
        <v>373750</v>
      </c>
      <c r="J1176" s="472" t="s">
        <v>2891</v>
      </c>
      <c r="K1176" s="419">
        <v>143.66999999999999</v>
      </c>
      <c r="L1176" s="466">
        <f t="shared" si="275"/>
        <v>1</v>
      </c>
      <c r="M1176" s="464">
        <f t="shared" si="276"/>
        <v>3737.5</v>
      </c>
      <c r="N1176" s="464">
        <f t="shared" si="277"/>
        <v>377487.5</v>
      </c>
      <c r="O1176" s="468">
        <f>+N1176/$L$4337</f>
        <v>2.6481391872951017E-6</v>
      </c>
      <c r="P1176" s="479"/>
    </row>
    <row r="1177" spans="1:16" s="411" customFormat="1">
      <c r="A1177" s="684"/>
      <c r="B1177" s="447" t="s">
        <v>26</v>
      </c>
      <c r="C1177" s="413"/>
      <c r="D1177" s="414"/>
      <c r="E1177" s="476"/>
      <c r="F1177" s="471"/>
      <c r="G1177" s="454">
        <f>SUM(G1172:G1176)</f>
        <v>2033438</v>
      </c>
      <c r="H1177" s="454">
        <f t="shared" ref="H1177:O1177" si="285">SUM(H1172:H1176)</f>
        <v>0</v>
      </c>
      <c r="I1177" s="454">
        <f t="shared" si="285"/>
        <v>2033438</v>
      </c>
      <c r="J1177" s="454"/>
      <c r="K1177" s="454"/>
      <c r="L1177" s="454"/>
      <c r="M1177" s="454">
        <f t="shared" si="285"/>
        <v>20334.379999999997</v>
      </c>
      <c r="N1177" s="454">
        <f t="shared" si="285"/>
        <v>2053772.3800000001</v>
      </c>
      <c r="O1177" s="515">
        <f t="shared" si="285"/>
        <v>1.4407563485578533E-5</v>
      </c>
    </row>
    <row r="1178" spans="1:16">
      <c r="A1178" s="684"/>
      <c r="B1178" s="440" t="s">
        <v>1112</v>
      </c>
      <c r="C1178" s="441">
        <v>1144052627</v>
      </c>
      <c r="D1178" s="414" t="s">
        <v>868</v>
      </c>
      <c r="E1178" s="476" t="s">
        <v>1706</v>
      </c>
      <c r="F1178" s="435">
        <v>45531</v>
      </c>
      <c r="G1178" s="419">
        <v>11100000</v>
      </c>
      <c r="H1178" s="419"/>
      <c r="I1178" s="419">
        <f t="shared" si="274"/>
        <v>11100000</v>
      </c>
      <c r="J1178" s="472" t="s">
        <v>2891</v>
      </c>
      <c r="K1178" s="419">
        <v>143.66999999999999</v>
      </c>
      <c r="L1178" s="466">
        <f t="shared" si="275"/>
        <v>1</v>
      </c>
      <c r="M1178" s="464">
        <f t="shared" si="276"/>
        <v>111000</v>
      </c>
      <c r="N1178" s="464">
        <f t="shared" si="277"/>
        <v>11211000</v>
      </c>
      <c r="O1178" s="468">
        <f>+N1178/$L$4337</f>
        <v>7.8647076866824423E-5</v>
      </c>
      <c r="P1178" s="479"/>
    </row>
    <row r="1179" spans="1:16">
      <c r="A1179" s="684"/>
      <c r="B1179" s="412" t="s">
        <v>1112</v>
      </c>
      <c r="C1179" s="413">
        <v>1144052627</v>
      </c>
      <c r="D1179" s="414" t="s">
        <v>868</v>
      </c>
      <c r="E1179" s="476" t="s">
        <v>1706</v>
      </c>
      <c r="F1179" s="435">
        <v>45531</v>
      </c>
      <c r="G1179" s="419">
        <v>740001</v>
      </c>
      <c r="H1179" s="419"/>
      <c r="I1179" s="419">
        <f t="shared" si="274"/>
        <v>740001</v>
      </c>
      <c r="J1179" s="472" t="s">
        <v>2891</v>
      </c>
      <c r="K1179" s="419">
        <v>143.66999999999999</v>
      </c>
      <c r="L1179" s="466">
        <f t="shared" si="275"/>
        <v>1</v>
      </c>
      <c r="M1179" s="464">
        <f t="shared" si="276"/>
        <v>7400.01</v>
      </c>
      <c r="N1179" s="464">
        <f t="shared" si="277"/>
        <v>747401.01</v>
      </c>
      <c r="O1179" s="468">
        <f>+N1179/$L$4337</f>
        <v>5.2431455431105356E-6</v>
      </c>
      <c r="P1179" s="479"/>
    </row>
    <row r="1180" spans="1:16" s="411" customFormat="1">
      <c r="A1180" s="684"/>
      <c r="B1180" s="456" t="s">
        <v>26</v>
      </c>
      <c r="C1180" s="441"/>
      <c r="D1180" s="414"/>
      <c r="E1180" s="476"/>
      <c r="F1180" s="471"/>
      <c r="G1180" s="454">
        <f>SUM(G1178:G1179)</f>
        <v>11840001</v>
      </c>
      <c r="H1180" s="454">
        <f t="shared" ref="H1180:O1180" si="286">SUM(H1178:H1179)</f>
        <v>0</v>
      </c>
      <c r="I1180" s="454">
        <f t="shared" si="286"/>
        <v>11840001</v>
      </c>
      <c r="J1180" s="454"/>
      <c r="K1180" s="454"/>
      <c r="L1180" s="454"/>
      <c r="M1180" s="454">
        <f t="shared" si="286"/>
        <v>118400.01</v>
      </c>
      <c r="N1180" s="454">
        <f t="shared" si="286"/>
        <v>11958401.01</v>
      </c>
      <c r="O1180" s="515">
        <f t="shared" si="286"/>
        <v>8.3890222409934963E-5</v>
      </c>
    </row>
    <row r="1181" spans="1:16">
      <c r="A1181" s="684"/>
      <c r="B1181" s="412" t="s">
        <v>770</v>
      </c>
      <c r="C1181" s="413">
        <v>1144064334</v>
      </c>
      <c r="D1181" s="414" t="s">
        <v>771</v>
      </c>
      <c r="E1181" s="476" t="s">
        <v>1706</v>
      </c>
      <c r="F1181" s="435">
        <v>45531</v>
      </c>
      <c r="G1181" s="419">
        <v>646400</v>
      </c>
      <c r="H1181" s="419"/>
      <c r="I1181" s="419">
        <f t="shared" si="274"/>
        <v>646400</v>
      </c>
      <c r="J1181" s="472" t="s">
        <v>2891</v>
      </c>
      <c r="K1181" s="419">
        <v>143.66999999999999</v>
      </c>
      <c r="L1181" s="466">
        <f t="shared" si="275"/>
        <v>1</v>
      </c>
      <c r="M1181" s="464">
        <f t="shared" si="276"/>
        <v>6464</v>
      </c>
      <c r="N1181" s="464">
        <f t="shared" si="277"/>
        <v>652864</v>
      </c>
      <c r="O1181" s="468">
        <f>+N1181/$L$4337</f>
        <v>4.5799522961004784E-6</v>
      </c>
      <c r="P1181" s="479"/>
    </row>
    <row r="1182" spans="1:16">
      <c r="A1182" s="684"/>
      <c r="B1182" s="412" t="s">
        <v>770</v>
      </c>
      <c r="C1182" s="413">
        <v>1144064334</v>
      </c>
      <c r="D1182" s="414" t="s">
        <v>771</v>
      </c>
      <c r="E1182" s="476" t="s">
        <v>1706</v>
      </c>
      <c r="F1182" s="435">
        <v>45531</v>
      </c>
      <c r="G1182" s="419">
        <v>852833</v>
      </c>
      <c r="H1182" s="419"/>
      <c r="I1182" s="419">
        <f t="shared" si="274"/>
        <v>852833</v>
      </c>
      <c r="J1182" s="472" t="s">
        <v>2891</v>
      </c>
      <c r="K1182" s="419">
        <v>143.66999999999999</v>
      </c>
      <c r="L1182" s="466">
        <f t="shared" si="275"/>
        <v>1</v>
      </c>
      <c r="M1182" s="464">
        <f t="shared" si="276"/>
        <v>8528.33</v>
      </c>
      <c r="N1182" s="464">
        <f t="shared" si="277"/>
        <v>861361.33</v>
      </c>
      <c r="O1182" s="468">
        <f>+N1182/$L$4337</f>
        <v>6.0425966221229259E-6</v>
      </c>
      <c r="P1182" s="479"/>
    </row>
    <row r="1183" spans="1:16">
      <c r="A1183" s="684"/>
      <c r="B1183" s="440" t="s">
        <v>770</v>
      </c>
      <c r="C1183" s="441">
        <v>1144064334</v>
      </c>
      <c r="D1183" s="414" t="s">
        <v>771</v>
      </c>
      <c r="E1183" s="476" t="s">
        <v>1706</v>
      </c>
      <c r="F1183" s="435">
        <v>45531</v>
      </c>
      <c r="G1183" s="419">
        <v>59698</v>
      </c>
      <c r="H1183" s="419"/>
      <c r="I1183" s="419">
        <f t="shared" si="274"/>
        <v>59698</v>
      </c>
      <c r="J1183" s="472" t="s">
        <v>2891</v>
      </c>
      <c r="K1183" s="419">
        <v>143.66999999999999</v>
      </c>
      <c r="L1183" s="466">
        <f t="shared" si="275"/>
        <v>1</v>
      </c>
      <c r="M1183" s="464">
        <f t="shared" si="276"/>
        <v>596.98</v>
      </c>
      <c r="N1183" s="464">
        <f t="shared" si="277"/>
        <v>60294.98</v>
      </c>
      <c r="O1183" s="468">
        <f>+N1183/$L$4337</f>
        <v>4.2297956709871037E-7</v>
      </c>
      <c r="P1183" s="479"/>
    </row>
    <row r="1184" spans="1:16">
      <c r="A1184" s="684"/>
      <c r="B1184" s="412" t="s">
        <v>770</v>
      </c>
      <c r="C1184" s="413">
        <v>1144064334</v>
      </c>
      <c r="D1184" s="414" t="s">
        <v>771</v>
      </c>
      <c r="E1184" s="476" t="s">
        <v>1706</v>
      </c>
      <c r="F1184" s="435">
        <v>45531</v>
      </c>
      <c r="G1184" s="419">
        <v>121833</v>
      </c>
      <c r="H1184" s="419"/>
      <c r="I1184" s="419">
        <f t="shared" si="274"/>
        <v>121833</v>
      </c>
      <c r="J1184" s="472" t="s">
        <v>2891</v>
      </c>
      <c r="K1184" s="419">
        <v>143.66999999999999</v>
      </c>
      <c r="L1184" s="466">
        <f t="shared" si="275"/>
        <v>1</v>
      </c>
      <c r="M1184" s="464">
        <f t="shared" si="276"/>
        <v>1218.33</v>
      </c>
      <c r="N1184" s="464">
        <f t="shared" si="277"/>
        <v>123051.33</v>
      </c>
      <c r="O1184" s="468">
        <f>+N1184/$L$4337</f>
        <v>8.6322606449692072E-7</v>
      </c>
      <c r="P1184" s="479"/>
    </row>
    <row r="1185" spans="1:16">
      <c r="A1185" s="684"/>
      <c r="B1185" s="440" t="s">
        <v>770</v>
      </c>
      <c r="C1185" s="441">
        <v>1144064334</v>
      </c>
      <c r="D1185" s="414" t="s">
        <v>771</v>
      </c>
      <c r="E1185" s="476" t="s">
        <v>1706</v>
      </c>
      <c r="F1185" s="435">
        <v>45531</v>
      </c>
      <c r="G1185" s="419">
        <v>258194</v>
      </c>
      <c r="H1185" s="419"/>
      <c r="I1185" s="419">
        <f t="shared" si="274"/>
        <v>258194</v>
      </c>
      <c r="J1185" s="472" t="s">
        <v>2891</v>
      </c>
      <c r="K1185" s="419">
        <v>143.66999999999999</v>
      </c>
      <c r="L1185" s="466">
        <f t="shared" si="275"/>
        <v>1</v>
      </c>
      <c r="M1185" s="464">
        <f t="shared" si="276"/>
        <v>2581.94</v>
      </c>
      <c r="N1185" s="464">
        <f t="shared" si="277"/>
        <v>260775.94</v>
      </c>
      <c r="O1185" s="468">
        <f>+N1185/$L$4337</f>
        <v>1.8293876905002581E-6</v>
      </c>
      <c r="P1185" s="479"/>
    </row>
    <row r="1186" spans="1:16" s="411" customFormat="1">
      <c r="A1186" s="684"/>
      <c r="B1186" s="447" t="s">
        <v>26</v>
      </c>
      <c r="C1186" s="413"/>
      <c r="D1186" s="414"/>
      <c r="E1186" s="476"/>
      <c r="F1186" s="471"/>
      <c r="G1186" s="454">
        <f>SUM(G1181:G1185)</f>
        <v>1938958</v>
      </c>
      <c r="H1186" s="454">
        <f t="shared" ref="H1186:O1186" si="287">SUM(H1181:H1185)</f>
        <v>0</v>
      </c>
      <c r="I1186" s="454">
        <f t="shared" si="287"/>
        <v>1938958</v>
      </c>
      <c r="J1186" s="454"/>
      <c r="K1186" s="454"/>
      <c r="L1186" s="454"/>
      <c r="M1186" s="454">
        <f t="shared" si="287"/>
        <v>19389.579999999998</v>
      </c>
      <c r="N1186" s="454">
        <f t="shared" si="287"/>
        <v>1958347.58</v>
      </c>
      <c r="O1186" s="515">
        <f t="shared" si="287"/>
        <v>1.3738142240319293E-5</v>
      </c>
    </row>
    <row r="1187" spans="1:16">
      <c r="A1187" s="684"/>
      <c r="B1187" s="412" t="s">
        <v>786</v>
      </c>
      <c r="C1187" s="413">
        <v>14449361</v>
      </c>
      <c r="D1187" s="414" t="s">
        <v>787</v>
      </c>
      <c r="E1187" s="476" t="s">
        <v>1706</v>
      </c>
      <c r="F1187" s="435">
        <v>45531</v>
      </c>
      <c r="G1187" s="419">
        <v>958104</v>
      </c>
      <c r="H1187" s="419"/>
      <c r="I1187" s="419">
        <f t="shared" si="274"/>
        <v>958104</v>
      </c>
      <c r="J1187" s="472" t="s">
        <v>2891</v>
      </c>
      <c r="K1187" s="419">
        <v>143.66999999999999</v>
      </c>
      <c r="L1187" s="466">
        <f t="shared" si="275"/>
        <v>1</v>
      </c>
      <c r="M1187" s="464">
        <f t="shared" si="276"/>
        <v>9581.0400000000009</v>
      </c>
      <c r="N1187" s="464">
        <f t="shared" si="277"/>
        <v>967685.04</v>
      </c>
      <c r="O1187" s="468">
        <f>+N1187/$L$4337</f>
        <v>6.7884755796767521E-6</v>
      </c>
      <c r="P1187" s="479"/>
    </row>
    <row r="1188" spans="1:16">
      <c r="A1188" s="684"/>
      <c r="B1188" s="440" t="s">
        <v>786</v>
      </c>
      <c r="C1188" s="441">
        <v>14449361</v>
      </c>
      <c r="D1188" s="414" t="s">
        <v>787</v>
      </c>
      <c r="E1188" s="476" t="s">
        <v>1706</v>
      </c>
      <c r="F1188" s="435">
        <v>45531</v>
      </c>
      <c r="G1188" s="419">
        <v>1319500</v>
      </c>
      <c r="H1188" s="419"/>
      <c r="I1188" s="419">
        <f t="shared" si="274"/>
        <v>1319500</v>
      </c>
      <c r="J1188" s="472" t="s">
        <v>2891</v>
      </c>
      <c r="K1188" s="419">
        <v>143.66999999999999</v>
      </c>
      <c r="L1188" s="466">
        <f t="shared" si="275"/>
        <v>1</v>
      </c>
      <c r="M1188" s="464">
        <f t="shared" si="276"/>
        <v>13195</v>
      </c>
      <c r="N1188" s="464">
        <f t="shared" si="277"/>
        <v>1332695</v>
      </c>
      <c r="O1188" s="468">
        <f>+N1188/$L$4337</f>
        <v>9.3490826960157505E-6</v>
      </c>
      <c r="P1188" s="479"/>
    </row>
    <row r="1189" spans="1:16">
      <c r="A1189" s="684"/>
      <c r="B1189" s="412" t="s">
        <v>786</v>
      </c>
      <c r="C1189" s="413">
        <v>14449361</v>
      </c>
      <c r="D1189" s="414" t="s">
        <v>787</v>
      </c>
      <c r="E1189" s="476" t="s">
        <v>1706</v>
      </c>
      <c r="F1189" s="435">
        <v>45531</v>
      </c>
      <c r="G1189" s="419">
        <v>92365</v>
      </c>
      <c r="H1189" s="419"/>
      <c r="I1189" s="419">
        <f t="shared" si="274"/>
        <v>92365</v>
      </c>
      <c r="J1189" s="472" t="s">
        <v>2891</v>
      </c>
      <c r="K1189" s="419">
        <v>143.66999999999999</v>
      </c>
      <c r="L1189" s="466">
        <f t="shared" si="275"/>
        <v>1</v>
      </c>
      <c r="M1189" s="464">
        <f t="shared" si="276"/>
        <v>923.65</v>
      </c>
      <c r="N1189" s="464">
        <f t="shared" si="277"/>
        <v>93288.65</v>
      </c>
      <c r="O1189" s="468">
        <f>+N1189/$L$4337</f>
        <v>6.5443578872110249E-7</v>
      </c>
      <c r="P1189" s="479"/>
    </row>
    <row r="1190" spans="1:16">
      <c r="A1190" s="684"/>
      <c r="B1190" s="440" t="s">
        <v>786</v>
      </c>
      <c r="C1190" s="441">
        <v>14449361</v>
      </c>
      <c r="D1190" s="414" t="s">
        <v>787</v>
      </c>
      <c r="E1190" s="476" t="s">
        <v>1706</v>
      </c>
      <c r="F1190" s="435">
        <v>45531</v>
      </c>
      <c r="G1190" s="419">
        <v>188500</v>
      </c>
      <c r="H1190" s="419"/>
      <c r="I1190" s="419">
        <f t="shared" si="274"/>
        <v>188500</v>
      </c>
      <c r="J1190" s="472" t="s">
        <v>2891</v>
      </c>
      <c r="K1190" s="419">
        <v>143.66999999999999</v>
      </c>
      <c r="L1190" s="466">
        <f t="shared" si="275"/>
        <v>1</v>
      </c>
      <c r="M1190" s="464">
        <f t="shared" si="276"/>
        <v>1885</v>
      </c>
      <c r="N1190" s="464">
        <f t="shared" si="277"/>
        <v>190385</v>
      </c>
      <c r="O1190" s="468">
        <f>+N1190/$L$4337</f>
        <v>1.3355832422879643E-6</v>
      </c>
      <c r="P1190" s="479"/>
    </row>
    <row r="1191" spans="1:16">
      <c r="A1191" s="684"/>
      <c r="B1191" s="412" t="s">
        <v>786</v>
      </c>
      <c r="C1191" s="413">
        <v>14449361</v>
      </c>
      <c r="D1191" s="414" t="s">
        <v>787</v>
      </c>
      <c r="E1191" s="476" t="s">
        <v>1706</v>
      </c>
      <c r="F1191" s="435">
        <v>45531</v>
      </c>
      <c r="G1191" s="419">
        <v>971250</v>
      </c>
      <c r="H1191" s="419"/>
      <c r="I1191" s="419">
        <f t="shared" ref="I1191:I1221" si="288">+G1191+H1191</f>
        <v>971250</v>
      </c>
      <c r="J1191" s="472" t="s">
        <v>2891</v>
      </c>
      <c r="K1191" s="419">
        <v>143.66999999999999</v>
      </c>
      <c r="L1191" s="466">
        <f t="shared" ref="L1191:L1221" si="289">+K1191/J1191</f>
        <v>1</v>
      </c>
      <c r="M1191" s="464">
        <f t="shared" ref="M1191:M1221" si="290">+I1191*L1191%</f>
        <v>9712.5</v>
      </c>
      <c r="N1191" s="464">
        <f t="shared" ref="N1191:N1221" si="291">+I1191+M1191</f>
        <v>980962.5</v>
      </c>
      <c r="O1191" s="468">
        <f>+N1191/$L$4337</f>
        <v>6.8816192258471372E-6</v>
      </c>
      <c r="P1191" s="479"/>
    </row>
    <row r="1192" spans="1:16" s="411" customFormat="1">
      <c r="A1192" s="684"/>
      <c r="B1192" s="447" t="s">
        <v>26</v>
      </c>
      <c r="C1192" s="413"/>
      <c r="D1192" s="414"/>
      <c r="E1192" s="476"/>
      <c r="F1192" s="471"/>
      <c r="G1192" s="454">
        <f>SUM(G1187:G1191)</f>
        <v>3529719</v>
      </c>
      <c r="H1192" s="454">
        <f t="shared" ref="H1192:O1192" si="292">SUM(H1187:H1191)</f>
        <v>0</v>
      </c>
      <c r="I1192" s="454">
        <f t="shared" si="292"/>
        <v>3529719</v>
      </c>
      <c r="J1192" s="454"/>
      <c r="K1192" s="454"/>
      <c r="L1192" s="454"/>
      <c r="M1192" s="454">
        <f t="shared" si="292"/>
        <v>35297.19</v>
      </c>
      <c r="N1192" s="454">
        <f t="shared" si="292"/>
        <v>3565016.19</v>
      </c>
      <c r="O1192" s="515">
        <f t="shared" si="292"/>
        <v>2.5009196532548706E-5</v>
      </c>
    </row>
    <row r="1193" spans="1:16">
      <c r="A1193" s="684"/>
      <c r="B1193" s="440" t="s">
        <v>824</v>
      </c>
      <c r="C1193" s="441">
        <v>94429704</v>
      </c>
      <c r="D1193" s="414" t="s">
        <v>825</v>
      </c>
      <c r="E1193" s="476" t="s">
        <v>1706</v>
      </c>
      <c r="F1193" s="435">
        <v>45531</v>
      </c>
      <c r="G1193" s="419">
        <v>830500</v>
      </c>
      <c r="H1193" s="419"/>
      <c r="I1193" s="419">
        <f t="shared" si="288"/>
        <v>830500</v>
      </c>
      <c r="J1193" s="472" t="s">
        <v>2891</v>
      </c>
      <c r="K1193" s="419">
        <v>143.66999999999999</v>
      </c>
      <c r="L1193" s="466">
        <f t="shared" si="289"/>
        <v>1</v>
      </c>
      <c r="M1193" s="464">
        <f t="shared" si="290"/>
        <v>8305</v>
      </c>
      <c r="N1193" s="464">
        <f t="shared" si="291"/>
        <v>838805</v>
      </c>
      <c r="O1193" s="468">
        <f>+N1193/$L$4337</f>
        <v>5.8843601205313227E-6</v>
      </c>
      <c r="P1193" s="479"/>
    </row>
    <row r="1194" spans="1:16">
      <c r="A1194" s="684"/>
      <c r="B1194" s="412" t="s">
        <v>824</v>
      </c>
      <c r="C1194" s="413">
        <v>94429704</v>
      </c>
      <c r="D1194" s="414" t="s">
        <v>825</v>
      </c>
      <c r="E1194" s="476" t="s">
        <v>1706</v>
      </c>
      <c r="F1194" s="435">
        <v>45531</v>
      </c>
      <c r="G1194" s="419">
        <v>1086167</v>
      </c>
      <c r="H1194" s="419"/>
      <c r="I1194" s="419">
        <f t="shared" si="288"/>
        <v>1086167</v>
      </c>
      <c r="J1194" s="472" t="s">
        <v>2891</v>
      </c>
      <c r="K1194" s="419">
        <v>143.66999999999999</v>
      </c>
      <c r="L1194" s="466">
        <f t="shared" si="289"/>
        <v>1</v>
      </c>
      <c r="M1194" s="464">
        <f t="shared" si="290"/>
        <v>10861.67</v>
      </c>
      <c r="N1194" s="464">
        <f t="shared" si="291"/>
        <v>1097028.67</v>
      </c>
      <c r="O1194" s="468">
        <f>+N1194/$L$4337</f>
        <v>7.6958432017304571E-6</v>
      </c>
      <c r="P1194" s="479"/>
    </row>
    <row r="1195" spans="1:16">
      <c r="A1195" s="684"/>
      <c r="B1195" s="440" t="s">
        <v>824</v>
      </c>
      <c r="C1195" s="441">
        <v>94429704</v>
      </c>
      <c r="D1195" s="414" t="s">
        <v>825</v>
      </c>
      <c r="E1195" s="476" t="s">
        <v>1706</v>
      </c>
      <c r="F1195" s="435">
        <v>45531</v>
      </c>
      <c r="G1195" s="419">
        <v>76032</v>
      </c>
      <c r="H1195" s="419"/>
      <c r="I1195" s="419">
        <f t="shared" si="288"/>
        <v>76032</v>
      </c>
      <c r="J1195" s="472" t="s">
        <v>2891</v>
      </c>
      <c r="K1195" s="419">
        <v>143.66999999999999</v>
      </c>
      <c r="L1195" s="466">
        <f t="shared" si="289"/>
        <v>1</v>
      </c>
      <c r="M1195" s="464">
        <f t="shared" si="290"/>
        <v>760.32</v>
      </c>
      <c r="N1195" s="464">
        <f t="shared" si="291"/>
        <v>76792.320000000007</v>
      </c>
      <c r="O1195" s="468">
        <f>+N1195/$L$4337</f>
        <v>5.3871122057102659E-7</v>
      </c>
      <c r="P1195" s="479"/>
    </row>
    <row r="1196" spans="1:16">
      <c r="A1196" s="684"/>
      <c r="B1196" s="412" t="s">
        <v>824</v>
      </c>
      <c r="C1196" s="413">
        <v>94429704</v>
      </c>
      <c r="D1196" s="414" t="s">
        <v>825</v>
      </c>
      <c r="E1196" s="476" t="s">
        <v>1706</v>
      </c>
      <c r="F1196" s="435">
        <v>45531</v>
      </c>
      <c r="G1196" s="419">
        <v>155167</v>
      </c>
      <c r="H1196" s="419"/>
      <c r="I1196" s="419">
        <f t="shared" si="288"/>
        <v>155167</v>
      </c>
      <c r="J1196" s="472" t="s">
        <v>2891</v>
      </c>
      <c r="K1196" s="419">
        <v>143.66999999999999</v>
      </c>
      <c r="L1196" s="466">
        <f t="shared" si="289"/>
        <v>1</v>
      </c>
      <c r="M1196" s="464">
        <f t="shared" si="290"/>
        <v>1551.67</v>
      </c>
      <c r="N1196" s="464">
        <f t="shared" si="291"/>
        <v>156718.67000000001</v>
      </c>
      <c r="O1196" s="468">
        <f>+N1196/$L$4337</f>
        <v>1.0994081960535629E-6</v>
      </c>
      <c r="P1196" s="479"/>
    </row>
    <row r="1197" spans="1:16">
      <c r="A1197" s="684"/>
      <c r="B1197" s="412" t="s">
        <v>824</v>
      </c>
      <c r="C1197" s="413">
        <v>94429704</v>
      </c>
      <c r="D1197" s="414" t="s">
        <v>825</v>
      </c>
      <c r="E1197" s="476" t="s">
        <v>1706</v>
      </c>
      <c r="F1197" s="435">
        <v>45531</v>
      </c>
      <c r="G1197" s="419">
        <v>774444</v>
      </c>
      <c r="H1197" s="419"/>
      <c r="I1197" s="419">
        <f t="shared" si="288"/>
        <v>774444</v>
      </c>
      <c r="J1197" s="472" t="s">
        <v>2891</v>
      </c>
      <c r="K1197" s="419">
        <v>143.66999999999999</v>
      </c>
      <c r="L1197" s="466">
        <f t="shared" si="289"/>
        <v>1</v>
      </c>
      <c r="M1197" s="464">
        <f t="shared" si="290"/>
        <v>7744.4400000000005</v>
      </c>
      <c r="N1197" s="464">
        <f t="shared" si="291"/>
        <v>782188.44</v>
      </c>
      <c r="O1197" s="468">
        <f>+N1197/$L$4337</f>
        <v>5.487185297031619E-6</v>
      </c>
      <c r="P1197" s="479"/>
    </row>
    <row r="1198" spans="1:16" s="411" customFormat="1">
      <c r="A1198" s="684"/>
      <c r="B1198" s="456" t="s">
        <v>26</v>
      </c>
      <c r="C1198" s="441"/>
      <c r="D1198" s="414"/>
      <c r="E1198" s="476"/>
      <c r="F1198" s="471"/>
      <c r="G1198" s="454">
        <f>SUM(G1193:G1197)</f>
        <v>2922310</v>
      </c>
      <c r="H1198" s="454">
        <f t="shared" ref="H1198:O1198" si="293">SUM(H1193:H1197)</f>
        <v>0</v>
      </c>
      <c r="I1198" s="454">
        <f t="shared" si="293"/>
        <v>2922310</v>
      </c>
      <c r="J1198" s="454"/>
      <c r="K1198" s="454"/>
      <c r="L1198" s="454"/>
      <c r="M1198" s="454">
        <f t="shared" si="293"/>
        <v>29223.1</v>
      </c>
      <c r="N1198" s="454">
        <f t="shared" si="293"/>
        <v>2951533.1</v>
      </c>
      <c r="O1198" s="515">
        <f t="shared" si="293"/>
        <v>2.070550803591799E-5</v>
      </c>
    </row>
    <row r="1199" spans="1:16">
      <c r="A1199" s="684"/>
      <c r="B1199" s="412" t="s">
        <v>429</v>
      </c>
      <c r="C1199" s="413">
        <v>1151949276</v>
      </c>
      <c r="D1199" s="414" t="s">
        <v>430</v>
      </c>
      <c r="E1199" s="476" t="s">
        <v>1706</v>
      </c>
      <c r="F1199" s="435">
        <v>45531</v>
      </c>
      <c r="G1199" s="419">
        <v>628400</v>
      </c>
      <c r="H1199" s="419"/>
      <c r="I1199" s="419">
        <f t="shared" si="288"/>
        <v>628400</v>
      </c>
      <c r="J1199" s="472" t="s">
        <v>2891</v>
      </c>
      <c r="K1199" s="419">
        <v>143.66999999999999</v>
      </c>
      <c r="L1199" s="466">
        <f t="shared" si="289"/>
        <v>1</v>
      </c>
      <c r="M1199" s="464">
        <f t="shared" si="290"/>
        <v>6284</v>
      </c>
      <c r="N1199" s="464">
        <f t="shared" si="291"/>
        <v>634684</v>
      </c>
      <c r="O1199" s="468">
        <f>+N1199/$L$4337</f>
        <v>4.4524164957758984E-6</v>
      </c>
      <c r="P1199" s="479"/>
    </row>
    <row r="1200" spans="1:16">
      <c r="A1200" s="684"/>
      <c r="B1200" s="440" t="s">
        <v>429</v>
      </c>
      <c r="C1200" s="441">
        <v>1151949276</v>
      </c>
      <c r="D1200" s="414" t="s">
        <v>430</v>
      </c>
      <c r="E1200" s="476" t="s">
        <v>1706</v>
      </c>
      <c r="F1200" s="435">
        <v>45531</v>
      </c>
      <c r="G1200" s="419">
        <v>852833</v>
      </c>
      <c r="H1200" s="419"/>
      <c r="I1200" s="419">
        <f t="shared" si="288"/>
        <v>852833</v>
      </c>
      <c r="J1200" s="472" t="s">
        <v>2891</v>
      </c>
      <c r="K1200" s="419">
        <v>143.66999999999999</v>
      </c>
      <c r="L1200" s="466">
        <f t="shared" si="289"/>
        <v>1</v>
      </c>
      <c r="M1200" s="464">
        <f t="shared" si="290"/>
        <v>8528.33</v>
      </c>
      <c r="N1200" s="464">
        <f t="shared" si="291"/>
        <v>861361.33</v>
      </c>
      <c r="O1200" s="468">
        <f>+N1200/$L$4337</f>
        <v>6.0425966221229259E-6</v>
      </c>
      <c r="P1200" s="479"/>
    </row>
    <row r="1201" spans="1:16">
      <c r="A1201" s="684"/>
      <c r="B1201" s="412" t="s">
        <v>429</v>
      </c>
      <c r="C1201" s="413">
        <v>1151949276</v>
      </c>
      <c r="D1201" s="414" t="s">
        <v>430</v>
      </c>
      <c r="E1201" s="476" t="s">
        <v>1706</v>
      </c>
      <c r="F1201" s="435">
        <v>45531</v>
      </c>
      <c r="G1201" s="419">
        <v>59698</v>
      </c>
      <c r="H1201" s="419"/>
      <c r="I1201" s="419">
        <f t="shared" si="288"/>
        <v>59698</v>
      </c>
      <c r="J1201" s="472" t="s">
        <v>2891</v>
      </c>
      <c r="K1201" s="419">
        <v>143.66999999999999</v>
      </c>
      <c r="L1201" s="466">
        <f t="shared" si="289"/>
        <v>1</v>
      </c>
      <c r="M1201" s="464">
        <f t="shared" si="290"/>
        <v>596.98</v>
      </c>
      <c r="N1201" s="464">
        <f t="shared" si="291"/>
        <v>60294.98</v>
      </c>
      <c r="O1201" s="468">
        <f>+N1201/$L$4337</f>
        <v>4.2297956709871037E-7</v>
      </c>
      <c r="P1201" s="479"/>
    </row>
    <row r="1202" spans="1:16">
      <c r="A1202" s="684"/>
      <c r="B1202" s="412" t="s">
        <v>429</v>
      </c>
      <c r="C1202" s="413">
        <v>1151949276</v>
      </c>
      <c r="D1202" s="414" t="s">
        <v>430</v>
      </c>
      <c r="E1202" s="476" t="s">
        <v>1706</v>
      </c>
      <c r="F1202" s="435">
        <v>45531</v>
      </c>
      <c r="G1202" s="419">
        <v>121833</v>
      </c>
      <c r="H1202" s="419"/>
      <c r="I1202" s="419">
        <f t="shared" si="288"/>
        <v>121833</v>
      </c>
      <c r="J1202" s="472" t="s">
        <v>2891</v>
      </c>
      <c r="K1202" s="419">
        <v>143.66999999999999</v>
      </c>
      <c r="L1202" s="466">
        <f t="shared" si="289"/>
        <v>1</v>
      </c>
      <c r="M1202" s="464">
        <f t="shared" si="290"/>
        <v>1218.33</v>
      </c>
      <c r="N1202" s="464">
        <f t="shared" si="291"/>
        <v>123051.33</v>
      </c>
      <c r="O1202" s="468">
        <f>+N1202/$L$4337</f>
        <v>8.6322606449692072E-7</v>
      </c>
      <c r="P1202" s="479"/>
    </row>
    <row r="1203" spans="1:16">
      <c r="A1203" s="684"/>
      <c r="B1203" s="440" t="s">
        <v>429</v>
      </c>
      <c r="C1203" s="441">
        <v>1151949276</v>
      </c>
      <c r="D1203" s="414" t="s">
        <v>430</v>
      </c>
      <c r="E1203" s="476" t="s">
        <v>1706</v>
      </c>
      <c r="F1203" s="435">
        <v>45531</v>
      </c>
      <c r="G1203" s="419">
        <v>54166</v>
      </c>
      <c r="H1203" s="419"/>
      <c r="I1203" s="419">
        <f t="shared" si="288"/>
        <v>54166</v>
      </c>
      <c r="J1203" s="472" t="s">
        <v>2891</v>
      </c>
      <c r="K1203" s="419">
        <v>143.66999999999999</v>
      </c>
      <c r="L1203" s="466">
        <f t="shared" si="289"/>
        <v>1</v>
      </c>
      <c r="M1203" s="464">
        <f t="shared" si="290"/>
        <v>541.66</v>
      </c>
      <c r="N1203" s="464">
        <f t="shared" si="291"/>
        <v>54707.66</v>
      </c>
      <c r="O1203" s="468">
        <f>+N1203/$L$4337</f>
        <v>3.8378356446562272E-7</v>
      </c>
      <c r="P1203" s="479"/>
    </row>
    <row r="1204" spans="1:16" s="411" customFormat="1">
      <c r="A1204" s="684"/>
      <c r="B1204" s="447" t="s">
        <v>26</v>
      </c>
      <c r="C1204" s="413"/>
      <c r="D1204" s="414"/>
      <c r="E1204" s="476"/>
      <c r="F1204" s="471"/>
      <c r="G1204" s="454">
        <f>SUM(G1199:G1203)</f>
        <v>1716930</v>
      </c>
      <c r="H1204" s="454">
        <f t="shared" ref="H1204:O1204" si="294">SUM(H1199:H1203)</f>
        <v>0</v>
      </c>
      <c r="I1204" s="454">
        <f t="shared" si="294"/>
        <v>1716930</v>
      </c>
      <c r="J1204" s="454"/>
      <c r="K1204" s="454"/>
      <c r="L1204" s="454"/>
      <c r="M1204" s="454">
        <f t="shared" si="294"/>
        <v>17169.3</v>
      </c>
      <c r="N1204" s="454">
        <f t="shared" si="294"/>
        <v>1734099.3</v>
      </c>
      <c r="O1204" s="515">
        <f t="shared" si="294"/>
        <v>1.2165002313960077E-5</v>
      </c>
    </row>
    <row r="1205" spans="1:16">
      <c r="A1205" s="684"/>
      <c r="B1205" s="440" t="s">
        <v>431</v>
      </c>
      <c r="C1205" s="441">
        <v>1107511943</v>
      </c>
      <c r="D1205" s="414" t="s">
        <v>1154</v>
      </c>
      <c r="E1205" s="476" t="s">
        <v>1706</v>
      </c>
      <c r="F1205" s="435">
        <v>45531</v>
      </c>
      <c r="G1205" s="419">
        <v>535000</v>
      </c>
      <c r="H1205" s="419"/>
      <c r="I1205" s="419">
        <f t="shared" si="288"/>
        <v>535000</v>
      </c>
      <c r="J1205" s="472" t="s">
        <v>2891</v>
      </c>
      <c r="K1205" s="419">
        <v>143.66999999999999</v>
      </c>
      <c r="L1205" s="466">
        <f t="shared" si="289"/>
        <v>1</v>
      </c>
      <c r="M1205" s="464">
        <f t="shared" si="290"/>
        <v>5350</v>
      </c>
      <c r="N1205" s="464">
        <f t="shared" si="291"/>
        <v>540350</v>
      </c>
      <c r="O1205" s="468">
        <f>+N1205/$L$4337</f>
        <v>3.7906473985361324E-6</v>
      </c>
      <c r="P1205" s="479"/>
    </row>
    <row r="1206" spans="1:16">
      <c r="A1206" s="684"/>
      <c r="B1206" s="412" t="s">
        <v>431</v>
      </c>
      <c r="C1206" s="413">
        <v>1107511943</v>
      </c>
      <c r="D1206" s="414" t="s">
        <v>1154</v>
      </c>
      <c r="E1206" s="476" t="s">
        <v>1706</v>
      </c>
      <c r="F1206" s="435">
        <v>45531</v>
      </c>
      <c r="G1206" s="419">
        <v>845200</v>
      </c>
      <c r="H1206" s="419"/>
      <c r="I1206" s="419">
        <f t="shared" si="288"/>
        <v>845200</v>
      </c>
      <c r="J1206" s="472" t="s">
        <v>2891</v>
      </c>
      <c r="K1206" s="419">
        <v>143.66999999999999</v>
      </c>
      <c r="L1206" s="466">
        <f t="shared" si="289"/>
        <v>1</v>
      </c>
      <c r="M1206" s="464">
        <f t="shared" si="290"/>
        <v>8452</v>
      </c>
      <c r="N1206" s="464">
        <f t="shared" si="291"/>
        <v>853652</v>
      </c>
      <c r="O1206" s="468">
        <f>+N1206/$L$4337</f>
        <v>5.9885143574630634E-6</v>
      </c>
      <c r="P1206" s="479"/>
    </row>
    <row r="1207" spans="1:16">
      <c r="A1207" s="684"/>
      <c r="B1207" s="412" t="s">
        <v>431</v>
      </c>
      <c r="C1207" s="413">
        <v>1107511943</v>
      </c>
      <c r="D1207" s="414" t="s">
        <v>1154</v>
      </c>
      <c r="E1207" s="476" t="s">
        <v>1706</v>
      </c>
      <c r="F1207" s="435">
        <v>45531</v>
      </c>
      <c r="G1207" s="419">
        <v>52966</v>
      </c>
      <c r="H1207" s="419"/>
      <c r="I1207" s="419">
        <f t="shared" si="288"/>
        <v>52966</v>
      </c>
      <c r="J1207" s="472" t="s">
        <v>2891</v>
      </c>
      <c r="K1207" s="419">
        <v>143.66999999999999</v>
      </c>
      <c r="L1207" s="466">
        <f t="shared" si="289"/>
        <v>1</v>
      </c>
      <c r="M1207" s="464">
        <f t="shared" si="290"/>
        <v>529.66</v>
      </c>
      <c r="N1207" s="464">
        <f t="shared" si="291"/>
        <v>53495.66</v>
      </c>
      <c r="O1207" s="468">
        <f>+N1207/$L$4337</f>
        <v>3.7528117777731736E-7</v>
      </c>
      <c r="P1207" s="479"/>
    </row>
    <row r="1208" spans="1:16">
      <c r="A1208" s="684"/>
      <c r="B1208" s="440" t="s">
        <v>431</v>
      </c>
      <c r="C1208" s="441">
        <v>1107511943</v>
      </c>
      <c r="D1208" s="414" t="s">
        <v>1154</v>
      </c>
      <c r="E1208" s="476" t="s">
        <v>1706</v>
      </c>
      <c r="F1208" s="435">
        <v>45531</v>
      </c>
      <c r="G1208" s="419">
        <v>140388</v>
      </c>
      <c r="H1208" s="419"/>
      <c r="I1208" s="419">
        <f t="shared" si="288"/>
        <v>140388</v>
      </c>
      <c r="J1208" s="472" t="s">
        <v>2891</v>
      </c>
      <c r="K1208" s="419">
        <v>143.66999999999999</v>
      </c>
      <c r="L1208" s="466">
        <f t="shared" si="289"/>
        <v>1</v>
      </c>
      <c r="M1208" s="464">
        <f t="shared" si="290"/>
        <v>1403.88</v>
      </c>
      <c r="N1208" s="464">
        <f t="shared" si="291"/>
        <v>141791.88</v>
      </c>
      <c r="O1208" s="468">
        <f>+N1208/$L$4337</f>
        <v>9.9469421866484206E-7</v>
      </c>
      <c r="P1208" s="479"/>
    </row>
    <row r="1209" spans="1:16">
      <c r="A1209" s="684"/>
      <c r="B1209" s="412" t="s">
        <v>431</v>
      </c>
      <c r="C1209" s="413">
        <v>1107511943</v>
      </c>
      <c r="D1209" s="414" t="s">
        <v>1154</v>
      </c>
      <c r="E1209" s="476" t="s">
        <v>1706</v>
      </c>
      <c r="F1209" s="435">
        <v>45531</v>
      </c>
      <c r="G1209" s="419">
        <v>339444</v>
      </c>
      <c r="H1209" s="419"/>
      <c r="I1209" s="419">
        <f t="shared" si="288"/>
        <v>339444</v>
      </c>
      <c r="J1209" s="472" t="s">
        <v>2891</v>
      </c>
      <c r="K1209" s="419">
        <v>143.66999999999999</v>
      </c>
      <c r="L1209" s="466">
        <f t="shared" si="289"/>
        <v>1</v>
      </c>
      <c r="M1209" s="464">
        <f t="shared" si="290"/>
        <v>3394.44</v>
      </c>
      <c r="N1209" s="464">
        <f t="shared" si="291"/>
        <v>342838.44</v>
      </c>
      <c r="O1209" s="468">
        <f>+N1209/$L$4337</f>
        <v>2.4050701225209324E-6</v>
      </c>
      <c r="P1209" s="479"/>
    </row>
    <row r="1210" spans="1:16" s="411" customFormat="1">
      <c r="A1210" s="684"/>
      <c r="B1210" s="456" t="s">
        <v>26</v>
      </c>
      <c r="C1210" s="441"/>
      <c r="D1210" s="414"/>
      <c r="E1210" s="476"/>
      <c r="F1210" s="471"/>
      <c r="G1210" s="454">
        <f>SUM(G1205:G1209)</f>
        <v>1912998</v>
      </c>
      <c r="H1210" s="454">
        <f t="shared" ref="H1210:O1210" si="295">SUM(H1205:H1209)</f>
        <v>0</v>
      </c>
      <c r="I1210" s="454">
        <f t="shared" si="295"/>
        <v>1912998</v>
      </c>
      <c r="J1210" s="454"/>
      <c r="K1210" s="454"/>
      <c r="L1210" s="454"/>
      <c r="M1210" s="454">
        <f t="shared" si="295"/>
        <v>19129.98</v>
      </c>
      <c r="N1210" s="454">
        <f t="shared" si="295"/>
        <v>1932127.98</v>
      </c>
      <c r="O1210" s="515">
        <f t="shared" si="295"/>
        <v>1.3554207274962288E-5</v>
      </c>
    </row>
    <row r="1211" spans="1:16">
      <c r="A1211" s="684"/>
      <c r="B1211" s="412" t="s">
        <v>432</v>
      </c>
      <c r="C1211" s="413">
        <v>1143848866</v>
      </c>
      <c r="D1211" s="414" t="s">
        <v>433</v>
      </c>
      <c r="E1211" s="476" t="s">
        <v>1644</v>
      </c>
      <c r="F1211" s="435">
        <v>45531</v>
      </c>
      <c r="G1211" s="419">
        <v>657238</v>
      </c>
      <c r="H1211" s="419"/>
      <c r="I1211" s="419">
        <f t="shared" si="288"/>
        <v>657238</v>
      </c>
      <c r="J1211" s="472" t="s">
        <v>2891</v>
      </c>
      <c r="K1211" s="419">
        <v>143.66999999999999</v>
      </c>
      <c r="L1211" s="466">
        <f t="shared" si="289"/>
        <v>1</v>
      </c>
      <c r="M1211" s="464">
        <f t="shared" si="290"/>
        <v>6572.38</v>
      </c>
      <c r="N1211" s="464">
        <f t="shared" si="291"/>
        <v>663810.38</v>
      </c>
      <c r="O1211" s="468">
        <f>+N1211/$L$4337</f>
        <v>4.656743018540356E-6</v>
      </c>
      <c r="P1211" s="479"/>
    </row>
    <row r="1212" spans="1:16">
      <c r="A1212" s="684"/>
      <c r="B1212" s="412" t="s">
        <v>432</v>
      </c>
      <c r="C1212" s="413">
        <v>1143848866</v>
      </c>
      <c r="D1212" s="414" t="s">
        <v>433</v>
      </c>
      <c r="E1212" s="476" t="s">
        <v>1644</v>
      </c>
      <c r="F1212" s="435">
        <v>45531</v>
      </c>
      <c r="G1212" s="419">
        <v>1261167</v>
      </c>
      <c r="H1212" s="419"/>
      <c r="I1212" s="419">
        <f t="shared" si="288"/>
        <v>1261167</v>
      </c>
      <c r="J1212" s="472" t="s">
        <v>2891</v>
      </c>
      <c r="K1212" s="419">
        <v>143.66999999999999</v>
      </c>
      <c r="L1212" s="466">
        <f t="shared" si="289"/>
        <v>1</v>
      </c>
      <c r="M1212" s="464">
        <f t="shared" si="290"/>
        <v>12611.67</v>
      </c>
      <c r="N1212" s="464">
        <f t="shared" si="291"/>
        <v>1273778.67</v>
      </c>
      <c r="O1212" s="468">
        <f>+N1212/$L$4337</f>
        <v>8.9357745937749874E-6</v>
      </c>
      <c r="P1212" s="479"/>
    </row>
    <row r="1213" spans="1:16">
      <c r="A1213" s="684"/>
      <c r="B1213" s="440" t="s">
        <v>432</v>
      </c>
      <c r="C1213" s="441">
        <v>1143848866</v>
      </c>
      <c r="D1213" s="414" t="s">
        <v>433</v>
      </c>
      <c r="E1213" s="476" t="s">
        <v>1644</v>
      </c>
      <c r="F1213" s="435">
        <v>45531</v>
      </c>
      <c r="G1213" s="419">
        <v>88282</v>
      </c>
      <c r="H1213" s="419"/>
      <c r="I1213" s="419">
        <f t="shared" si="288"/>
        <v>88282</v>
      </c>
      <c r="J1213" s="472" t="s">
        <v>2891</v>
      </c>
      <c r="K1213" s="419">
        <v>143.66999999999999</v>
      </c>
      <c r="L1213" s="466">
        <f t="shared" si="289"/>
        <v>1</v>
      </c>
      <c r="M1213" s="464">
        <f t="shared" si="290"/>
        <v>882.82</v>
      </c>
      <c r="N1213" s="464">
        <f t="shared" si="291"/>
        <v>89164.82</v>
      </c>
      <c r="O1213" s="468">
        <f>+N1213/$L$4337</f>
        <v>6.2550641801414362E-7</v>
      </c>
      <c r="P1213" s="479"/>
    </row>
    <row r="1214" spans="1:16">
      <c r="A1214" s="684"/>
      <c r="B1214" s="412" t="s">
        <v>432</v>
      </c>
      <c r="C1214" s="413">
        <v>1143848866</v>
      </c>
      <c r="D1214" s="414" t="s">
        <v>433</v>
      </c>
      <c r="E1214" s="476" t="s">
        <v>1644</v>
      </c>
      <c r="F1214" s="435">
        <v>45531</v>
      </c>
      <c r="G1214" s="419">
        <v>180167</v>
      </c>
      <c r="H1214" s="419"/>
      <c r="I1214" s="419">
        <f t="shared" si="288"/>
        <v>180167</v>
      </c>
      <c r="J1214" s="472" t="s">
        <v>2891</v>
      </c>
      <c r="K1214" s="419">
        <v>143.66999999999999</v>
      </c>
      <c r="L1214" s="466">
        <f t="shared" si="289"/>
        <v>1</v>
      </c>
      <c r="M1214" s="464">
        <f t="shared" si="290"/>
        <v>1801.67</v>
      </c>
      <c r="N1214" s="464">
        <f t="shared" si="291"/>
        <v>181968.67</v>
      </c>
      <c r="O1214" s="468">
        <f>+N1214/$L$4337</f>
        <v>1.2765412520599241E-6</v>
      </c>
      <c r="P1214" s="479"/>
    </row>
    <row r="1215" spans="1:16">
      <c r="A1215" s="684"/>
      <c r="B1215" s="440" t="s">
        <v>432</v>
      </c>
      <c r="C1215" s="441">
        <v>1143848866</v>
      </c>
      <c r="D1215" s="414" t="s">
        <v>433</v>
      </c>
      <c r="E1215" s="476" t="s">
        <v>1644</v>
      </c>
      <c r="F1215" s="435">
        <v>45531</v>
      </c>
      <c r="G1215" s="419">
        <v>2500000</v>
      </c>
      <c r="H1215" s="419"/>
      <c r="I1215" s="419">
        <f t="shared" si="288"/>
        <v>2500000</v>
      </c>
      <c r="J1215" s="472" t="s">
        <v>2891</v>
      </c>
      <c r="K1215" s="419">
        <v>143.66999999999999</v>
      </c>
      <c r="L1215" s="466">
        <f t="shared" si="289"/>
        <v>1</v>
      </c>
      <c r="M1215" s="464">
        <f t="shared" si="290"/>
        <v>25000</v>
      </c>
      <c r="N1215" s="464">
        <f t="shared" si="291"/>
        <v>2525000</v>
      </c>
      <c r="O1215" s="468">
        <f>+N1215/$L$4337</f>
        <v>1.7713305600636131E-5</v>
      </c>
      <c r="P1215" s="479"/>
    </row>
    <row r="1216" spans="1:16" s="411" customFormat="1">
      <c r="A1216" s="684"/>
      <c r="B1216" s="447" t="s">
        <v>26</v>
      </c>
      <c r="C1216" s="413"/>
      <c r="D1216" s="414"/>
      <c r="E1216" s="476"/>
      <c r="F1216" s="471"/>
      <c r="G1216" s="454">
        <f>SUM(G1211:G1215)</f>
        <v>4686854</v>
      </c>
      <c r="H1216" s="454">
        <f t="shared" ref="H1216:O1216" si="296">SUM(H1211:H1215)</f>
        <v>0</v>
      </c>
      <c r="I1216" s="454">
        <f t="shared" si="296"/>
        <v>4686854</v>
      </c>
      <c r="J1216" s="454"/>
      <c r="K1216" s="454"/>
      <c r="L1216" s="454"/>
      <c r="M1216" s="454">
        <f t="shared" si="296"/>
        <v>46868.54</v>
      </c>
      <c r="N1216" s="454">
        <f t="shared" si="296"/>
        <v>4733722.54</v>
      </c>
      <c r="O1216" s="515">
        <f t="shared" si="296"/>
        <v>3.3207870883025541E-5</v>
      </c>
    </row>
    <row r="1217" spans="1:16">
      <c r="A1217" s="684"/>
      <c r="B1217" s="412" t="s">
        <v>808</v>
      </c>
      <c r="C1217" s="413">
        <v>31970650</v>
      </c>
      <c r="D1217" s="414" t="s">
        <v>809</v>
      </c>
      <c r="E1217" s="476" t="s">
        <v>1706</v>
      </c>
      <c r="F1217" s="435">
        <v>45531</v>
      </c>
      <c r="G1217" s="419">
        <v>197311</v>
      </c>
      <c r="H1217" s="419"/>
      <c r="I1217" s="419">
        <f t="shared" si="288"/>
        <v>197311</v>
      </c>
      <c r="J1217" s="472" t="s">
        <v>2891</v>
      </c>
      <c r="K1217" s="419">
        <v>143.66999999999999</v>
      </c>
      <c r="L1217" s="466">
        <f t="shared" si="289"/>
        <v>1</v>
      </c>
      <c r="M1217" s="464">
        <f t="shared" si="290"/>
        <v>1973.1100000000001</v>
      </c>
      <c r="N1217" s="464">
        <f t="shared" si="291"/>
        <v>199284.11</v>
      </c>
      <c r="O1217" s="468">
        <f>+N1217/$L$4337</f>
        <v>1.3980120165468463E-6</v>
      </c>
      <c r="P1217" s="479"/>
    </row>
    <row r="1218" spans="1:16">
      <c r="A1218" s="684"/>
      <c r="B1218" s="440" t="s">
        <v>808</v>
      </c>
      <c r="C1218" s="441">
        <v>31970650</v>
      </c>
      <c r="D1218" s="414" t="s">
        <v>809</v>
      </c>
      <c r="E1218" s="476" t="s">
        <v>1706</v>
      </c>
      <c r="F1218" s="435">
        <v>45531</v>
      </c>
      <c r="G1218" s="419">
        <v>1045471</v>
      </c>
      <c r="H1218" s="419"/>
      <c r="I1218" s="419">
        <f t="shared" si="288"/>
        <v>1045471</v>
      </c>
      <c r="J1218" s="472" t="s">
        <v>2891</v>
      </c>
      <c r="K1218" s="419">
        <v>143.66999999999999</v>
      </c>
      <c r="L1218" s="466">
        <f t="shared" si="289"/>
        <v>1</v>
      </c>
      <c r="M1218" s="464">
        <f t="shared" si="290"/>
        <v>10454.710000000001</v>
      </c>
      <c r="N1218" s="464">
        <f t="shared" si="291"/>
        <v>1055925.71</v>
      </c>
      <c r="O1218" s="468">
        <f>+N1218/$L$4337</f>
        <v>7.4074989278410629E-6</v>
      </c>
      <c r="P1218" s="479"/>
    </row>
    <row r="1219" spans="1:16">
      <c r="A1219" s="684"/>
      <c r="B1219" s="412" t="s">
        <v>808</v>
      </c>
      <c r="C1219" s="413">
        <v>31970650</v>
      </c>
      <c r="D1219" s="414" t="s">
        <v>809</v>
      </c>
      <c r="E1219" s="476" t="s">
        <v>1706</v>
      </c>
      <c r="F1219" s="435">
        <v>45531</v>
      </c>
      <c r="G1219" s="419">
        <v>73183</v>
      </c>
      <c r="H1219" s="419"/>
      <c r="I1219" s="419">
        <f t="shared" si="288"/>
        <v>73183</v>
      </c>
      <c r="J1219" s="472" t="s">
        <v>2891</v>
      </c>
      <c r="K1219" s="419">
        <v>143.66999999999999</v>
      </c>
      <c r="L1219" s="466">
        <f t="shared" si="289"/>
        <v>1</v>
      </c>
      <c r="M1219" s="464">
        <f t="shared" si="290"/>
        <v>731.83</v>
      </c>
      <c r="N1219" s="464">
        <f t="shared" si="291"/>
        <v>73914.83</v>
      </c>
      <c r="O1219" s="468">
        <f>+N1219/$L$4337</f>
        <v>5.1852513750854165E-7</v>
      </c>
      <c r="P1219" s="479"/>
    </row>
    <row r="1220" spans="1:16">
      <c r="A1220" s="684"/>
      <c r="B1220" s="440" t="s">
        <v>808</v>
      </c>
      <c r="C1220" s="441">
        <v>31970650</v>
      </c>
      <c r="D1220" s="414" t="s">
        <v>809</v>
      </c>
      <c r="E1220" s="476" t="s">
        <v>1706</v>
      </c>
      <c r="F1220" s="435">
        <v>45531</v>
      </c>
      <c r="G1220" s="419">
        <v>200375</v>
      </c>
      <c r="H1220" s="419"/>
      <c r="I1220" s="419">
        <f t="shared" si="288"/>
        <v>200375</v>
      </c>
      <c r="J1220" s="472" t="s">
        <v>2891</v>
      </c>
      <c r="K1220" s="419">
        <v>143.66999999999999</v>
      </c>
      <c r="L1220" s="466">
        <f t="shared" si="289"/>
        <v>1</v>
      </c>
      <c r="M1220" s="464">
        <f t="shared" si="290"/>
        <v>2003.75</v>
      </c>
      <c r="N1220" s="464">
        <f t="shared" si="291"/>
        <v>202378.75</v>
      </c>
      <c r="O1220" s="468">
        <f>+N1220/$L$4337</f>
        <v>1.419721443890986E-6</v>
      </c>
      <c r="P1220" s="479"/>
    </row>
    <row r="1221" spans="1:16">
      <c r="A1221" s="684"/>
      <c r="B1221" s="412" t="s">
        <v>808</v>
      </c>
      <c r="C1221" s="413">
        <v>31970650</v>
      </c>
      <c r="D1221" s="414" t="s">
        <v>809</v>
      </c>
      <c r="E1221" s="476" t="s">
        <v>1706</v>
      </c>
      <c r="F1221" s="435">
        <v>45531</v>
      </c>
      <c r="G1221" s="419">
        <v>1083333</v>
      </c>
      <c r="H1221" s="419"/>
      <c r="I1221" s="419">
        <f t="shared" si="288"/>
        <v>1083333</v>
      </c>
      <c r="J1221" s="472" t="s">
        <v>2891</v>
      </c>
      <c r="K1221" s="419">
        <v>143.66999999999999</v>
      </c>
      <c r="L1221" s="466">
        <f t="shared" si="289"/>
        <v>1</v>
      </c>
      <c r="M1221" s="464">
        <f t="shared" si="290"/>
        <v>10833.33</v>
      </c>
      <c r="N1221" s="464">
        <f t="shared" si="291"/>
        <v>1094166.33</v>
      </c>
      <c r="O1221" s="468">
        <f>+N1221/$L$4337</f>
        <v>7.6757633985015772E-6</v>
      </c>
      <c r="P1221" s="479"/>
    </row>
    <row r="1222" spans="1:16" s="411" customFormat="1" ht="14" thickBot="1">
      <c r="A1222" s="684"/>
      <c r="B1222" s="447" t="s">
        <v>26</v>
      </c>
      <c r="C1222" s="413"/>
      <c r="D1222" s="414"/>
      <c r="E1222" s="476"/>
      <c r="F1222" s="471"/>
      <c r="G1222" s="454">
        <f>SUM(G1217:G1221)</f>
        <v>2599673</v>
      </c>
      <c r="H1222" s="454">
        <f t="shared" ref="H1222:O1222" si="297">SUM(H1217:H1221)</f>
        <v>0</v>
      </c>
      <c r="I1222" s="454">
        <f t="shared" si="297"/>
        <v>2599673</v>
      </c>
      <c r="J1222" s="454"/>
      <c r="K1222" s="454"/>
      <c r="L1222" s="454"/>
      <c r="M1222" s="454">
        <f t="shared" si="297"/>
        <v>25996.730000000003</v>
      </c>
      <c r="N1222" s="454">
        <f t="shared" si="297"/>
        <v>2625669.73</v>
      </c>
      <c r="O1222" s="515">
        <f t="shared" si="297"/>
        <v>1.8419520924289013E-5</v>
      </c>
    </row>
    <row r="1223" spans="1:16" ht="14" thickBot="1">
      <c r="A1223" s="685"/>
      <c r="B1223" s="482" t="s">
        <v>1710</v>
      </c>
      <c r="C1223" s="483"/>
      <c r="D1223" s="483"/>
      <c r="E1223" s="484"/>
      <c r="F1223" s="483"/>
      <c r="G1223" s="478">
        <f>+G13+G16+G22+G32+G38+G44+G50+G53+G56+G62+G68+G78+G84+G94+G100+G106+G112+G118+G124+G130+G133+G139+G145+G151+G157+G167+G173+G179+G185+G191+G197+G203+G209+G215+G218+G224+G230+G236+G242+G248+G254+G260+G270+G276+G282+G288+G294+G304+G310+G316+G326+G328+G334+G340+G346+G348+G354+G360+G366+G372+G378+G384+G390+G393+G399+G405+G411+G417++G427+G437+G443+G453+G464+G470+G476+G482+G490+G500+G503+G506+G512+G518+G520+G530+G536+G542+G557+G563+G569+G571+G577+G583+G596+G598+G604+G610+G616+G619+G625+G631+G637+G643+G646+G652+G655+G661+G667+G670+G676+G682+G688+G694+G697+G699+G705+G711+G717+G723+G729+G735+G741+G743+G745+G751+G757+G763+G769+G775+G793+G799+G805+G811+G814+G824+G830+G836+G842+G852+G858+G863+G873+G879+G882+G888+G891+G897+G903+G908+G914+G920+G926+G928+G934+G937+G940+G946+G952+G962+G968+G978+G981+G992+G998+G1003+G1005+G1011+G1017+G1023+G1029+G1035+G1041+G1043+G1049+G1055+G1057+G1063+G1069+G1075+G1085+G1091+G1097+G1103+G1108+G1111+G1117+G1123+G1125+G1133+G1139+G1149+G1155+G1165+G1171+G1177+G1180+G1186+G1192+G1198+G1204+G1210+G1216+G1222</f>
        <v>1125462608</v>
      </c>
      <c r="H1223" s="478">
        <f t="shared" ref="H1223:O1223" si="298">+H13+H16+H22+H32+H38+H44+H50+H53+H56+H62+H68+H78+H84+H94+H100+H106+H112+H118+H124+H130+H133+H139+H145+H151+H157+H167+H173+H179+H185+H191+H197+H203+H209+H215+H218+H224+H230+H236+H242+H248+H254+H260+H270+H276+H282+H288+H294+H304+H310+H316+H326+H328+H334+H340+H346+H348+H354+H360+H366+H372+H378+H384+H390+H393+H399+H405+H411+H417++H427+H437+H443+H453+H464+H470+H476+H482+H490+H500+H503+H506+H512+H518+H520+H530+H536+H542+H557+H563+H569+H571+H577+H583+H596+H598+H604+H610+H616+H619+H625+H631+H637+H643+H646+H652+H655+H661+H667+H670+H676+H682+H688+H694+H697+H699+H705+H711+H717+H723+H729+H735+H741+H743+H745+H751+H757+H763+H769+H775+H793+H799+H805+H811+H814+H824+H830+H836+H842+H852+H858+H863+H873+H879+H882+H888+H891+H897+H903+H908+H914+H920+H926+H928+H934+H937+H940+H946+H952+H962+H968+H978+H981+H992+H998+H1003+H1005+H1011+H1017+H1023+H1029+H1035+H1041+H1043+H1049+H1055+H1057+H1063+H1069+H1075+H1085+H1091+H1097+H1103+H1108+H1111+H1117+H1123+H1125+H1133+H1139+H1149+H1155+H1165+H1171+H1177+H1180+H1186+H1192+H1198+H1204+H1210+H1216+H1222</f>
        <v>0</v>
      </c>
      <c r="I1223" s="478">
        <f t="shared" si="298"/>
        <v>1125462608</v>
      </c>
      <c r="J1223" s="478" t="s">
        <v>2890</v>
      </c>
      <c r="K1223" s="478" t="s">
        <v>158</v>
      </c>
      <c r="L1223" s="478" t="s">
        <v>158</v>
      </c>
      <c r="M1223" s="478">
        <f t="shared" si="298"/>
        <v>11254626.08</v>
      </c>
      <c r="N1223" s="478">
        <f t="shared" si="298"/>
        <v>1136717234.0800002</v>
      </c>
      <c r="O1223" s="615">
        <f t="shared" si="298"/>
        <v>7.9742652470371836E-3</v>
      </c>
      <c r="P1223" s="479"/>
    </row>
    <row r="1224" spans="1:16" s="411" customFormat="1">
      <c r="B1224" s="460"/>
      <c r="C1224" s="461"/>
      <c r="D1224" s="462"/>
      <c r="E1224" s="485"/>
      <c r="F1224" s="486"/>
      <c r="G1224" s="457"/>
      <c r="L1224" s="487"/>
      <c r="M1224" s="636"/>
      <c r="O1224" s="516"/>
    </row>
    <row r="1225" spans="1:16">
      <c r="D1225" s="489"/>
      <c r="E1225" s="485"/>
      <c r="G1225" s="490" t="s">
        <v>158</v>
      </c>
      <c r="H1225" s="479"/>
      <c r="L1225" s="491"/>
      <c r="O1225" s="513"/>
      <c r="P1225" s="479"/>
    </row>
    <row r="1226" spans="1:16" ht="14" thickBot="1">
      <c r="D1226" s="489"/>
      <c r="G1226" s="490" t="s">
        <v>158</v>
      </c>
      <c r="H1226" s="479"/>
      <c r="L1226" s="491"/>
      <c r="O1226" s="513"/>
      <c r="P1226" s="479"/>
    </row>
    <row r="1227" spans="1:16" s="492" customFormat="1" ht="28">
      <c r="A1227" s="674" t="s">
        <v>2894</v>
      </c>
      <c r="B1227" s="477" t="s">
        <v>1632</v>
      </c>
      <c r="C1227" s="477" t="s">
        <v>1633</v>
      </c>
      <c r="D1227" s="477" t="s">
        <v>1649</v>
      </c>
      <c r="E1227" s="477" t="s">
        <v>1634</v>
      </c>
      <c r="F1227" s="477" t="s">
        <v>1635</v>
      </c>
      <c r="G1227" s="477" t="s">
        <v>1712</v>
      </c>
      <c r="H1227" s="477" t="s">
        <v>1713</v>
      </c>
      <c r="I1227" s="477" t="s">
        <v>1711</v>
      </c>
      <c r="J1227" s="477" t="s">
        <v>1636</v>
      </c>
      <c r="K1227" s="477" t="s">
        <v>1637</v>
      </c>
      <c r="L1227" s="477" t="s">
        <v>1638</v>
      </c>
      <c r="M1227" s="638" t="s">
        <v>1639</v>
      </c>
      <c r="N1227" s="477" t="s">
        <v>1640</v>
      </c>
      <c r="O1227" s="517" t="s">
        <v>1641</v>
      </c>
    </row>
    <row r="1228" spans="1:16" s="492" customFormat="1">
      <c r="A1228" s="675"/>
      <c r="B1228" s="412" t="s">
        <v>212</v>
      </c>
      <c r="C1228" s="413">
        <v>800088702</v>
      </c>
      <c r="D1228" s="414" t="s">
        <v>213</v>
      </c>
      <c r="E1228" s="476" t="s">
        <v>1706</v>
      </c>
      <c r="F1228" s="435">
        <v>45440</v>
      </c>
      <c r="G1228" s="419">
        <v>5279999</v>
      </c>
      <c r="H1228" s="419">
        <v>0</v>
      </c>
      <c r="I1228" s="419">
        <f>+G1228+H1228</f>
        <v>5279999</v>
      </c>
      <c r="J1228" s="472">
        <v>133.38</v>
      </c>
      <c r="K1228" s="419">
        <v>143.66999999999999</v>
      </c>
      <c r="L1228" s="466">
        <f>+K1228/J1228</f>
        <v>1.0771479982006298</v>
      </c>
      <c r="M1228" s="464">
        <f>+I1228*L1228%</f>
        <v>56873.403533513272</v>
      </c>
      <c r="N1228" s="464">
        <f>+I1228+M1228</f>
        <v>5336872.4035335137</v>
      </c>
      <c r="O1228" s="468">
        <f>+N1228/$L$4337</f>
        <v>3.7439070033818058E-5</v>
      </c>
    </row>
    <row r="1229" spans="1:16" s="492" customFormat="1">
      <c r="A1229" s="675"/>
      <c r="B1229" s="456" t="s">
        <v>26</v>
      </c>
      <c r="C1229" s="441"/>
      <c r="D1229" s="414"/>
      <c r="E1229" s="476"/>
      <c r="F1229" s="471"/>
      <c r="G1229" s="454">
        <f>+G1228</f>
        <v>5279999</v>
      </c>
      <c r="H1229" s="454">
        <f t="shared" ref="H1229:I1229" si="299">+H1228</f>
        <v>0</v>
      </c>
      <c r="I1229" s="454">
        <f t="shared" si="299"/>
        <v>5279999</v>
      </c>
      <c r="J1229" s="473" t="s">
        <v>158</v>
      </c>
      <c r="K1229" s="454" t="s">
        <v>158</v>
      </c>
      <c r="L1229" s="467" t="s">
        <v>158</v>
      </c>
      <c r="M1229" s="454">
        <f t="shared" ref="M1229:N1229" si="300">+M1228</f>
        <v>56873.403533513272</v>
      </c>
      <c r="N1229" s="454">
        <f t="shared" si="300"/>
        <v>5336872.4035335137</v>
      </c>
      <c r="O1229" s="470">
        <f>SUM(O1218:O1222)</f>
        <v>3.5441029832031175E-5</v>
      </c>
    </row>
    <row r="1230" spans="1:16" s="492" customFormat="1" ht="28">
      <c r="A1230" s="675"/>
      <c r="B1230" s="444" t="s">
        <v>2914</v>
      </c>
      <c r="C1230" s="441">
        <v>900336004</v>
      </c>
      <c r="D1230" s="414" t="s">
        <v>1093</v>
      </c>
      <c r="E1230" s="476" t="s">
        <v>1706</v>
      </c>
      <c r="F1230" s="435"/>
      <c r="G1230" s="419">
        <v>52802700</v>
      </c>
      <c r="H1230" s="419"/>
      <c r="I1230" s="419">
        <f t="shared" ref="I1230:I1233" si="301">+G1230+H1230</f>
        <v>52802700</v>
      </c>
      <c r="J1230" s="419">
        <v>0</v>
      </c>
      <c r="K1230" s="419">
        <v>143.66999999999999</v>
      </c>
      <c r="L1230" s="466">
        <v>0</v>
      </c>
      <c r="M1230" s="464">
        <f>+I1230*L1230%</f>
        <v>0</v>
      </c>
      <c r="N1230" s="464">
        <f>+I1230+M1230</f>
        <v>52802700</v>
      </c>
      <c r="O1230" s="468">
        <f>+N1230/$L$4337</f>
        <v>3.7041994520344929E-4</v>
      </c>
    </row>
    <row r="1231" spans="1:16" s="492" customFormat="1" ht="28">
      <c r="A1231" s="675"/>
      <c r="B1231" s="444" t="s">
        <v>2914</v>
      </c>
      <c r="C1231" s="441">
        <v>900336004</v>
      </c>
      <c r="D1231" s="414" t="s">
        <v>1093</v>
      </c>
      <c r="E1231" s="476" t="s">
        <v>1706</v>
      </c>
      <c r="F1231" s="435"/>
      <c r="G1231" s="419">
        <v>253902</v>
      </c>
      <c r="H1231" s="596">
        <v>386007</v>
      </c>
      <c r="I1231" s="419">
        <f t="shared" si="301"/>
        <v>639909</v>
      </c>
      <c r="J1231" s="419">
        <v>0</v>
      </c>
      <c r="K1231" s="419">
        <v>143.66999999999999</v>
      </c>
      <c r="L1231" s="466">
        <v>0</v>
      </c>
      <c r="M1231" s="464">
        <f>+I1231*L1231%</f>
        <v>0</v>
      </c>
      <c r="N1231" s="464">
        <f>+I1231+M1231</f>
        <v>639909</v>
      </c>
      <c r="O1231" s="468">
        <f>+N1231/$L$4337</f>
        <v>4.4890707618207792E-6</v>
      </c>
    </row>
    <row r="1232" spans="1:16" s="493" customFormat="1">
      <c r="A1232" s="675"/>
      <c r="B1232" s="456" t="s">
        <v>26</v>
      </c>
      <c r="C1232" s="441"/>
      <c r="D1232" s="414"/>
      <c r="E1232" s="476"/>
      <c r="F1232" s="471"/>
      <c r="G1232" s="454">
        <f>SUM(G1230:G1231)</f>
        <v>53056602</v>
      </c>
      <c r="H1232" s="454">
        <f t="shared" ref="H1232:L1232" si="302">SUM(H1230:H1231)</f>
        <v>386007</v>
      </c>
      <c r="I1232" s="454">
        <f>SUM(I1230:I1231)</f>
        <v>53442609</v>
      </c>
      <c r="J1232" s="454">
        <f t="shared" si="302"/>
        <v>0</v>
      </c>
      <c r="K1232" s="454">
        <f t="shared" si="302"/>
        <v>287.33999999999997</v>
      </c>
      <c r="L1232" s="454">
        <f t="shared" si="302"/>
        <v>0</v>
      </c>
      <c r="M1232" s="454">
        <f>SUM(M1230:M1231)</f>
        <v>0</v>
      </c>
      <c r="N1232" s="454">
        <f>SUM(N1230:N1231)</f>
        <v>53442609</v>
      </c>
      <c r="O1232" s="470">
        <f>SUM(O1230:O1231)</f>
        <v>3.7490901596527005E-4</v>
      </c>
    </row>
    <row r="1233" spans="1:16" s="493" customFormat="1">
      <c r="A1233" s="675"/>
      <c r="B1233" s="440" t="s">
        <v>2924</v>
      </c>
      <c r="C1233" s="441" t="s">
        <v>2925</v>
      </c>
      <c r="D1233" s="414" t="s">
        <v>2926</v>
      </c>
      <c r="E1233" s="476"/>
      <c r="F1233" s="471"/>
      <c r="G1233" s="419">
        <v>11931182</v>
      </c>
      <c r="H1233" s="596">
        <v>2337377</v>
      </c>
      <c r="I1233" s="419">
        <f t="shared" si="301"/>
        <v>14268559</v>
      </c>
      <c r="J1233" s="454"/>
      <c r="K1233" s="419">
        <v>143.66999999999999</v>
      </c>
      <c r="L1233" s="466">
        <v>0</v>
      </c>
      <c r="M1233" s="464">
        <f>+I1233*L1233%</f>
        <v>0</v>
      </c>
      <c r="N1233" s="464">
        <f>+I1233+M1233</f>
        <v>14268559</v>
      </c>
      <c r="O1233" s="468">
        <f>+N1233/$L$4337</f>
        <v>1.0009637467235924E-4</v>
      </c>
    </row>
    <row r="1234" spans="1:16" s="493" customFormat="1">
      <c r="A1234" s="675"/>
      <c r="B1234" s="456" t="s">
        <v>26</v>
      </c>
      <c r="C1234" s="441"/>
      <c r="D1234" s="414"/>
      <c r="E1234" s="476"/>
      <c r="F1234" s="471"/>
      <c r="G1234" s="454">
        <f>+G1233</f>
        <v>11931182</v>
      </c>
      <c r="H1234" s="454">
        <f t="shared" ref="H1234:O1234" si="303">+H1233</f>
        <v>2337377</v>
      </c>
      <c r="I1234" s="454">
        <f t="shared" si="303"/>
        <v>14268559</v>
      </c>
      <c r="J1234" s="454">
        <f t="shared" si="303"/>
        <v>0</v>
      </c>
      <c r="K1234" s="454">
        <f t="shared" si="303"/>
        <v>143.66999999999999</v>
      </c>
      <c r="L1234" s="454">
        <f t="shared" si="303"/>
        <v>0</v>
      </c>
      <c r="M1234" s="454">
        <f>+M1233</f>
        <v>0</v>
      </c>
      <c r="N1234" s="454">
        <f t="shared" si="303"/>
        <v>14268559</v>
      </c>
      <c r="O1234" s="470">
        <f t="shared" si="303"/>
        <v>1.0009637467235924E-4</v>
      </c>
    </row>
    <row r="1235" spans="1:16" s="492" customFormat="1">
      <c r="A1235" s="675"/>
      <c r="B1235" s="412" t="s">
        <v>192</v>
      </c>
      <c r="C1235" s="413">
        <v>800197268</v>
      </c>
      <c r="D1235" s="414" t="s">
        <v>172</v>
      </c>
      <c r="E1235" s="476" t="s">
        <v>1706</v>
      </c>
      <c r="F1235" s="435">
        <v>44586</v>
      </c>
      <c r="G1235" s="419">
        <v>260998000</v>
      </c>
      <c r="H1235" s="419">
        <v>188487000</v>
      </c>
      <c r="I1235" s="419">
        <f t="shared" ref="I1235:I1282" si="304">+G1235+H1235</f>
        <v>449485000</v>
      </c>
      <c r="J1235" s="472">
        <v>113.26</v>
      </c>
      <c r="K1235" s="419">
        <v>143.66999999999999</v>
      </c>
      <c r="L1235" s="466">
        <f t="shared" ref="L1235:L1268" si="305">+K1235/J1235</f>
        <v>1.2684972629348401</v>
      </c>
      <c r="M1235" s="464">
        <f>+I1235*L1235%</f>
        <v>5701704.9223026661</v>
      </c>
      <c r="N1235" s="464">
        <f>+I1235+M1235</f>
        <v>455186704.92230266</v>
      </c>
      <c r="O1235" s="468">
        <f t="shared" ref="O1235:O1268" si="306">+N1235/$L$4337</f>
        <v>3.1932123602516158E-3</v>
      </c>
    </row>
    <row r="1236" spans="1:16" s="492" customFormat="1">
      <c r="A1236" s="675"/>
      <c r="B1236" s="440" t="s">
        <v>192</v>
      </c>
      <c r="C1236" s="441">
        <v>800197268</v>
      </c>
      <c r="D1236" s="414" t="s">
        <v>172</v>
      </c>
      <c r="E1236" s="476" t="s">
        <v>1706</v>
      </c>
      <c r="F1236" s="435">
        <v>44642</v>
      </c>
      <c r="G1236" s="419">
        <v>354745000</v>
      </c>
      <c r="H1236" s="419">
        <v>241985000</v>
      </c>
      <c r="I1236" s="419">
        <f t="shared" si="304"/>
        <v>596730000</v>
      </c>
      <c r="J1236" s="472">
        <v>116.26</v>
      </c>
      <c r="K1236" s="419">
        <v>143.66999999999999</v>
      </c>
      <c r="L1236" s="466">
        <f t="shared" si="305"/>
        <v>1.2357646654051262</v>
      </c>
      <c r="M1236" s="464">
        <f t="shared" ref="M1236:M1268" si="307">+I1236*L1236%</f>
        <v>7374178.4878720101</v>
      </c>
      <c r="N1236" s="464">
        <f t="shared" ref="N1236:N1268" si="308">+I1236+M1236</f>
        <v>604104178.487872</v>
      </c>
      <c r="O1236" s="468">
        <f t="shared" si="306"/>
        <v>4.2378938329413517E-3</v>
      </c>
    </row>
    <row r="1237" spans="1:16">
      <c r="A1237" s="675"/>
      <c r="B1237" s="412" t="s">
        <v>192</v>
      </c>
      <c r="C1237" s="413">
        <v>800197268</v>
      </c>
      <c r="D1237" s="414" t="s">
        <v>172</v>
      </c>
      <c r="E1237" s="476" t="s">
        <v>1706</v>
      </c>
      <c r="F1237" s="435">
        <v>44704</v>
      </c>
      <c r="G1237" s="419">
        <v>135135000</v>
      </c>
      <c r="H1237" s="419">
        <v>86190000</v>
      </c>
      <c r="I1237" s="419">
        <f t="shared" si="304"/>
        <v>221325000</v>
      </c>
      <c r="J1237" s="472">
        <v>118.7</v>
      </c>
      <c r="K1237" s="419">
        <v>143.66999999999999</v>
      </c>
      <c r="L1237" s="466">
        <f t="shared" si="305"/>
        <v>1.2103622577927546</v>
      </c>
      <c r="M1237" s="464">
        <f t="shared" si="307"/>
        <v>2678834.2670598142</v>
      </c>
      <c r="N1237" s="464">
        <f t="shared" si="308"/>
        <v>224003834.2670598</v>
      </c>
      <c r="O1237" s="468">
        <f t="shared" si="306"/>
        <v>1.5714250978561101E-3</v>
      </c>
      <c r="P1237" s="479"/>
    </row>
    <row r="1238" spans="1:16">
      <c r="A1238" s="675"/>
      <c r="B1238" s="440" t="s">
        <v>192</v>
      </c>
      <c r="C1238" s="441">
        <v>800197268</v>
      </c>
      <c r="D1238" s="414" t="s">
        <v>172</v>
      </c>
      <c r="E1238" s="476" t="s">
        <v>1706</v>
      </c>
      <c r="F1238" s="435">
        <v>44764</v>
      </c>
      <c r="G1238" s="419">
        <v>144549000</v>
      </c>
      <c r="H1238" s="419">
        <v>85003000</v>
      </c>
      <c r="I1238" s="419">
        <f t="shared" si="304"/>
        <v>229552000</v>
      </c>
      <c r="J1238" s="472">
        <v>120.27</v>
      </c>
      <c r="K1238" s="419">
        <v>143.66999999999999</v>
      </c>
      <c r="L1238" s="466">
        <f t="shared" si="305"/>
        <v>1.1945622349713145</v>
      </c>
      <c r="M1238" s="464">
        <f t="shared" si="307"/>
        <v>2742141.501621352</v>
      </c>
      <c r="N1238" s="464">
        <f t="shared" si="308"/>
        <v>232294141.50162137</v>
      </c>
      <c r="O1238" s="468">
        <f t="shared" si="306"/>
        <v>1.6295830168933196E-3</v>
      </c>
      <c r="P1238" s="479"/>
    </row>
    <row r="1239" spans="1:16">
      <c r="A1239" s="675"/>
      <c r="B1239" s="412" t="s">
        <v>192</v>
      </c>
      <c r="C1239" s="413">
        <v>800197268</v>
      </c>
      <c r="D1239" s="414" t="s">
        <v>172</v>
      </c>
      <c r="E1239" s="476" t="s">
        <v>1706</v>
      </c>
      <c r="F1239" s="435">
        <v>44888</v>
      </c>
      <c r="G1239" s="419">
        <v>72899000</v>
      </c>
      <c r="H1239" s="419">
        <v>36905000</v>
      </c>
      <c r="I1239" s="419">
        <f t="shared" si="304"/>
        <v>109804000</v>
      </c>
      <c r="J1239" s="472">
        <v>124.46</v>
      </c>
      <c r="K1239" s="419">
        <v>143.66999999999999</v>
      </c>
      <c r="L1239" s="466">
        <f t="shared" si="305"/>
        <v>1.1543467780813113</v>
      </c>
      <c r="M1239" s="464">
        <f t="shared" si="307"/>
        <v>1267518.9362044029</v>
      </c>
      <c r="N1239" s="464">
        <f t="shared" si="308"/>
        <v>111071518.9362044</v>
      </c>
      <c r="O1239" s="468">
        <f t="shared" si="306"/>
        <v>7.791856469084482E-4</v>
      </c>
      <c r="P1239" s="479"/>
    </row>
    <row r="1240" spans="1:16">
      <c r="A1240" s="675"/>
      <c r="B1240" s="440" t="s">
        <v>192</v>
      </c>
      <c r="C1240" s="441">
        <v>800197268</v>
      </c>
      <c r="D1240" s="414" t="s">
        <v>172</v>
      </c>
      <c r="E1240" s="476" t="s">
        <v>1706</v>
      </c>
      <c r="F1240" s="435">
        <v>44950</v>
      </c>
      <c r="G1240" s="419">
        <v>393088000</v>
      </c>
      <c r="H1240" s="419">
        <v>181571000</v>
      </c>
      <c r="I1240" s="419">
        <f t="shared" si="304"/>
        <v>574659000</v>
      </c>
      <c r="J1240" s="472">
        <v>128.27000000000001</v>
      </c>
      <c r="K1240" s="419">
        <v>143.66999999999999</v>
      </c>
      <c r="L1240" s="466">
        <f t="shared" si="305"/>
        <v>1.1200592500194899</v>
      </c>
      <c r="M1240" s="464">
        <f t="shared" si="307"/>
        <v>6436521.2855695011</v>
      </c>
      <c r="N1240" s="464">
        <f t="shared" si="308"/>
        <v>581095521.28556955</v>
      </c>
      <c r="O1240" s="468">
        <f t="shared" si="306"/>
        <v>4.0764841788880207E-3</v>
      </c>
      <c r="P1240" s="479"/>
    </row>
    <row r="1241" spans="1:16">
      <c r="A1241" s="675"/>
      <c r="B1241" s="412" t="s">
        <v>192</v>
      </c>
      <c r="C1241" s="413">
        <v>800197268</v>
      </c>
      <c r="D1241" s="414" t="s">
        <v>172</v>
      </c>
      <c r="E1241" s="476" t="s">
        <v>1706</v>
      </c>
      <c r="F1241" s="435">
        <v>45006</v>
      </c>
      <c r="G1241" s="419">
        <v>55201000</v>
      </c>
      <c r="H1241" s="419">
        <v>23288000</v>
      </c>
      <c r="I1241" s="419">
        <f t="shared" si="304"/>
        <v>78489000</v>
      </c>
      <c r="J1241" s="472">
        <v>131.77000000000001</v>
      </c>
      <c r="K1241" s="419">
        <v>143.66999999999999</v>
      </c>
      <c r="L1241" s="466">
        <f t="shared" si="305"/>
        <v>1.0903088715185549</v>
      </c>
      <c r="M1241" s="464">
        <f t="shared" si="307"/>
        <v>855772.53016619862</v>
      </c>
      <c r="N1241" s="464">
        <f t="shared" si="308"/>
        <v>79344772.530166194</v>
      </c>
      <c r="O1241" s="468">
        <f t="shared" si="306"/>
        <v>5.5661711035239316E-4</v>
      </c>
      <c r="P1241" s="479"/>
    </row>
    <row r="1242" spans="1:16">
      <c r="A1242" s="675"/>
      <c r="B1242" s="440" t="s">
        <v>192</v>
      </c>
      <c r="C1242" s="441">
        <v>800197268</v>
      </c>
      <c r="D1242" s="414" t="s">
        <v>172</v>
      </c>
      <c r="E1242" s="476" t="s">
        <v>1706</v>
      </c>
      <c r="F1242" s="435">
        <v>45069</v>
      </c>
      <c r="G1242" s="419">
        <v>141817000</v>
      </c>
      <c r="H1242" s="419">
        <v>53440000</v>
      </c>
      <c r="I1242" s="419">
        <f t="shared" si="304"/>
        <v>195257000</v>
      </c>
      <c r="J1242" s="472">
        <v>133.38</v>
      </c>
      <c r="K1242" s="419">
        <v>143.66999999999999</v>
      </c>
      <c r="L1242" s="466">
        <f t="shared" si="305"/>
        <v>1.0771479982006298</v>
      </c>
      <c r="M1242" s="464">
        <f t="shared" si="307"/>
        <v>2103206.8668466038</v>
      </c>
      <c r="N1242" s="464">
        <f t="shared" si="308"/>
        <v>197360206.86684659</v>
      </c>
      <c r="O1242" s="468">
        <f t="shared" si="306"/>
        <v>1.3845155079751364E-3</v>
      </c>
      <c r="P1242" s="479"/>
    </row>
    <row r="1243" spans="1:16">
      <c r="A1243" s="675"/>
      <c r="B1243" s="412" t="s">
        <v>192</v>
      </c>
      <c r="C1243" s="413">
        <v>800197268</v>
      </c>
      <c r="D1243" s="414" t="s">
        <v>172</v>
      </c>
      <c r="E1243" s="476" t="s">
        <v>1706</v>
      </c>
      <c r="F1243" s="435">
        <v>45128</v>
      </c>
      <c r="G1243" s="419">
        <v>489582000</v>
      </c>
      <c r="H1243" s="419">
        <v>163831000</v>
      </c>
      <c r="I1243" s="419">
        <f t="shared" si="304"/>
        <v>653413000</v>
      </c>
      <c r="J1243" s="472">
        <v>134.44999999999999</v>
      </c>
      <c r="K1243" s="419">
        <v>143.66999999999999</v>
      </c>
      <c r="L1243" s="466">
        <f t="shared" si="305"/>
        <v>1.0685756786909633</v>
      </c>
      <c r="M1243" s="464">
        <f t="shared" si="307"/>
        <v>6982212.399404984</v>
      </c>
      <c r="N1243" s="464">
        <f t="shared" si="308"/>
        <v>660395212.399405</v>
      </c>
      <c r="O1243" s="468">
        <f t="shared" si="306"/>
        <v>4.6327850354168981E-3</v>
      </c>
      <c r="P1243" s="479"/>
    </row>
    <row r="1244" spans="1:16">
      <c r="A1244" s="675"/>
      <c r="B1244" s="440" t="s">
        <v>192</v>
      </c>
      <c r="C1244" s="441">
        <v>800197268</v>
      </c>
      <c r="D1244" s="414" t="s">
        <v>172</v>
      </c>
      <c r="E1244" s="476" t="s">
        <v>1706</v>
      </c>
      <c r="F1244" s="435">
        <v>45189</v>
      </c>
      <c r="G1244" s="419">
        <v>148360000</v>
      </c>
      <c r="H1244" s="419">
        <v>43176000</v>
      </c>
      <c r="I1244" s="419">
        <f t="shared" si="304"/>
        <v>191536000</v>
      </c>
      <c r="J1244" s="472">
        <v>136.11000000000001</v>
      </c>
      <c r="K1244" s="419">
        <v>143.66999999999999</v>
      </c>
      <c r="L1244" s="466">
        <f t="shared" si="305"/>
        <v>1.0555433105576371</v>
      </c>
      <c r="M1244" s="464">
        <f t="shared" si="307"/>
        <v>2021745.4353096755</v>
      </c>
      <c r="N1244" s="464">
        <f t="shared" si="308"/>
        <v>193557745.43530968</v>
      </c>
      <c r="O1244" s="468">
        <f t="shared" si="306"/>
        <v>1.3578405925805043E-3</v>
      </c>
      <c r="P1244" s="479"/>
    </row>
    <row r="1245" spans="1:16">
      <c r="A1245" s="675"/>
      <c r="B1245" s="412" t="s">
        <v>192</v>
      </c>
      <c r="C1245" s="413">
        <v>800197268</v>
      </c>
      <c r="D1245" s="414" t="s">
        <v>172</v>
      </c>
      <c r="E1245" s="476" t="s">
        <v>1706</v>
      </c>
      <c r="F1245" s="435">
        <v>45252</v>
      </c>
      <c r="G1245" s="419">
        <v>84301000</v>
      </c>
      <c r="H1245" s="419">
        <v>20736000</v>
      </c>
      <c r="I1245" s="419">
        <f t="shared" si="304"/>
        <v>105037000</v>
      </c>
      <c r="J1245" s="472">
        <v>137.09</v>
      </c>
      <c r="K1245" s="419">
        <v>143.66999999999999</v>
      </c>
      <c r="L1245" s="466">
        <f t="shared" si="305"/>
        <v>1.0479976657670143</v>
      </c>
      <c r="M1245" s="464">
        <f t="shared" si="307"/>
        <v>1100785.3081916987</v>
      </c>
      <c r="N1245" s="464">
        <f t="shared" si="308"/>
        <v>106137785.3081917</v>
      </c>
      <c r="O1245" s="468">
        <f t="shared" si="306"/>
        <v>7.4457466413414158E-4</v>
      </c>
      <c r="P1245" s="479"/>
    </row>
    <row r="1246" spans="1:16">
      <c r="A1246" s="675"/>
      <c r="B1246" s="440" t="s">
        <v>192</v>
      </c>
      <c r="C1246" s="441">
        <v>800197268</v>
      </c>
      <c r="D1246" s="414" t="s">
        <v>172</v>
      </c>
      <c r="E1246" s="476" t="s">
        <v>1706</v>
      </c>
      <c r="F1246" s="435">
        <v>45436</v>
      </c>
      <c r="G1246" s="419">
        <v>88910000</v>
      </c>
      <c r="H1246" s="419">
        <v>33440000</v>
      </c>
      <c r="I1246" s="419">
        <f t="shared" si="304"/>
        <v>122350000</v>
      </c>
      <c r="J1246" s="472">
        <v>133.38</v>
      </c>
      <c r="K1246" s="419">
        <v>143.66999999999999</v>
      </c>
      <c r="L1246" s="466">
        <f t="shared" si="305"/>
        <v>1.0771479982006298</v>
      </c>
      <c r="M1246" s="464">
        <f t="shared" si="307"/>
        <v>1317890.5757984705</v>
      </c>
      <c r="N1246" s="464">
        <f t="shared" si="308"/>
        <v>123667890.57579847</v>
      </c>
      <c r="O1246" s="468">
        <f t="shared" si="306"/>
        <v>8.6755134208124651E-4</v>
      </c>
      <c r="P1246" s="479"/>
    </row>
    <row r="1247" spans="1:16">
      <c r="A1247" s="675"/>
      <c r="B1247" s="412" t="s">
        <v>192</v>
      </c>
      <c r="C1247" s="413">
        <v>800197268</v>
      </c>
      <c r="D1247" s="414" t="s">
        <v>172</v>
      </c>
      <c r="E1247" s="476" t="s">
        <v>1706</v>
      </c>
      <c r="F1247" s="435">
        <v>44440</v>
      </c>
      <c r="G1247" s="419">
        <v>62586000</v>
      </c>
      <c r="H1247" s="419">
        <v>50837000</v>
      </c>
      <c r="I1247" s="419">
        <f t="shared" si="304"/>
        <v>113423000</v>
      </c>
      <c r="J1247" s="472">
        <v>110.04</v>
      </c>
      <c r="K1247" s="419">
        <v>143.66999999999999</v>
      </c>
      <c r="L1247" s="466">
        <f t="shared" si="305"/>
        <v>1.305616139585605</v>
      </c>
      <c r="M1247" s="464">
        <f t="shared" si="307"/>
        <v>1480868.9940021806</v>
      </c>
      <c r="N1247" s="464">
        <f t="shared" si="308"/>
        <v>114903868.99400218</v>
      </c>
      <c r="O1247" s="468">
        <f t="shared" si="306"/>
        <v>8.0607023611335411E-4</v>
      </c>
      <c r="P1247" s="479"/>
    </row>
    <row r="1248" spans="1:16">
      <c r="A1248" s="675"/>
      <c r="B1248" s="440" t="s">
        <v>192</v>
      </c>
      <c r="C1248" s="441">
        <v>800197268</v>
      </c>
      <c r="D1248" s="414" t="s">
        <v>172</v>
      </c>
      <c r="E1248" s="476" t="s">
        <v>1706</v>
      </c>
      <c r="F1248" s="435"/>
      <c r="G1248" s="419">
        <v>585635000</v>
      </c>
      <c r="H1248" s="419">
        <v>844609000</v>
      </c>
      <c r="I1248" s="419">
        <f t="shared" si="304"/>
        <v>1430244000</v>
      </c>
      <c r="J1248" s="472">
        <v>105.384681027013</v>
      </c>
      <c r="K1248" s="419">
        <v>143.66999999999999</v>
      </c>
      <c r="L1248" s="466">
        <f t="shared" si="305"/>
        <v>1.3632911216306041</v>
      </c>
      <c r="M1248" s="464">
        <f t="shared" si="307"/>
        <v>19498389.469654415</v>
      </c>
      <c r="N1248" s="464">
        <f t="shared" si="308"/>
        <v>1449742389.4696543</v>
      </c>
      <c r="O1248" s="468">
        <f t="shared" si="306"/>
        <v>1.0170190093810866E-2</v>
      </c>
      <c r="P1248" s="479"/>
    </row>
    <row r="1249" spans="1:16">
      <c r="A1249" s="675"/>
      <c r="B1249" s="440" t="s">
        <v>192</v>
      </c>
      <c r="C1249" s="441">
        <v>800197268</v>
      </c>
      <c r="D1249" s="414" t="s">
        <v>172</v>
      </c>
      <c r="E1249" s="476" t="s">
        <v>1706</v>
      </c>
      <c r="F1249" s="435">
        <v>44490</v>
      </c>
      <c r="G1249" s="419">
        <v>259521000</v>
      </c>
      <c r="H1249" s="419">
        <v>203713000</v>
      </c>
      <c r="I1249" s="419">
        <f t="shared" si="304"/>
        <v>463234000</v>
      </c>
      <c r="J1249" s="472">
        <v>110.06</v>
      </c>
      <c r="K1249" s="419">
        <v>143.66999999999999</v>
      </c>
      <c r="L1249" s="466">
        <f t="shared" si="305"/>
        <v>1.3053788842449572</v>
      </c>
      <c r="M1249" s="464">
        <f t="shared" si="307"/>
        <v>6046958.8206432853</v>
      </c>
      <c r="N1249" s="464">
        <f t="shared" si="308"/>
        <v>469280958.82064331</v>
      </c>
      <c r="O1249" s="468">
        <f t="shared" si="306"/>
        <v>3.2920859549107309E-3</v>
      </c>
      <c r="P1249" s="479"/>
    </row>
    <row r="1250" spans="1:16">
      <c r="A1250" s="675"/>
      <c r="B1250" s="412" t="s">
        <v>192</v>
      </c>
      <c r="C1250" s="413">
        <v>800197268</v>
      </c>
      <c r="D1250" s="414" t="s">
        <v>172</v>
      </c>
      <c r="E1250" s="476" t="s">
        <v>1706</v>
      </c>
      <c r="F1250" s="435">
        <v>44523</v>
      </c>
      <c r="G1250" s="419">
        <v>212077000</v>
      </c>
      <c r="H1250" s="419">
        <v>161338000</v>
      </c>
      <c r="I1250" s="419">
        <f t="shared" si="304"/>
        <v>373415000</v>
      </c>
      <c r="J1250" s="472">
        <v>110.6</v>
      </c>
      <c r="K1250" s="419">
        <v>143.66999999999999</v>
      </c>
      <c r="L1250" s="466">
        <f t="shared" si="305"/>
        <v>1.299005424954792</v>
      </c>
      <c r="M1250" s="464">
        <f t="shared" si="307"/>
        <v>4850681.1075949362</v>
      </c>
      <c r="N1250" s="464">
        <f t="shared" si="308"/>
        <v>378265681.10759491</v>
      </c>
      <c r="O1250" s="468">
        <f t="shared" si="306"/>
        <v>2.6535982604719214E-3</v>
      </c>
      <c r="P1250" s="479"/>
    </row>
    <row r="1251" spans="1:16">
      <c r="A1251" s="675"/>
      <c r="B1251" s="440" t="s">
        <v>192</v>
      </c>
      <c r="C1251" s="441">
        <v>800197268</v>
      </c>
      <c r="D1251" s="414" t="s">
        <v>172</v>
      </c>
      <c r="E1251" s="476" t="s">
        <v>1706</v>
      </c>
      <c r="F1251" s="435">
        <v>44586</v>
      </c>
      <c r="G1251" s="419">
        <v>1648153000</v>
      </c>
      <c r="H1251" s="419">
        <v>1177659000</v>
      </c>
      <c r="I1251" s="419">
        <f t="shared" si="304"/>
        <v>2825812000</v>
      </c>
      <c r="J1251" s="472">
        <v>113.26</v>
      </c>
      <c r="K1251" s="419">
        <v>143.66999999999999</v>
      </c>
      <c r="L1251" s="466">
        <f t="shared" si="305"/>
        <v>1.2684972629348401</v>
      </c>
      <c r="M1251" s="464">
        <f t="shared" si="307"/>
        <v>35845347.875684261</v>
      </c>
      <c r="N1251" s="464">
        <f t="shared" si="308"/>
        <v>2861657347.8756843</v>
      </c>
      <c r="O1251" s="468">
        <f t="shared" si="306"/>
        <v>2.0075014307813031E-2</v>
      </c>
      <c r="P1251" s="479"/>
    </row>
    <row r="1252" spans="1:16">
      <c r="A1252" s="675"/>
      <c r="B1252" s="412" t="s">
        <v>192</v>
      </c>
      <c r="C1252" s="413">
        <v>800197268</v>
      </c>
      <c r="D1252" s="414" t="s">
        <v>172</v>
      </c>
      <c r="E1252" s="476" t="s">
        <v>1706</v>
      </c>
      <c r="F1252" s="435">
        <v>44613</v>
      </c>
      <c r="G1252" s="419">
        <v>253400000</v>
      </c>
      <c r="H1252" s="419">
        <v>176043000</v>
      </c>
      <c r="I1252" s="419">
        <f t="shared" si="304"/>
        <v>429443000</v>
      </c>
      <c r="J1252" s="472">
        <v>115.11</v>
      </c>
      <c r="K1252" s="419">
        <v>143.66999999999999</v>
      </c>
      <c r="L1252" s="466">
        <f t="shared" si="305"/>
        <v>1.2481105029971331</v>
      </c>
      <c r="M1252" s="464">
        <f t="shared" si="307"/>
        <v>5359923.1873859782</v>
      </c>
      <c r="N1252" s="464">
        <f t="shared" si="308"/>
        <v>434802923.18738598</v>
      </c>
      <c r="O1252" s="468">
        <f t="shared" si="306"/>
        <v>3.0502166552348856E-3</v>
      </c>
      <c r="P1252" s="479"/>
    </row>
    <row r="1253" spans="1:16">
      <c r="A1253" s="675"/>
      <c r="B1253" s="440" t="s">
        <v>192</v>
      </c>
      <c r="C1253" s="441">
        <v>800197268</v>
      </c>
      <c r="D1253" s="414" t="s">
        <v>172</v>
      </c>
      <c r="E1253" s="476" t="s">
        <v>1706</v>
      </c>
      <c r="F1253" s="435">
        <v>44642</v>
      </c>
      <c r="G1253" s="419">
        <v>305734000</v>
      </c>
      <c r="H1253" s="419">
        <v>205897000</v>
      </c>
      <c r="I1253" s="419">
        <f t="shared" si="304"/>
        <v>511631000</v>
      </c>
      <c r="J1253" s="472">
        <v>116.26</v>
      </c>
      <c r="K1253" s="419">
        <v>143.66999999999999</v>
      </c>
      <c r="L1253" s="466">
        <f t="shared" si="305"/>
        <v>1.2357646654051262</v>
      </c>
      <c r="M1253" s="464">
        <f t="shared" si="307"/>
        <v>6322555.1152589014</v>
      </c>
      <c r="N1253" s="464">
        <f t="shared" si="308"/>
        <v>517953555.11525887</v>
      </c>
      <c r="O1253" s="468">
        <f t="shared" si="306"/>
        <v>3.6335325182940636E-3</v>
      </c>
      <c r="P1253" s="479"/>
    </row>
    <row r="1254" spans="1:16">
      <c r="A1254" s="675"/>
      <c r="B1254" s="412" t="s">
        <v>192</v>
      </c>
      <c r="C1254" s="413">
        <v>800197268</v>
      </c>
      <c r="D1254" s="414" t="s">
        <v>172</v>
      </c>
      <c r="E1254" s="476" t="s">
        <v>1706</v>
      </c>
      <c r="F1254" s="435">
        <v>44673</v>
      </c>
      <c r="G1254" s="419">
        <v>263705000</v>
      </c>
      <c r="H1254" s="419">
        <v>171595000</v>
      </c>
      <c r="I1254" s="419">
        <f t="shared" si="304"/>
        <v>435300000</v>
      </c>
      <c r="J1254" s="472">
        <v>117.71</v>
      </c>
      <c r="K1254" s="419">
        <v>143.66999999999999</v>
      </c>
      <c r="L1254" s="466">
        <f t="shared" si="305"/>
        <v>1.2205420100246367</v>
      </c>
      <c r="M1254" s="464">
        <f t="shared" si="307"/>
        <v>5313019.3696372434</v>
      </c>
      <c r="N1254" s="464">
        <f t="shared" si="308"/>
        <v>440613019.36963725</v>
      </c>
      <c r="O1254" s="468">
        <f t="shared" si="306"/>
        <v>3.0909754707775811E-3</v>
      </c>
      <c r="P1254" s="479"/>
    </row>
    <row r="1255" spans="1:16">
      <c r="A1255" s="675"/>
      <c r="B1255" s="440" t="s">
        <v>192</v>
      </c>
      <c r="C1255" s="441">
        <v>800197268</v>
      </c>
      <c r="D1255" s="414" t="s">
        <v>172</v>
      </c>
      <c r="E1255" s="476" t="s">
        <v>1706</v>
      </c>
      <c r="F1255" s="435">
        <v>44704</v>
      </c>
      <c r="G1255" s="419">
        <v>296764000</v>
      </c>
      <c r="H1255" s="419">
        <v>186358000</v>
      </c>
      <c r="I1255" s="419">
        <f t="shared" si="304"/>
        <v>483122000</v>
      </c>
      <c r="J1255" s="472">
        <v>118.7</v>
      </c>
      <c r="K1255" s="419">
        <v>143.66999999999999</v>
      </c>
      <c r="L1255" s="466">
        <f t="shared" si="305"/>
        <v>1.2103622577927546</v>
      </c>
      <c r="M1255" s="464">
        <f t="shared" si="307"/>
        <v>5847526.3470935114</v>
      </c>
      <c r="N1255" s="464">
        <f t="shared" si="308"/>
        <v>488969526.34709352</v>
      </c>
      <c r="O1255" s="468">
        <f t="shared" si="306"/>
        <v>3.4302046136967797E-3</v>
      </c>
      <c r="P1255" s="479"/>
    </row>
    <row r="1256" spans="1:16">
      <c r="A1256" s="675"/>
      <c r="B1256" s="412" t="s">
        <v>192</v>
      </c>
      <c r="C1256" s="413">
        <v>800197268</v>
      </c>
      <c r="D1256" s="414" t="s">
        <v>172</v>
      </c>
      <c r="E1256" s="476" t="s">
        <v>1706</v>
      </c>
      <c r="F1256" s="435">
        <v>44733</v>
      </c>
      <c r="G1256" s="419">
        <v>233578000</v>
      </c>
      <c r="H1256" s="419">
        <v>141710000</v>
      </c>
      <c r="I1256" s="419">
        <f t="shared" si="304"/>
        <v>375288000</v>
      </c>
      <c r="J1256" s="472">
        <v>119.31</v>
      </c>
      <c r="K1256" s="419">
        <v>143.66999999999999</v>
      </c>
      <c r="L1256" s="466">
        <f t="shared" si="305"/>
        <v>1.2041740005028916</v>
      </c>
      <c r="M1256" s="464">
        <f t="shared" si="307"/>
        <v>4519120.5230072914</v>
      </c>
      <c r="N1256" s="464">
        <f t="shared" si="308"/>
        <v>379807120.52300727</v>
      </c>
      <c r="O1256" s="468">
        <f t="shared" si="306"/>
        <v>2.6644117208402644E-3</v>
      </c>
      <c r="P1256" s="479"/>
    </row>
    <row r="1257" spans="1:16">
      <c r="A1257" s="675"/>
      <c r="B1257" s="440" t="s">
        <v>192</v>
      </c>
      <c r="C1257" s="441">
        <v>800197268</v>
      </c>
      <c r="D1257" s="414" t="s">
        <v>172</v>
      </c>
      <c r="E1257" s="476" t="s">
        <v>1706</v>
      </c>
      <c r="F1257" s="435">
        <v>44764</v>
      </c>
      <c r="G1257" s="419">
        <v>271202000</v>
      </c>
      <c r="H1257" s="419">
        <v>158369000</v>
      </c>
      <c r="I1257" s="419">
        <f t="shared" si="304"/>
        <v>429571000</v>
      </c>
      <c r="J1257" s="472">
        <v>120.27</v>
      </c>
      <c r="K1257" s="419">
        <v>143.66999999999999</v>
      </c>
      <c r="L1257" s="466">
        <f t="shared" si="305"/>
        <v>1.1945622349713145</v>
      </c>
      <c r="M1257" s="464">
        <f t="shared" si="307"/>
        <v>5131492.9383886252</v>
      </c>
      <c r="N1257" s="464">
        <f t="shared" si="308"/>
        <v>434702492.93838865</v>
      </c>
      <c r="O1257" s="468">
        <f t="shared" si="306"/>
        <v>3.049512119911306E-3</v>
      </c>
      <c r="P1257" s="479"/>
    </row>
    <row r="1258" spans="1:16">
      <c r="A1258" s="675"/>
      <c r="B1258" s="412" t="s">
        <v>192</v>
      </c>
      <c r="C1258" s="413">
        <v>800197268</v>
      </c>
      <c r="D1258" s="414" t="s">
        <v>172</v>
      </c>
      <c r="E1258" s="476" t="s">
        <v>1706</v>
      </c>
      <c r="F1258" s="435">
        <v>44796</v>
      </c>
      <c r="G1258" s="419">
        <v>575207000</v>
      </c>
      <c r="H1258" s="419">
        <v>322389000</v>
      </c>
      <c r="I1258" s="419">
        <f t="shared" si="304"/>
        <v>897596000</v>
      </c>
      <c r="J1258" s="472">
        <v>121.5</v>
      </c>
      <c r="K1258" s="419">
        <v>143.66999999999999</v>
      </c>
      <c r="L1258" s="466">
        <f t="shared" si="305"/>
        <v>1.182469135802469</v>
      </c>
      <c r="M1258" s="464">
        <f t="shared" si="307"/>
        <v>10613795.664197529</v>
      </c>
      <c r="N1258" s="464">
        <f t="shared" si="308"/>
        <v>908209795.66419756</v>
      </c>
      <c r="O1258" s="468">
        <f t="shared" si="306"/>
        <v>6.3712465980559317E-3</v>
      </c>
      <c r="P1258" s="479"/>
    </row>
    <row r="1259" spans="1:16">
      <c r="A1259" s="675"/>
      <c r="B1259" s="440" t="s">
        <v>192</v>
      </c>
      <c r="C1259" s="441">
        <v>800197268</v>
      </c>
      <c r="D1259" s="414" t="s">
        <v>172</v>
      </c>
      <c r="E1259" s="476" t="s">
        <v>1706</v>
      </c>
      <c r="F1259" s="435">
        <v>44824</v>
      </c>
      <c r="G1259" s="419">
        <v>220195000</v>
      </c>
      <c r="H1259" s="419">
        <v>118891000</v>
      </c>
      <c r="I1259" s="419">
        <f t="shared" si="304"/>
        <v>339086000</v>
      </c>
      <c r="J1259" s="472">
        <v>122.63</v>
      </c>
      <c r="K1259" s="419">
        <v>143.66999999999999</v>
      </c>
      <c r="L1259" s="466">
        <f t="shared" si="305"/>
        <v>1.1715730245453804</v>
      </c>
      <c r="M1259" s="464">
        <f t="shared" si="307"/>
        <v>3972640.1060099485</v>
      </c>
      <c r="N1259" s="464">
        <f t="shared" si="308"/>
        <v>343058640.10600996</v>
      </c>
      <c r="O1259" s="468">
        <f t="shared" si="306"/>
        <v>2.4066148638163965E-3</v>
      </c>
      <c r="P1259" s="479"/>
    </row>
    <row r="1260" spans="1:16">
      <c r="A1260" s="675"/>
      <c r="B1260" s="412" t="s">
        <v>192</v>
      </c>
      <c r="C1260" s="413">
        <v>800197268</v>
      </c>
      <c r="D1260" s="414" t="s">
        <v>172</v>
      </c>
      <c r="E1260" s="476" t="s">
        <v>1706</v>
      </c>
      <c r="F1260" s="435">
        <v>44855</v>
      </c>
      <c r="G1260" s="419">
        <v>275468000</v>
      </c>
      <c r="H1260" s="419">
        <v>142470000</v>
      </c>
      <c r="I1260" s="419">
        <f t="shared" si="304"/>
        <v>417938000</v>
      </c>
      <c r="J1260" s="472">
        <v>123.51</v>
      </c>
      <c r="K1260" s="419">
        <v>143.66999999999999</v>
      </c>
      <c r="L1260" s="466">
        <f t="shared" si="305"/>
        <v>1.1632256497449598</v>
      </c>
      <c r="M1260" s="464">
        <f t="shared" si="307"/>
        <v>4861562.0160310902</v>
      </c>
      <c r="N1260" s="464">
        <f t="shared" si="308"/>
        <v>422799562.01603109</v>
      </c>
      <c r="O1260" s="468">
        <f t="shared" si="306"/>
        <v>2.966011029625769E-3</v>
      </c>
      <c r="P1260" s="479"/>
    </row>
    <row r="1261" spans="1:16">
      <c r="A1261" s="675"/>
      <c r="B1261" s="440" t="s">
        <v>192</v>
      </c>
      <c r="C1261" s="441">
        <v>800197268</v>
      </c>
      <c r="D1261" s="414" t="s">
        <v>172</v>
      </c>
      <c r="E1261" s="476" t="s">
        <v>1706</v>
      </c>
      <c r="F1261" s="435">
        <v>44888</v>
      </c>
      <c r="G1261" s="419">
        <v>216285000</v>
      </c>
      <c r="H1261" s="419">
        <v>106625000</v>
      </c>
      <c r="I1261" s="419">
        <f t="shared" si="304"/>
        <v>322910000</v>
      </c>
      <c r="J1261" s="472">
        <v>124.46</v>
      </c>
      <c r="K1261" s="419">
        <v>143.66999999999999</v>
      </c>
      <c r="L1261" s="466">
        <f t="shared" si="305"/>
        <v>1.1543467780813113</v>
      </c>
      <c r="M1261" s="464">
        <f t="shared" si="307"/>
        <v>3727501.181102362</v>
      </c>
      <c r="N1261" s="464">
        <f t="shared" si="308"/>
        <v>326637501.18110234</v>
      </c>
      <c r="O1261" s="468">
        <f t="shared" si="306"/>
        <v>2.2914177738807967E-3</v>
      </c>
      <c r="P1261" s="479"/>
    </row>
    <row r="1262" spans="1:16">
      <c r="A1262" s="675"/>
      <c r="B1262" s="412" t="s">
        <v>192</v>
      </c>
      <c r="C1262" s="413">
        <v>800197268</v>
      </c>
      <c r="D1262" s="414" t="s">
        <v>172</v>
      </c>
      <c r="E1262" s="476" t="s">
        <v>1706</v>
      </c>
      <c r="F1262" s="435">
        <v>44918</v>
      </c>
      <c r="G1262" s="419">
        <v>191272000</v>
      </c>
      <c r="H1262" s="419">
        <v>90084000</v>
      </c>
      <c r="I1262" s="419">
        <f t="shared" si="304"/>
        <v>281356000</v>
      </c>
      <c r="J1262" s="472">
        <v>126.03</v>
      </c>
      <c r="K1262" s="419">
        <v>143.66999999999999</v>
      </c>
      <c r="L1262" s="466">
        <f t="shared" si="305"/>
        <v>1.1399666746012853</v>
      </c>
      <c r="M1262" s="464">
        <f t="shared" si="307"/>
        <v>3207364.6369911921</v>
      </c>
      <c r="N1262" s="464">
        <f t="shared" si="308"/>
        <v>284563364.6369912</v>
      </c>
      <c r="O1262" s="468">
        <f t="shared" si="306"/>
        <v>1.9962605309149614E-3</v>
      </c>
      <c r="P1262" s="479"/>
    </row>
    <row r="1263" spans="1:16">
      <c r="A1263" s="675"/>
      <c r="B1263" s="440" t="s">
        <v>192</v>
      </c>
      <c r="C1263" s="441">
        <v>800197268</v>
      </c>
      <c r="D1263" s="414" t="s">
        <v>172</v>
      </c>
      <c r="E1263" s="476" t="s">
        <v>1706</v>
      </c>
      <c r="F1263" s="435">
        <v>44977</v>
      </c>
      <c r="G1263" s="419">
        <v>380088000</v>
      </c>
      <c r="H1263" s="419">
        <v>162561000</v>
      </c>
      <c r="I1263" s="419">
        <f t="shared" si="304"/>
        <v>542649000</v>
      </c>
      <c r="J1263" s="472">
        <v>130.4</v>
      </c>
      <c r="K1263" s="419">
        <v>143.66999999999999</v>
      </c>
      <c r="L1263" s="466">
        <f t="shared" si="305"/>
        <v>1.1017638036809814</v>
      </c>
      <c r="M1263" s="464">
        <f t="shared" si="307"/>
        <v>5978710.2630368089</v>
      </c>
      <c r="N1263" s="464">
        <f t="shared" si="308"/>
        <v>548627710.26303685</v>
      </c>
      <c r="O1263" s="468">
        <f t="shared" si="306"/>
        <v>3.8487169476698726E-3</v>
      </c>
      <c r="P1263" s="479"/>
    </row>
    <row r="1264" spans="1:16">
      <c r="A1264" s="675"/>
      <c r="B1264" s="412" t="s">
        <v>192</v>
      </c>
      <c r="C1264" s="413">
        <v>800197268</v>
      </c>
      <c r="D1264" s="414" t="s">
        <v>172</v>
      </c>
      <c r="E1264" s="476" t="s">
        <v>1706</v>
      </c>
      <c r="F1264" s="435">
        <v>45006</v>
      </c>
      <c r="G1264" s="419">
        <v>167927000</v>
      </c>
      <c r="H1264" s="419">
        <v>68249000</v>
      </c>
      <c r="I1264" s="419">
        <f t="shared" si="304"/>
        <v>236176000</v>
      </c>
      <c r="J1264" s="472">
        <v>131.77000000000001</v>
      </c>
      <c r="K1264" s="419">
        <v>143.66999999999999</v>
      </c>
      <c r="L1264" s="466">
        <f t="shared" si="305"/>
        <v>1.0903088715185549</v>
      </c>
      <c r="M1264" s="464">
        <f t="shared" si="307"/>
        <v>2575047.8803976625</v>
      </c>
      <c r="N1264" s="464">
        <f t="shared" si="308"/>
        <v>238751047.88039768</v>
      </c>
      <c r="O1264" s="468">
        <f t="shared" si="306"/>
        <v>1.6748793162683539E-3</v>
      </c>
      <c r="P1264" s="479"/>
    </row>
    <row r="1265" spans="1:16">
      <c r="A1265" s="675"/>
      <c r="B1265" s="440" t="s">
        <v>192</v>
      </c>
      <c r="C1265" s="441">
        <v>800197268</v>
      </c>
      <c r="D1265" s="414" t="s">
        <v>172</v>
      </c>
      <c r="E1265" s="476" t="s">
        <v>1706</v>
      </c>
      <c r="F1265" s="435">
        <v>45037</v>
      </c>
      <c r="G1265" s="419">
        <v>175575000</v>
      </c>
      <c r="H1265" s="419">
        <v>67364000</v>
      </c>
      <c r="I1265" s="419">
        <f t="shared" si="304"/>
        <v>242939000</v>
      </c>
      <c r="J1265" s="472">
        <v>132.80000000000001</v>
      </c>
      <c r="K1265" s="419">
        <v>143.66999999999999</v>
      </c>
      <c r="L1265" s="466">
        <f t="shared" si="305"/>
        <v>1.081852409638554</v>
      </c>
      <c r="M1265" s="464">
        <f t="shared" si="307"/>
        <v>2628241.4254518067</v>
      </c>
      <c r="N1265" s="464">
        <f t="shared" si="308"/>
        <v>245567241.42545182</v>
      </c>
      <c r="O1265" s="468">
        <f t="shared" si="306"/>
        <v>1.7226960763858301E-3</v>
      </c>
      <c r="P1265" s="479"/>
    </row>
    <row r="1266" spans="1:16">
      <c r="A1266" s="675"/>
      <c r="B1266" s="412" t="s">
        <v>192</v>
      </c>
      <c r="C1266" s="413">
        <v>800197268</v>
      </c>
      <c r="D1266" s="414" t="s">
        <v>172</v>
      </c>
      <c r="E1266" s="476" t="s">
        <v>1706</v>
      </c>
      <c r="F1266" s="435">
        <v>45069</v>
      </c>
      <c r="G1266" s="419">
        <v>168030000</v>
      </c>
      <c r="H1266" s="419">
        <v>60525000</v>
      </c>
      <c r="I1266" s="419">
        <f t="shared" si="304"/>
        <v>228555000</v>
      </c>
      <c r="J1266" s="472">
        <v>133.38</v>
      </c>
      <c r="K1266" s="419">
        <v>143.66999999999999</v>
      </c>
      <c r="L1266" s="466">
        <f t="shared" si="305"/>
        <v>1.0771479982006298</v>
      </c>
      <c r="M1266" s="464">
        <f t="shared" si="307"/>
        <v>2461875.6072874493</v>
      </c>
      <c r="N1266" s="464">
        <f t="shared" si="308"/>
        <v>231016875.60728744</v>
      </c>
      <c r="O1266" s="468">
        <f t="shared" si="306"/>
        <v>1.6206227788261487E-3</v>
      </c>
      <c r="P1266" s="479"/>
    </row>
    <row r="1267" spans="1:16">
      <c r="A1267" s="675"/>
      <c r="B1267" s="440" t="s">
        <v>192</v>
      </c>
      <c r="C1267" s="441">
        <v>800197268</v>
      </c>
      <c r="D1267" s="414" t="s">
        <v>172</v>
      </c>
      <c r="E1267" s="476" t="s">
        <v>1706</v>
      </c>
      <c r="F1267" s="435">
        <v>45099</v>
      </c>
      <c r="G1267" s="419">
        <v>183553000</v>
      </c>
      <c r="H1267" s="419">
        <v>62073000</v>
      </c>
      <c r="I1267" s="419">
        <f t="shared" si="304"/>
        <v>245626000</v>
      </c>
      <c r="J1267" s="472">
        <v>133.78</v>
      </c>
      <c r="K1267" s="419">
        <v>143.66999999999999</v>
      </c>
      <c r="L1267" s="466">
        <f t="shared" si="305"/>
        <v>1.0739273433996113</v>
      </c>
      <c r="M1267" s="464">
        <f>+I1267*L1267%</f>
        <v>2637844.7764987289</v>
      </c>
      <c r="N1267" s="464">
        <f t="shared" si="308"/>
        <v>248263844.77649873</v>
      </c>
      <c r="O1267" s="468">
        <f t="shared" si="306"/>
        <v>1.7416132087584215E-3</v>
      </c>
      <c r="P1267" s="479"/>
    </row>
    <row r="1268" spans="1:16">
      <c r="A1268" s="675"/>
      <c r="B1268" s="412" t="s">
        <v>192</v>
      </c>
      <c r="C1268" s="413">
        <v>800197268</v>
      </c>
      <c r="D1268" s="414" t="s">
        <v>172</v>
      </c>
      <c r="E1268" s="476" t="s">
        <v>1706</v>
      </c>
      <c r="F1268" s="435">
        <v>45128</v>
      </c>
      <c r="G1268" s="419">
        <v>153689000</v>
      </c>
      <c r="H1268" s="419">
        <v>48707000</v>
      </c>
      <c r="I1268" s="419">
        <f t="shared" si="304"/>
        <v>202396000</v>
      </c>
      <c r="J1268" s="472">
        <v>134.44999999999999</v>
      </c>
      <c r="K1268" s="419">
        <v>143.66999999999999</v>
      </c>
      <c r="L1268" s="466">
        <f t="shared" si="305"/>
        <v>1.0685756786909633</v>
      </c>
      <c r="M1268" s="464">
        <f t="shared" si="307"/>
        <v>2162754.430643362</v>
      </c>
      <c r="N1268" s="464">
        <f t="shared" si="308"/>
        <v>204558754.43064335</v>
      </c>
      <c r="O1268" s="468">
        <f t="shared" si="306"/>
        <v>1.4350145467387984E-3</v>
      </c>
      <c r="P1268" s="479"/>
    </row>
    <row r="1269" spans="1:16" s="411" customFormat="1">
      <c r="A1269" s="675"/>
      <c r="B1269" s="456" t="s">
        <v>26</v>
      </c>
      <c r="C1269" s="458"/>
      <c r="D1269" s="449"/>
      <c r="E1269" s="526"/>
      <c r="F1269" s="471"/>
      <c r="G1269" s="454">
        <f>SUM(G1235:G1268)</f>
        <v>9469229000</v>
      </c>
      <c r="H1269" s="454">
        <f>SUM(H1235:H1268)</f>
        <v>5886118000</v>
      </c>
      <c r="I1269" s="454">
        <f>SUM(I1235:I1268)</f>
        <v>15355347000</v>
      </c>
      <c r="J1269" s="473" t="s">
        <v>158</v>
      </c>
      <c r="K1269" s="454" t="s">
        <v>158</v>
      </c>
      <c r="L1269" s="467" t="s">
        <v>158</v>
      </c>
      <c r="M1269" s="454">
        <f>SUM(M1235:M1268)</f>
        <v>185625734.25234598</v>
      </c>
      <c r="N1269" s="465">
        <f>SUM(N1235:N1268)</f>
        <v>15540972734.252346</v>
      </c>
      <c r="O1269" s="470">
        <f>SUM(O1235:O1268)</f>
        <v>0.10902257400909526</v>
      </c>
    </row>
    <row r="1270" spans="1:16" ht="14">
      <c r="A1270" s="675"/>
      <c r="B1270" s="444" t="s">
        <v>174</v>
      </c>
      <c r="C1270" s="413">
        <v>890399011</v>
      </c>
      <c r="D1270" s="414" t="s">
        <v>175</v>
      </c>
      <c r="E1270" s="476" t="s">
        <v>1706</v>
      </c>
      <c r="F1270" s="435">
        <v>2024</v>
      </c>
      <c r="G1270" s="419">
        <v>686000</v>
      </c>
      <c r="H1270" s="595"/>
      <c r="I1270" s="419">
        <f t="shared" si="304"/>
        <v>686000</v>
      </c>
      <c r="J1270" s="472">
        <v>143.66999999999999</v>
      </c>
      <c r="K1270" s="419">
        <v>143.66999999999999</v>
      </c>
      <c r="L1270" s="466">
        <f>+K1270/J1270</f>
        <v>1</v>
      </c>
      <c r="M1270" s="464">
        <f>+I1270*L1270%</f>
        <v>6860</v>
      </c>
      <c r="N1270" s="464">
        <f>+I1270+M1270</f>
        <v>692860</v>
      </c>
      <c r="O1270" s="468">
        <f t="shared" ref="O1270:O1282" si="309">+N1270/$L$4337</f>
        <v>4.8605310568145546E-6</v>
      </c>
      <c r="P1270" s="479"/>
    </row>
    <row r="1271" spans="1:16" ht="14">
      <c r="A1271" s="675"/>
      <c r="B1271" s="444" t="s">
        <v>174</v>
      </c>
      <c r="C1271" s="441">
        <v>890399011</v>
      </c>
      <c r="D1271" s="414" t="s">
        <v>175</v>
      </c>
      <c r="E1271" s="476" t="s">
        <v>1706</v>
      </c>
      <c r="F1271" s="435" t="s">
        <v>2920</v>
      </c>
      <c r="G1271" s="419">
        <v>926028599</v>
      </c>
      <c r="H1271" s="595">
        <v>327577810</v>
      </c>
      <c r="I1271" s="419">
        <f t="shared" si="304"/>
        <v>1253606409</v>
      </c>
      <c r="J1271" s="472">
        <v>132.80000000000001</v>
      </c>
      <c r="K1271" s="419">
        <v>143.66999999999999</v>
      </c>
      <c r="L1271" s="466">
        <f t="shared" ref="L1271:L1282" si="310">+K1271/J1271</f>
        <v>1.081852409638554</v>
      </c>
      <c r="M1271" s="464">
        <f t="shared" ref="M1271:M1282" si="311">+I1271*L1271%</f>
        <v>13562171.143149847</v>
      </c>
      <c r="N1271" s="464">
        <f t="shared" ref="N1271:N1282" si="312">+I1271+M1271</f>
        <v>1267168580.1431499</v>
      </c>
      <c r="O1271" s="468">
        <f t="shared" si="309"/>
        <v>8.8894036861781357E-3</v>
      </c>
      <c r="P1271" s="479"/>
    </row>
    <row r="1272" spans="1:16" ht="14">
      <c r="A1272" s="675"/>
      <c r="B1272" s="459" t="s">
        <v>26</v>
      </c>
      <c r="C1272" s="441"/>
      <c r="D1272" s="414"/>
      <c r="E1272" s="476"/>
      <c r="F1272" s="471"/>
      <c r="G1272" s="454">
        <f>SUM(G1270:G1271)</f>
        <v>926714599</v>
      </c>
      <c r="H1272" s="454">
        <f t="shared" ref="H1272:I1272" si="313">SUM(H1270:H1271)</f>
        <v>327577810</v>
      </c>
      <c r="I1272" s="454">
        <f t="shared" si="313"/>
        <v>1254292409</v>
      </c>
      <c r="J1272" s="472">
        <v>0</v>
      </c>
      <c r="K1272" s="419">
        <v>0</v>
      </c>
      <c r="L1272" s="466">
        <v>0</v>
      </c>
      <c r="M1272" s="454">
        <f>SUM(M1270:M1271)</f>
        <v>13569031.143149847</v>
      </c>
      <c r="N1272" s="464">
        <f t="shared" si="312"/>
        <v>1267861440.1431499</v>
      </c>
      <c r="O1272" s="468">
        <f t="shared" si="309"/>
        <v>8.8942642172349495E-3</v>
      </c>
      <c r="P1272" s="479"/>
    </row>
    <row r="1273" spans="1:16" ht="14">
      <c r="A1273" s="675"/>
      <c r="B1273" s="444" t="s">
        <v>1707</v>
      </c>
      <c r="C1273" s="441"/>
      <c r="D1273" s="414"/>
      <c r="E1273" s="476"/>
      <c r="F1273" s="435" t="s">
        <v>176</v>
      </c>
      <c r="G1273" s="419">
        <v>4539570659</v>
      </c>
      <c r="H1273" s="595">
        <v>1647886879</v>
      </c>
      <c r="I1273" s="419">
        <f t="shared" si="304"/>
        <v>6187457538</v>
      </c>
      <c r="J1273" s="472">
        <v>132.80000000000001</v>
      </c>
      <c r="K1273" s="419">
        <v>143.66999999999999</v>
      </c>
      <c r="L1273" s="466">
        <f t="shared" si="310"/>
        <v>1.081852409638554</v>
      </c>
      <c r="M1273" s="464">
        <f t="shared" si="311"/>
        <v>66939158.470215343</v>
      </c>
      <c r="N1273" s="464">
        <f t="shared" si="312"/>
        <v>6254396696.4702158</v>
      </c>
      <c r="O1273" s="468">
        <f t="shared" si="309"/>
        <v>4.3875659418687527E-2</v>
      </c>
      <c r="P1273" s="479"/>
    </row>
    <row r="1274" spans="1:16" s="411" customFormat="1">
      <c r="A1274" s="675"/>
      <c r="B1274" s="456" t="s">
        <v>26</v>
      </c>
      <c r="C1274" s="458"/>
      <c r="D1274" s="449"/>
      <c r="E1274" s="526"/>
      <c r="F1274" s="471"/>
      <c r="G1274" s="454">
        <f>SUM(G1273:G1273)</f>
        <v>4539570659</v>
      </c>
      <c r="H1274" s="599">
        <f>SUM(H1273:H1273)</f>
        <v>1647886879</v>
      </c>
      <c r="I1274" s="454">
        <f t="shared" si="304"/>
        <v>6187457538</v>
      </c>
      <c r="J1274" s="473" t="s">
        <v>158</v>
      </c>
      <c r="K1274" s="454" t="s">
        <v>158</v>
      </c>
      <c r="L1274" s="467" t="s">
        <v>158</v>
      </c>
      <c r="M1274" s="465">
        <f>+M1273</f>
        <v>66939158.470215343</v>
      </c>
      <c r="N1274" s="465">
        <f>+N1273</f>
        <v>6254396696.4702158</v>
      </c>
      <c r="O1274" s="470">
        <f t="shared" si="309"/>
        <v>4.3875659418687527E-2</v>
      </c>
    </row>
    <row r="1275" spans="1:16" ht="14">
      <c r="A1275" s="675"/>
      <c r="B1275" s="444" t="s">
        <v>2899</v>
      </c>
      <c r="C1275" s="441"/>
      <c r="D1275" s="414"/>
      <c r="E1275" s="476"/>
      <c r="F1275" s="435"/>
      <c r="G1275" s="419">
        <v>745650</v>
      </c>
      <c r="H1275" s="595">
        <v>0</v>
      </c>
      <c r="I1275" s="419">
        <f t="shared" si="304"/>
        <v>745650</v>
      </c>
      <c r="J1275" s="472">
        <v>132.80000000000001</v>
      </c>
      <c r="K1275" s="419">
        <v>143.66999999999999</v>
      </c>
      <c r="L1275" s="466">
        <f t="shared" si="310"/>
        <v>1.081852409638554</v>
      </c>
      <c r="M1275" s="464">
        <f t="shared" si="311"/>
        <v>8066.8324924698773</v>
      </c>
      <c r="N1275" s="464">
        <f t="shared" si="312"/>
        <v>753716.83249246993</v>
      </c>
      <c r="O1275" s="468">
        <f t="shared" si="309"/>
        <v>5.2874521149634029E-6</v>
      </c>
      <c r="P1275" s="479"/>
    </row>
    <row r="1276" spans="1:16" ht="14">
      <c r="A1276" s="675"/>
      <c r="B1276" s="444" t="s">
        <v>2899</v>
      </c>
      <c r="C1276" s="441"/>
      <c r="D1276" s="414"/>
      <c r="E1276" s="476"/>
      <c r="F1276" s="435"/>
      <c r="G1276" s="419">
        <v>631650</v>
      </c>
      <c r="H1276" s="595">
        <v>0</v>
      </c>
      <c r="I1276" s="419">
        <f t="shared" si="304"/>
        <v>631650</v>
      </c>
      <c r="J1276" s="472">
        <v>132.80000000000001</v>
      </c>
      <c r="K1276" s="419">
        <v>143.66999999999999</v>
      </c>
      <c r="L1276" s="466">
        <f t="shared" si="310"/>
        <v>1.081852409638554</v>
      </c>
      <c r="M1276" s="464">
        <f t="shared" si="311"/>
        <v>6833.5207454819265</v>
      </c>
      <c r="N1276" s="464">
        <f t="shared" si="312"/>
        <v>638483.52074548195</v>
      </c>
      <c r="O1276" s="468">
        <f t="shared" si="309"/>
        <v>4.4790707817563647E-6</v>
      </c>
      <c r="P1276" s="479"/>
    </row>
    <row r="1277" spans="1:16" ht="14">
      <c r="A1277" s="675"/>
      <c r="B1277" s="444" t="s">
        <v>2899</v>
      </c>
      <c r="C1277" s="441"/>
      <c r="D1277" s="414"/>
      <c r="E1277" s="476"/>
      <c r="F1277" s="435"/>
      <c r="G1277" s="419">
        <v>991650</v>
      </c>
      <c r="H1277" s="595">
        <v>0</v>
      </c>
      <c r="I1277" s="419">
        <f t="shared" si="304"/>
        <v>991650</v>
      </c>
      <c r="J1277" s="472">
        <v>132.80000000000001</v>
      </c>
      <c r="K1277" s="419">
        <v>143.66999999999999</v>
      </c>
      <c r="L1277" s="466">
        <f t="shared" si="310"/>
        <v>1.081852409638554</v>
      </c>
      <c r="M1277" s="464">
        <f t="shared" si="311"/>
        <v>10728.189420180721</v>
      </c>
      <c r="N1277" s="464">
        <f t="shared" si="312"/>
        <v>1002378.1894201807</v>
      </c>
      <c r="O1277" s="468">
        <f t="shared" si="309"/>
        <v>7.0318539392522746E-6</v>
      </c>
      <c r="P1277" s="479"/>
    </row>
    <row r="1278" spans="1:16" ht="14">
      <c r="A1278" s="675"/>
      <c r="B1278" s="444" t="s">
        <v>2899</v>
      </c>
      <c r="C1278" s="441"/>
      <c r="D1278" s="414"/>
      <c r="E1278" s="476"/>
      <c r="F1278" s="435"/>
      <c r="G1278" s="419">
        <v>1153650</v>
      </c>
      <c r="H1278" s="595">
        <v>0</v>
      </c>
      <c r="I1278" s="419">
        <f t="shared" si="304"/>
        <v>1153650</v>
      </c>
      <c r="J1278" s="472">
        <v>132.80000000000001</v>
      </c>
      <c r="K1278" s="419">
        <v>143.66999999999999</v>
      </c>
      <c r="L1278" s="466">
        <f t="shared" si="310"/>
        <v>1.081852409638554</v>
      </c>
      <c r="M1278" s="464">
        <f t="shared" si="311"/>
        <v>12480.790323795178</v>
      </c>
      <c r="N1278" s="464">
        <f t="shared" si="312"/>
        <v>1166130.7903237953</v>
      </c>
      <c r="O1278" s="468">
        <f t="shared" si="309"/>
        <v>8.1806063601254348E-6</v>
      </c>
      <c r="P1278" s="479"/>
    </row>
    <row r="1279" spans="1:16" ht="14">
      <c r="A1279" s="675"/>
      <c r="B1279" s="444" t="s">
        <v>2899</v>
      </c>
      <c r="C1279" s="441"/>
      <c r="D1279" s="414"/>
      <c r="E1279" s="476"/>
      <c r="F1279" s="435"/>
      <c r="G1279" s="419">
        <v>662650</v>
      </c>
      <c r="H1279" s="595">
        <v>0</v>
      </c>
      <c r="I1279" s="419">
        <f t="shared" si="304"/>
        <v>662650</v>
      </c>
      <c r="J1279" s="472">
        <v>132.80000000000001</v>
      </c>
      <c r="K1279" s="419">
        <v>143.66999999999999</v>
      </c>
      <c r="L1279" s="466">
        <f t="shared" si="310"/>
        <v>1.081852409638554</v>
      </c>
      <c r="M1279" s="464">
        <f t="shared" si="311"/>
        <v>7168.8949924698782</v>
      </c>
      <c r="N1279" s="464">
        <f t="shared" si="312"/>
        <v>669818.89499246993</v>
      </c>
      <c r="O1279" s="468">
        <f t="shared" si="309"/>
        <v>4.6988937758740685E-6</v>
      </c>
      <c r="P1279" s="479"/>
    </row>
    <row r="1280" spans="1:16" ht="14">
      <c r="A1280" s="675"/>
      <c r="B1280" s="444" t="s">
        <v>2899</v>
      </c>
      <c r="C1280" s="441"/>
      <c r="D1280" s="414"/>
      <c r="E1280" s="476"/>
      <c r="F1280" s="435"/>
      <c r="G1280" s="419">
        <v>862650</v>
      </c>
      <c r="H1280" s="595">
        <v>0</v>
      </c>
      <c r="I1280" s="419">
        <f t="shared" si="304"/>
        <v>862650</v>
      </c>
      <c r="J1280" s="472">
        <v>132.80000000000001</v>
      </c>
      <c r="K1280" s="419">
        <v>143.66999999999999</v>
      </c>
      <c r="L1280" s="466">
        <f t="shared" si="310"/>
        <v>1.081852409638554</v>
      </c>
      <c r="M1280" s="464">
        <f t="shared" si="311"/>
        <v>9332.5998117469862</v>
      </c>
      <c r="N1280" s="464">
        <f t="shared" si="312"/>
        <v>871982.59981174697</v>
      </c>
      <c r="O1280" s="468">
        <f t="shared" si="309"/>
        <v>6.1171066411495734E-6</v>
      </c>
      <c r="P1280" s="479"/>
    </row>
    <row r="1281" spans="1:16" ht="14">
      <c r="A1281" s="675"/>
      <c r="B1281" s="444" t="s">
        <v>2899</v>
      </c>
      <c r="C1281" s="441"/>
      <c r="D1281" s="414"/>
      <c r="E1281" s="476"/>
      <c r="F1281" s="435"/>
      <c r="G1281" s="419">
        <v>1101979</v>
      </c>
      <c r="H1281" s="595">
        <v>0</v>
      </c>
      <c r="I1281" s="419">
        <f t="shared" si="304"/>
        <v>1101979</v>
      </c>
      <c r="J1281" s="472">
        <v>132.80000000000001</v>
      </c>
      <c r="K1281" s="419">
        <v>143.66999999999999</v>
      </c>
      <c r="L1281" s="466">
        <f t="shared" si="310"/>
        <v>1.081852409638554</v>
      </c>
      <c r="M1281" s="464">
        <f t="shared" si="311"/>
        <v>11921.786365210841</v>
      </c>
      <c r="N1281" s="464">
        <f t="shared" si="312"/>
        <v>1113900.7863652108</v>
      </c>
      <c r="O1281" s="468">
        <f t="shared" si="309"/>
        <v>7.8142039753171802E-6</v>
      </c>
      <c r="P1281" s="479"/>
    </row>
    <row r="1282" spans="1:16" ht="14">
      <c r="A1282" s="675"/>
      <c r="B1282" s="444" t="s">
        <v>2899</v>
      </c>
      <c r="C1282" s="441"/>
      <c r="D1282" s="414"/>
      <c r="E1282" s="476"/>
      <c r="F1282" s="435"/>
      <c r="G1282" s="419">
        <v>2400275</v>
      </c>
      <c r="H1282" s="595">
        <v>0</v>
      </c>
      <c r="I1282" s="419">
        <f t="shared" si="304"/>
        <v>2400275</v>
      </c>
      <c r="J1282" s="472">
        <v>132.80000000000001</v>
      </c>
      <c r="K1282" s="419">
        <v>143.66999999999999</v>
      </c>
      <c r="L1282" s="466">
        <f t="shared" si="310"/>
        <v>1.081852409638554</v>
      </c>
      <c r="M1282" s="464">
        <f t="shared" si="311"/>
        <v>25967.432925451802</v>
      </c>
      <c r="N1282" s="464">
        <f t="shared" si="312"/>
        <v>2426242.432925452</v>
      </c>
      <c r="O1282" s="468">
        <f t="shared" si="309"/>
        <v>1.7020504425995819E-5</v>
      </c>
      <c r="P1282" s="479"/>
    </row>
    <row r="1283" spans="1:16" ht="14" thickBot="1">
      <c r="A1283" s="675"/>
      <c r="B1283" s="447" t="s">
        <v>26</v>
      </c>
      <c r="C1283" s="441"/>
      <c r="D1283" s="414"/>
      <c r="E1283" s="476"/>
      <c r="F1283" s="435"/>
      <c r="G1283" s="454">
        <f>SUM(G1275:G1282)</f>
        <v>8550154</v>
      </c>
      <c r="H1283" s="454">
        <f t="shared" ref="H1283:O1283" si="314">SUM(H1275:H1282)</f>
        <v>0</v>
      </c>
      <c r="I1283" s="454">
        <f>SUM(I1275:I1282)</f>
        <v>8550154</v>
      </c>
      <c r="J1283" s="454" t="s">
        <v>158</v>
      </c>
      <c r="K1283" s="454" t="s">
        <v>158</v>
      </c>
      <c r="L1283" s="454" t="s">
        <v>158</v>
      </c>
      <c r="M1283" s="454">
        <f>SUM(M1275:M1282)</f>
        <v>92500.047076807212</v>
      </c>
      <c r="N1283" s="454">
        <f t="shared" si="314"/>
        <v>8642654.0470768083</v>
      </c>
      <c r="O1283" s="549">
        <f t="shared" si="314"/>
        <v>6.062969201443411E-5</v>
      </c>
      <c r="P1283" s="479"/>
    </row>
    <row r="1284" spans="1:16" s="505" customFormat="1" ht="16" thickBot="1">
      <c r="A1284" s="676"/>
      <c r="B1284" s="500" t="s">
        <v>1642</v>
      </c>
      <c r="C1284" s="501"/>
      <c r="D1284" s="501"/>
      <c r="E1284" s="502"/>
      <c r="F1284" s="503"/>
      <c r="G1284" s="504">
        <f>+G1229+G1232+G1234+G1269+G1272+G1274+G1283</f>
        <v>15014332195</v>
      </c>
      <c r="H1284" s="504">
        <f>+H1229+H1232+H1234+H1269+H1272+H1274+H1283</f>
        <v>7864306073</v>
      </c>
      <c r="I1284" s="504">
        <f t="shared" ref="I1284:O1284" si="315">+I1229+I1232+I1234+I1269+I1272+I1274+I1283</f>
        <v>22878638268</v>
      </c>
      <c r="J1284" s="504" t="s">
        <v>158</v>
      </c>
      <c r="K1284" s="504" t="s">
        <v>158</v>
      </c>
      <c r="L1284" s="504" t="s">
        <v>158</v>
      </c>
      <c r="M1284" s="504">
        <f>+M1229+M1232+M1234+M1269+M1272+M1274+M1283</f>
        <v>266283297.31632152</v>
      </c>
      <c r="N1284" s="504">
        <f>+N1229+N1232+N1234+N1269+N1272+N1274+N1283</f>
        <v>23144921565.316322</v>
      </c>
      <c r="O1284" s="616">
        <f t="shared" si="315"/>
        <v>0.16236357375750182</v>
      </c>
    </row>
    <row r="1285" spans="1:16">
      <c r="A1285" s="488"/>
      <c r="D1285" s="489"/>
      <c r="F1285" s="494"/>
      <c r="G1285" s="494" t="s">
        <v>158</v>
      </c>
      <c r="H1285" s="494"/>
      <c r="I1285" s="494"/>
      <c r="J1285" s="494"/>
      <c r="M1285" s="464" t="s">
        <v>158</v>
      </c>
      <c r="O1285" s="513"/>
      <c r="P1285" s="479"/>
    </row>
    <row r="1286" spans="1:16" ht="14" thickBot="1">
      <c r="A1286" s="495"/>
      <c r="D1286" s="489"/>
      <c r="G1286" s="490" t="s">
        <v>158</v>
      </c>
      <c r="M1286" s="464" t="s">
        <v>158</v>
      </c>
      <c r="O1286" s="513"/>
      <c r="P1286" s="479"/>
    </row>
    <row r="1287" spans="1:16" s="506" customFormat="1" ht="48" customHeight="1">
      <c r="A1287" s="677" t="s">
        <v>2895</v>
      </c>
      <c r="B1287" s="498" t="s">
        <v>1632</v>
      </c>
      <c r="C1287" s="498" t="s">
        <v>1633</v>
      </c>
      <c r="D1287" s="498" t="s">
        <v>1649</v>
      </c>
      <c r="E1287" s="498" t="s">
        <v>1634</v>
      </c>
      <c r="F1287" s="498" t="s">
        <v>1635</v>
      </c>
      <c r="G1287" s="498" t="s">
        <v>1712</v>
      </c>
      <c r="H1287" s="498" t="s">
        <v>1713</v>
      </c>
      <c r="I1287" s="498" t="s">
        <v>1711</v>
      </c>
      <c r="J1287" s="498" t="s">
        <v>1636</v>
      </c>
      <c r="K1287" s="498" t="s">
        <v>1637</v>
      </c>
      <c r="L1287" s="498" t="s">
        <v>1638</v>
      </c>
      <c r="M1287" s="635" t="s">
        <v>1639</v>
      </c>
      <c r="N1287" s="498" t="s">
        <v>1640</v>
      </c>
      <c r="O1287" s="514" t="s">
        <v>1641</v>
      </c>
    </row>
    <row r="1288" spans="1:16" s="492" customFormat="1" ht="14">
      <c r="A1288" s="678"/>
      <c r="B1288" s="439" t="s">
        <v>179</v>
      </c>
      <c r="C1288" s="441">
        <v>890903938</v>
      </c>
      <c r="D1288" s="439" t="s">
        <v>434</v>
      </c>
      <c r="E1288" s="418" t="s">
        <v>1706</v>
      </c>
      <c r="F1288" s="418">
        <v>48616</v>
      </c>
      <c r="G1288" s="419">
        <v>9986594167</v>
      </c>
      <c r="H1288" s="419">
        <f>3264706142+3177466</f>
        <v>3267883608</v>
      </c>
      <c r="I1288" s="419">
        <f>+G1288+H1288</f>
        <v>13254477775</v>
      </c>
      <c r="J1288" s="419">
        <v>0</v>
      </c>
      <c r="K1288" s="419">
        <v>0</v>
      </c>
      <c r="L1288" s="419">
        <v>0</v>
      </c>
      <c r="M1288" s="419">
        <f>+I1288*L1288%</f>
        <v>0</v>
      </c>
      <c r="N1288" s="419">
        <f>+I1288+M1288</f>
        <v>13254477775</v>
      </c>
      <c r="O1288" s="469">
        <f>+N1288/$L$4337</f>
        <v>9.2982421942738466E-2</v>
      </c>
    </row>
    <row r="1289" spans="1:16">
      <c r="A1289" s="678"/>
      <c r="B1289" s="412" t="s">
        <v>179</v>
      </c>
      <c r="C1289" s="413">
        <v>890903938</v>
      </c>
      <c r="D1289" s="414" t="s">
        <v>434</v>
      </c>
      <c r="E1289" s="476" t="s">
        <v>1706</v>
      </c>
      <c r="F1289" s="435">
        <v>46028</v>
      </c>
      <c r="G1289" s="419">
        <v>4757907503</v>
      </c>
      <c r="H1289" s="595">
        <v>1664003081</v>
      </c>
      <c r="I1289" s="419">
        <f t="shared" ref="I1289:I1297" si="316">+G1289+H1289</f>
        <v>6421910584</v>
      </c>
      <c r="J1289" s="472">
        <v>0</v>
      </c>
      <c r="K1289" s="419">
        <v>0</v>
      </c>
      <c r="L1289" s="466">
        <v>0</v>
      </c>
      <c r="M1289" s="464">
        <f>+I1289*L1289%</f>
        <v>0</v>
      </c>
      <c r="N1289" s="464">
        <f t="shared" ref="N1289:N1297" si="317">+I1289+M1289</f>
        <v>6421910584</v>
      </c>
      <c r="O1289" s="468">
        <f>+N1289/$L$4337</f>
        <v>4.505079790667392E-2</v>
      </c>
      <c r="P1289" s="479"/>
    </row>
    <row r="1290" spans="1:16">
      <c r="A1290" s="678"/>
      <c r="B1290" s="440" t="s">
        <v>179</v>
      </c>
      <c r="C1290" s="441">
        <v>890903938</v>
      </c>
      <c r="D1290" s="414" t="s">
        <v>434</v>
      </c>
      <c r="E1290" s="476" t="s">
        <v>1706</v>
      </c>
      <c r="F1290" s="435">
        <v>45328</v>
      </c>
      <c r="G1290" s="419">
        <v>1239819163</v>
      </c>
      <c r="H1290" s="595">
        <v>409676201</v>
      </c>
      <c r="I1290" s="419">
        <f t="shared" si="316"/>
        <v>1649495364</v>
      </c>
      <c r="J1290" s="472">
        <v>130.4</v>
      </c>
      <c r="K1290" s="419">
        <v>143.66999999999999</v>
      </c>
      <c r="L1290" s="466">
        <f>+K1290/J1290</f>
        <v>1.1017638036809814</v>
      </c>
      <c r="M1290" s="464">
        <f t="shared" ref="M1290:M1297" si="318">+I1290*L1290%</f>
        <v>18173542.86394785</v>
      </c>
      <c r="N1290" s="464">
        <f t="shared" si="317"/>
        <v>1667668906.8639479</v>
      </c>
      <c r="O1290" s="468">
        <f>+N1290/$L$4337</f>
        <v>1.1698981777409863E-2</v>
      </c>
      <c r="P1290" s="479"/>
    </row>
    <row r="1291" spans="1:16">
      <c r="A1291" s="678"/>
      <c r="B1291" s="412" t="s">
        <v>179</v>
      </c>
      <c r="C1291" s="413">
        <v>890903938</v>
      </c>
      <c r="D1291" s="414" t="s">
        <v>434</v>
      </c>
      <c r="E1291" s="476" t="s">
        <v>1706</v>
      </c>
      <c r="F1291" s="435">
        <v>45113</v>
      </c>
      <c r="G1291" s="419">
        <v>359015145.20999998</v>
      </c>
      <c r="H1291" s="595">
        <v>111550473</v>
      </c>
      <c r="I1291" s="419">
        <f t="shared" si="316"/>
        <v>470565618.20999998</v>
      </c>
      <c r="J1291" s="472">
        <v>134.44999999999999</v>
      </c>
      <c r="K1291" s="419">
        <v>143.66999999999999</v>
      </c>
      <c r="L1291" s="466">
        <f t="shared" ref="L1291" si="319">+K1291/J1291</f>
        <v>1.0685756786909633</v>
      </c>
      <c r="M1291" s="464">
        <f t="shared" si="318"/>
        <v>5028349.7484738342</v>
      </c>
      <c r="N1291" s="464">
        <f t="shared" si="317"/>
        <v>475593967.9584738</v>
      </c>
      <c r="O1291" s="468">
        <f>+N1291/$L$4337</f>
        <v>3.336372790601028E-3</v>
      </c>
      <c r="P1291" s="479"/>
    </row>
    <row r="1292" spans="1:16" s="411" customFormat="1">
      <c r="A1292" s="678"/>
      <c r="B1292" s="456" t="s">
        <v>26</v>
      </c>
      <c r="C1292" s="441"/>
      <c r="D1292" s="414"/>
      <c r="E1292" s="476"/>
      <c r="F1292" s="471"/>
      <c r="G1292" s="454">
        <f>SUM(G1288:G1291)</f>
        <v>16343335978.209999</v>
      </c>
      <c r="H1292" s="454">
        <f t="shared" ref="H1292:I1292" si="320">SUM(H1288:H1291)</f>
        <v>5453113363</v>
      </c>
      <c r="I1292" s="454">
        <f t="shared" si="320"/>
        <v>21796449341.209999</v>
      </c>
      <c r="J1292" s="473" t="s">
        <v>158</v>
      </c>
      <c r="K1292" s="454" t="s">
        <v>158</v>
      </c>
      <c r="L1292" s="467" t="s">
        <v>158</v>
      </c>
      <c r="M1292" s="465">
        <f>SUM(M1288:M1291)</f>
        <v>23201892.612421684</v>
      </c>
      <c r="N1292" s="465">
        <f>SUM(N1288:N1291)</f>
        <v>21819651233.822422</v>
      </c>
      <c r="O1292" s="470">
        <f>SUM(O1288:O1291)</f>
        <v>0.15306857441742328</v>
      </c>
    </row>
    <row r="1293" spans="1:16">
      <c r="A1293" s="678"/>
      <c r="B1293" s="412" t="s">
        <v>191</v>
      </c>
      <c r="C1293" s="413">
        <v>890300279</v>
      </c>
      <c r="D1293" s="414" t="s">
        <v>436</v>
      </c>
      <c r="E1293" s="476" t="s">
        <v>1706</v>
      </c>
      <c r="F1293" s="435">
        <v>47310</v>
      </c>
      <c r="G1293" s="419">
        <v>9074070897</v>
      </c>
      <c r="H1293" s="419">
        <v>2035400184</v>
      </c>
      <c r="I1293" s="419">
        <f t="shared" si="316"/>
        <v>11109471081</v>
      </c>
      <c r="J1293" s="472">
        <v>0</v>
      </c>
      <c r="K1293" s="419">
        <v>0</v>
      </c>
      <c r="L1293" s="466">
        <v>0</v>
      </c>
      <c r="M1293" s="464">
        <f t="shared" si="318"/>
        <v>0</v>
      </c>
      <c r="N1293" s="464">
        <f t="shared" si="317"/>
        <v>11109471081</v>
      </c>
      <c r="O1293" s="468">
        <f t="shared" ref="O1293:O1298" si="321">+N1293/$L$4337</f>
        <v>7.793483418581483E-2</v>
      </c>
      <c r="P1293" s="479"/>
    </row>
    <row r="1294" spans="1:16" s="411" customFormat="1">
      <c r="A1294" s="678"/>
      <c r="B1294" s="456" t="s">
        <v>26</v>
      </c>
      <c r="C1294" s="441"/>
      <c r="D1294" s="414"/>
      <c r="E1294" s="476"/>
      <c r="F1294" s="471"/>
      <c r="G1294" s="454">
        <f>SUM(G1293:G1293)</f>
        <v>9074070897</v>
      </c>
      <c r="H1294" s="454">
        <f>SUM(H1293:H1293)</f>
        <v>2035400184</v>
      </c>
      <c r="I1294" s="454">
        <f>SUM(I1293:I1293)</f>
        <v>11109471081</v>
      </c>
      <c r="J1294" s="473" t="s">
        <v>158</v>
      </c>
      <c r="K1294" s="454" t="s">
        <v>158</v>
      </c>
      <c r="L1294" s="467" t="s">
        <v>158</v>
      </c>
      <c r="M1294" s="465">
        <f>SUM(M1293:M1293)</f>
        <v>0</v>
      </c>
      <c r="N1294" s="465">
        <f>SUM(N1293:N1293)</f>
        <v>11109471081</v>
      </c>
      <c r="O1294" s="470">
        <f t="shared" si="321"/>
        <v>7.793483418581483E-2</v>
      </c>
    </row>
    <row r="1295" spans="1:16">
      <c r="A1295" s="678"/>
      <c r="B1295" s="412" t="s">
        <v>441</v>
      </c>
      <c r="C1295" s="413">
        <v>900406150</v>
      </c>
      <c r="D1295" s="414" t="s">
        <v>442</v>
      </c>
      <c r="E1295" s="476" t="s">
        <v>1706</v>
      </c>
      <c r="F1295" s="435">
        <v>46939</v>
      </c>
      <c r="G1295" s="419">
        <v>2123337500</v>
      </c>
      <c r="H1295" s="419">
        <v>995165736</v>
      </c>
      <c r="I1295" s="419">
        <f t="shared" si="316"/>
        <v>3118503236</v>
      </c>
      <c r="J1295" s="472">
        <v>0</v>
      </c>
      <c r="K1295" s="419">
        <v>0</v>
      </c>
      <c r="L1295" s="466">
        <v>0</v>
      </c>
      <c r="M1295" s="464">
        <f t="shared" si="318"/>
        <v>0</v>
      </c>
      <c r="N1295" s="464">
        <f t="shared" si="317"/>
        <v>3118503236</v>
      </c>
      <c r="O1295" s="468">
        <f t="shared" si="321"/>
        <v>2.1876832014194339E-2</v>
      </c>
      <c r="P1295" s="479"/>
    </row>
    <row r="1296" spans="1:16" s="411" customFormat="1">
      <c r="A1296" s="678"/>
      <c r="B1296" s="456" t="s">
        <v>26</v>
      </c>
      <c r="C1296" s="441"/>
      <c r="D1296" s="414"/>
      <c r="E1296" s="476"/>
      <c r="F1296" s="471"/>
      <c r="G1296" s="454">
        <f>SUM(G1295:G1295)</f>
        <v>2123337500</v>
      </c>
      <c r="H1296" s="454">
        <f>SUM(H1295:H1295)</f>
        <v>995165736</v>
      </c>
      <c r="I1296" s="454">
        <f>SUM(I1295:I1295)</f>
        <v>3118503236</v>
      </c>
      <c r="J1296" s="473" t="s">
        <v>158</v>
      </c>
      <c r="K1296" s="454" t="s">
        <v>158</v>
      </c>
      <c r="L1296" s="467" t="s">
        <v>158</v>
      </c>
      <c r="M1296" s="465">
        <f>SUM(M1295:M1295)</f>
        <v>0</v>
      </c>
      <c r="N1296" s="465">
        <f>SUM(N1295:N1295)</f>
        <v>3118503236</v>
      </c>
      <c r="O1296" s="470">
        <f t="shared" si="321"/>
        <v>2.1876832014194339E-2</v>
      </c>
    </row>
    <row r="1297" spans="1:16">
      <c r="A1297" s="678"/>
      <c r="B1297" s="440" t="s">
        <v>181</v>
      </c>
      <c r="C1297" s="441">
        <v>860007738</v>
      </c>
      <c r="D1297" s="414" t="s">
        <v>438</v>
      </c>
      <c r="E1297" s="476" t="s">
        <v>1706</v>
      </c>
      <c r="F1297" s="435">
        <v>45704</v>
      </c>
      <c r="G1297" s="419">
        <v>397397481</v>
      </c>
      <c r="H1297" s="419">
        <v>0</v>
      </c>
      <c r="I1297" s="419">
        <f t="shared" si="316"/>
        <v>397397481</v>
      </c>
      <c r="J1297" s="472">
        <v>0</v>
      </c>
      <c r="K1297" s="419">
        <v>0</v>
      </c>
      <c r="L1297" s="466">
        <v>0</v>
      </c>
      <c r="M1297" s="464">
        <f t="shared" si="318"/>
        <v>0</v>
      </c>
      <c r="N1297" s="464">
        <f t="shared" si="317"/>
        <v>397397481</v>
      </c>
      <c r="O1297" s="468">
        <f t="shared" si="321"/>
        <v>2.7878110993568282E-3</v>
      </c>
      <c r="P1297" s="479"/>
    </row>
    <row r="1298" spans="1:16" s="411" customFormat="1">
      <c r="A1298" s="678"/>
      <c r="B1298" s="447" t="s">
        <v>26</v>
      </c>
      <c r="C1298" s="413"/>
      <c r="D1298" s="414"/>
      <c r="E1298" s="476"/>
      <c r="F1298" s="471"/>
      <c r="G1298" s="454">
        <f>SUM(G1297:G1297)</f>
        <v>397397481</v>
      </c>
      <c r="H1298" s="454">
        <f>SUM(H1297:H1297)</f>
        <v>0</v>
      </c>
      <c r="I1298" s="454">
        <f>SUM(I1297:I1297)</f>
        <v>397397481</v>
      </c>
      <c r="J1298" s="473" t="s">
        <v>158</v>
      </c>
      <c r="K1298" s="454" t="s">
        <v>158</v>
      </c>
      <c r="L1298" s="467" t="s">
        <v>158</v>
      </c>
      <c r="M1298" s="465">
        <f>SUM(M1297:M1297)</f>
        <v>0</v>
      </c>
      <c r="N1298" s="465">
        <f>SUM(N1297:N1297)</f>
        <v>397397481</v>
      </c>
      <c r="O1298" s="470">
        <f t="shared" si="321"/>
        <v>2.7878110993568282E-3</v>
      </c>
    </row>
    <row r="1299" spans="1:16" s="511" customFormat="1" ht="16" thickBot="1">
      <c r="A1299" s="678"/>
      <c r="B1299" s="507" t="s">
        <v>1643</v>
      </c>
      <c r="C1299" s="508"/>
      <c r="D1299" s="508"/>
      <c r="E1299" s="509"/>
      <c r="F1299" s="508"/>
      <c r="G1299" s="510">
        <f>+G1292+G1294+G1296+G1298</f>
        <v>27938141856.209999</v>
      </c>
      <c r="H1299" s="510">
        <f t="shared" ref="H1299:I1299" si="322">+H1292+H1294+H1296+H1298</f>
        <v>8483679283</v>
      </c>
      <c r="I1299" s="510">
        <f t="shared" si="322"/>
        <v>36421821139.209999</v>
      </c>
      <c r="J1299" s="510" t="s">
        <v>158</v>
      </c>
      <c r="K1299" s="510" t="s">
        <v>158</v>
      </c>
      <c r="L1299" s="510" t="s">
        <v>158</v>
      </c>
      <c r="M1299" s="510">
        <f t="shared" ref="M1299" si="323">+M1292+M1294+M1296+M1298</f>
        <v>23201892.612421684</v>
      </c>
      <c r="N1299" s="510">
        <f t="shared" ref="N1299" si="324">+N1292+N1294+N1296+N1298</f>
        <v>36445023031.822418</v>
      </c>
      <c r="O1299" s="512">
        <f t="shared" ref="O1299" si="325">+O1292+O1294+O1296+O1298</f>
        <v>0.25566805171678925</v>
      </c>
    </row>
    <row r="1300" spans="1:16" ht="14" thickBot="1">
      <c r="A1300" s="488"/>
      <c r="D1300" s="489"/>
      <c r="G1300" s="496"/>
      <c r="H1300" s="479"/>
      <c r="L1300" s="491"/>
      <c r="O1300" s="513"/>
      <c r="P1300" s="479"/>
    </row>
    <row r="1301" spans="1:16" s="506" customFormat="1" ht="48" customHeight="1">
      <c r="A1301" s="679" t="s">
        <v>2896</v>
      </c>
      <c r="B1301" s="498" t="s">
        <v>1632</v>
      </c>
      <c r="C1301" s="498" t="s">
        <v>1633</v>
      </c>
      <c r="D1301" s="498" t="s">
        <v>1649</v>
      </c>
      <c r="E1301" s="498" t="s">
        <v>1634</v>
      </c>
      <c r="F1301" s="498" t="s">
        <v>1712</v>
      </c>
      <c r="G1301" s="498" t="s">
        <v>1637</v>
      </c>
      <c r="H1301" s="498" t="s">
        <v>1638</v>
      </c>
      <c r="I1301" s="498" t="s">
        <v>1639</v>
      </c>
      <c r="J1301" s="498" t="s">
        <v>1640</v>
      </c>
      <c r="K1301" s="498" t="s">
        <v>1641</v>
      </c>
      <c r="M1301" s="639"/>
      <c r="O1301" s="518"/>
    </row>
    <row r="1302" spans="1:16" s="492" customFormat="1">
      <c r="A1302" s="680"/>
      <c r="B1302" s="412" t="s">
        <v>1714</v>
      </c>
      <c r="C1302" s="413">
        <v>40816</v>
      </c>
      <c r="D1302" s="414"/>
      <c r="E1302" s="418" t="s">
        <v>2887</v>
      </c>
      <c r="F1302" s="475">
        <v>28268761.238183923</v>
      </c>
      <c r="G1302" s="463" t="s">
        <v>2888</v>
      </c>
      <c r="H1302" s="463" t="s">
        <v>2888</v>
      </c>
      <c r="I1302" s="463" t="s">
        <v>2888</v>
      </c>
      <c r="J1302" s="419">
        <f t="shared" ref="J1302:J1365" si="326">+F1302</f>
        <v>28268761.238183923</v>
      </c>
      <c r="K1302" s="468">
        <f t="shared" ref="K1302:K1365" si="327">+J1302/$L$4337</f>
        <v>1.9831018089638372E-4</v>
      </c>
      <c r="M1302" s="640"/>
      <c r="O1302" s="519"/>
    </row>
    <row r="1303" spans="1:16" s="492" customFormat="1">
      <c r="A1303" s="680"/>
      <c r="B1303" s="440" t="s">
        <v>1715</v>
      </c>
      <c r="C1303" s="441">
        <v>124828</v>
      </c>
      <c r="D1303" s="414"/>
      <c r="E1303" s="418" t="s">
        <v>2887</v>
      </c>
      <c r="F1303" s="475">
        <v>28268761.238183923</v>
      </c>
      <c r="G1303" s="463" t="s">
        <v>2888</v>
      </c>
      <c r="H1303" s="463" t="s">
        <v>2888</v>
      </c>
      <c r="I1303" s="463" t="s">
        <v>2888</v>
      </c>
      <c r="J1303" s="419">
        <f t="shared" si="326"/>
        <v>28268761.238183923</v>
      </c>
      <c r="K1303" s="468">
        <f t="shared" si="327"/>
        <v>1.9831018089638372E-4</v>
      </c>
      <c r="M1303" s="640"/>
      <c r="O1303" s="519"/>
    </row>
    <row r="1304" spans="1:16" s="492" customFormat="1">
      <c r="A1304" s="680"/>
      <c r="B1304" s="412" t="s">
        <v>1716</v>
      </c>
      <c r="C1304" s="413">
        <v>144784</v>
      </c>
      <c r="D1304" s="414"/>
      <c r="E1304" s="418" t="s">
        <v>2887</v>
      </c>
      <c r="F1304" s="475">
        <v>28268761.238183923</v>
      </c>
      <c r="G1304" s="463" t="s">
        <v>2888</v>
      </c>
      <c r="H1304" s="463" t="s">
        <v>2888</v>
      </c>
      <c r="I1304" s="463" t="s">
        <v>2888</v>
      </c>
      <c r="J1304" s="419">
        <f t="shared" si="326"/>
        <v>28268761.238183923</v>
      </c>
      <c r="K1304" s="468">
        <f t="shared" si="327"/>
        <v>1.9831018089638372E-4</v>
      </c>
      <c r="M1304" s="640"/>
      <c r="O1304" s="519"/>
    </row>
    <row r="1305" spans="1:16" s="492" customFormat="1">
      <c r="A1305" s="680"/>
      <c r="B1305" s="412" t="s">
        <v>1717</v>
      </c>
      <c r="C1305" s="413">
        <v>254929</v>
      </c>
      <c r="D1305" s="414"/>
      <c r="E1305" s="418" t="s">
        <v>2887</v>
      </c>
      <c r="F1305" s="475">
        <v>28268761.238183923</v>
      </c>
      <c r="G1305" s="463" t="s">
        <v>2888</v>
      </c>
      <c r="H1305" s="463" t="s">
        <v>2888</v>
      </c>
      <c r="I1305" s="463" t="s">
        <v>2888</v>
      </c>
      <c r="J1305" s="419">
        <f t="shared" si="326"/>
        <v>28268761.238183923</v>
      </c>
      <c r="K1305" s="468">
        <f t="shared" si="327"/>
        <v>1.9831018089638372E-4</v>
      </c>
      <c r="M1305" s="640"/>
      <c r="O1305" s="519"/>
    </row>
    <row r="1306" spans="1:16" s="492" customFormat="1">
      <c r="A1306" s="680"/>
      <c r="B1306" s="440" t="s">
        <v>1718</v>
      </c>
      <c r="C1306" s="441">
        <v>271714</v>
      </c>
      <c r="D1306" s="414"/>
      <c r="E1306" s="418" t="s">
        <v>2887</v>
      </c>
      <c r="F1306" s="475">
        <v>28268761.238183923</v>
      </c>
      <c r="G1306" s="463" t="s">
        <v>2888</v>
      </c>
      <c r="H1306" s="463" t="s">
        <v>2888</v>
      </c>
      <c r="I1306" s="463" t="s">
        <v>2888</v>
      </c>
      <c r="J1306" s="419">
        <f t="shared" si="326"/>
        <v>28268761.238183923</v>
      </c>
      <c r="K1306" s="468">
        <f t="shared" si="327"/>
        <v>1.9831018089638372E-4</v>
      </c>
      <c r="M1306" s="640"/>
      <c r="O1306" s="519"/>
    </row>
    <row r="1307" spans="1:16" s="492" customFormat="1">
      <c r="A1307" s="680"/>
      <c r="B1307" s="412" t="s">
        <v>1719</v>
      </c>
      <c r="C1307" s="413">
        <v>273726</v>
      </c>
      <c r="D1307" s="414"/>
      <c r="E1307" s="418" t="s">
        <v>2887</v>
      </c>
      <c r="F1307" s="475">
        <v>28268761.238183923</v>
      </c>
      <c r="G1307" s="463" t="s">
        <v>2888</v>
      </c>
      <c r="H1307" s="463" t="s">
        <v>2888</v>
      </c>
      <c r="I1307" s="463" t="s">
        <v>2888</v>
      </c>
      <c r="J1307" s="419">
        <f t="shared" si="326"/>
        <v>28268761.238183923</v>
      </c>
      <c r="K1307" s="468">
        <f t="shared" si="327"/>
        <v>1.9831018089638372E-4</v>
      </c>
      <c r="M1307" s="640"/>
      <c r="O1307" s="519"/>
    </row>
    <row r="1308" spans="1:16" s="492" customFormat="1">
      <c r="A1308" s="680"/>
      <c r="B1308" s="412" t="s">
        <v>1720</v>
      </c>
      <c r="C1308" s="413">
        <v>565534</v>
      </c>
      <c r="D1308" s="414"/>
      <c r="E1308" s="418" t="s">
        <v>2887</v>
      </c>
      <c r="F1308" s="475">
        <v>28268761.238183923</v>
      </c>
      <c r="G1308" s="463" t="s">
        <v>2888</v>
      </c>
      <c r="H1308" s="463" t="s">
        <v>2888</v>
      </c>
      <c r="I1308" s="463" t="s">
        <v>2888</v>
      </c>
      <c r="J1308" s="419">
        <f t="shared" si="326"/>
        <v>28268761.238183923</v>
      </c>
      <c r="K1308" s="468">
        <f t="shared" si="327"/>
        <v>1.9831018089638372E-4</v>
      </c>
      <c r="M1308" s="640"/>
      <c r="O1308" s="519"/>
    </row>
    <row r="1309" spans="1:16" s="492" customFormat="1">
      <c r="A1309" s="680"/>
      <c r="B1309" s="440" t="s">
        <v>1721</v>
      </c>
      <c r="C1309" s="441">
        <v>1426028</v>
      </c>
      <c r="D1309" s="414"/>
      <c r="E1309" s="418" t="s">
        <v>2887</v>
      </c>
      <c r="F1309" s="475">
        <v>28268761.238183923</v>
      </c>
      <c r="G1309" s="463" t="s">
        <v>2888</v>
      </c>
      <c r="H1309" s="463" t="s">
        <v>2888</v>
      </c>
      <c r="I1309" s="463" t="s">
        <v>2888</v>
      </c>
      <c r="J1309" s="419">
        <f t="shared" si="326"/>
        <v>28268761.238183923</v>
      </c>
      <c r="K1309" s="468">
        <f t="shared" si="327"/>
        <v>1.9831018089638372E-4</v>
      </c>
      <c r="M1309" s="640"/>
      <c r="O1309" s="519"/>
    </row>
    <row r="1310" spans="1:16" s="492" customFormat="1">
      <c r="A1310" s="680"/>
      <c r="B1310" s="412" t="s">
        <v>1722</v>
      </c>
      <c r="C1310" s="413">
        <v>2425458</v>
      </c>
      <c r="D1310" s="414"/>
      <c r="E1310" s="418" t="s">
        <v>2887</v>
      </c>
      <c r="F1310" s="475">
        <v>28268761.238183923</v>
      </c>
      <c r="G1310" s="463" t="s">
        <v>2888</v>
      </c>
      <c r="H1310" s="463" t="s">
        <v>2888</v>
      </c>
      <c r="I1310" s="463" t="s">
        <v>2888</v>
      </c>
      <c r="J1310" s="419">
        <f t="shared" si="326"/>
        <v>28268761.238183923</v>
      </c>
      <c r="K1310" s="468">
        <f t="shared" si="327"/>
        <v>1.9831018089638372E-4</v>
      </c>
      <c r="M1310" s="640"/>
      <c r="O1310" s="519"/>
    </row>
    <row r="1311" spans="1:16" s="492" customFormat="1">
      <c r="A1311" s="680"/>
      <c r="B1311" s="412" t="s">
        <v>1723</v>
      </c>
      <c r="C1311" s="413">
        <v>2429069</v>
      </c>
      <c r="D1311" s="414"/>
      <c r="E1311" s="418" t="s">
        <v>2887</v>
      </c>
      <c r="F1311" s="475">
        <v>28268761.238183923</v>
      </c>
      <c r="G1311" s="463" t="s">
        <v>2888</v>
      </c>
      <c r="H1311" s="463" t="s">
        <v>2888</v>
      </c>
      <c r="I1311" s="463" t="s">
        <v>2888</v>
      </c>
      <c r="J1311" s="419">
        <f t="shared" si="326"/>
        <v>28268761.238183923</v>
      </c>
      <c r="K1311" s="468">
        <f t="shared" si="327"/>
        <v>1.9831018089638372E-4</v>
      </c>
      <c r="M1311" s="640"/>
      <c r="O1311" s="519"/>
    </row>
    <row r="1312" spans="1:16" s="492" customFormat="1">
      <c r="A1312" s="680"/>
      <c r="B1312" s="440" t="s">
        <v>1724</v>
      </c>
      <c r="C1312" s="441">
        <v>2429853</v>
      </c>
      <c r="D1312" s="414"/>
      <c r="E1312" s="418" t="s">
        <v>2887</v>
      </c>
      <c r="F1312" s="475">
        <v>28268761.238183923</v>
      </c>
      <c r="G1312" s="463" t="s">
        <v>2888</v>
      </c>
      <c r="H1312" s="463" t="s">
        <v>2888</v>
      </c>
      <c r="I1312" s="463" t="s">
        <v>2888</v>
      </c>
      <c r="J1312" s="419">
        <f t="shared" si="326"/>
        <v>28268761.238183923</v>
      </c>
      <c r="K1312" s="468">
        <f t="shared" si="327"/>
        <v>1.9831018089638372E-4</v>
      </c>
      <c r="M1312" s="640"/>
      <c r="O1312" s="519"/>
    </row>
    <row r="1313" spans="1:15" s="492" customFormat="1">
      <c r="A1313" s="680"/>
      <c r="B1313" s="412" t="s">
        <v>1725</v>
      </c>
      <c r="C1313" s="413">
        <v>2435064</v>
      </c>
      <c r="D1313" s="414"/>
      <c r="E1313" s="418" t="s">
        <v>2887</v>
      </c>
      <c r="F1313" s="475">
        <v>28268761.238183923</v>
      </c>
      <c r="G1313" s="463" t="s">
        <v>2888</v>
      </c>
      <c r="H1313" s="463" t="s">
        <v>2888</v>
      </c>
      <c r="I1313" s="463" t="s">
        <v>2888</v>
      </c>
      <c r="J1313" s="419">
        <f t="shared" si="326"/>
        <v>28268761.238183923</v>
      </c>
      <c r="K1313" s="468">
        <f t="shared" si="327"/>
        <v>1.9831018089638372E-4</v>
      </c>
      <c r="M1313" s="640"/>
      <c r="O1313" s="519"/>
    </row>
    <row r="1314" spans="1:15" s="492" customFormat="1">
      <c r="A1314" s="680"/>
      <c r="B1314" s="412" t="s">
        <v>1726</v>
      </c>
      <c r="C1314" s="413">
        <v>2436300</v>
      </c>
      <c r="D1314" s="414"/>
      <c r="E1314" s="418" t="s">
        <v>2887</v>
      </c>
      <c r="F1314" s="475">
        <v>28268761.238183923</v>
      </c>
      <c r="G1314" s="463" t="s">
        <v>2888</v>
      </c>
      <c r="H1314" s="463" t="s">
        <v>2888</v>
      </c>
      <c r="I1314" s="463" t="s">
        <v>2888</v>
      </c>
      <c r="J1314" s="419">
        <f t="shared" si="326"/>
        <v>28268761.238183923</v>
      </c>
      <c r="K1314" s="468">
        <f t="shared" si="327"/>
        <v>1.9831018089638372E-4</v>
      </c>
      <c r="M1314" s="640"/>
      <c r="O1314" s="519"/>
    </row>
    <row r="1315" spans="1:15" s="492" customFormat="1">
      <c r="A1315" s="680"/>
      <c r="B1315" s="440" t="s">
        <v>1727</v>
      </c>
      <c r="C1315" s="441">
        <v>2439912</v>
      </c>
      <c r="D1315" s="414"/>
      <c r="E1315" s="418" t="s">
        <v>2887</v>
      </c>
      <c r="F1315" s="475">
        <v>28268761.238183923</v>
      </c>
      <c r="G1315" s="463" t="s">
        <v>2888</v>
      </c>
      <c r="H1315" s="463" t="s">
        <v>2888</v>
      </c>
      <c r="I1315" s="463" t="s">
        <v>2888</v>
      </c>
      <c r="J1315" s="419">
        <f t="shared" si="326"/>
        <v>28268761.238183923</v>
      </c>
      <c r="K1315" s="468">
        <f t="shared" si="327"/>
        <v>1.9831018089638372E-4</v>
      </c>
      <c r="M1315" s="640"/>
      <c r="O1315" s="519"/>
    </row>
    <row r="1316" spans="1:15" s="492" customFormat="1">
      <c r="A1316" s="680"/>
      <c r="B1316" s="412" t="s">
        <v>1728</v>
      </c>
      <c r="C1316" s="413">
        <v>2445376</v>
      </c>
      <c r="D1316" s="414"/>
      <c r="E1316" s="418" t="s">
        <v>2887</v>
      </c>
      <c r="F1316" s="475">
        <v>28268761.238183923</v>
      </c>
      <c r="G1316" s="463" t="s">
        <v>2888</v>
      </c>
      <c r="H1316" s="463" t="s">
        <v>2888</v>
      </c>
      <c r="I1316" s="463" t="s">
        <v>2888</v>
      </c>
      <c r="J1316" s="419">
        <f t="shared" si="326"/>
        <v>28268761.238183923</v>
      </c>
      <c r="K1316" s="468">
        <f t="shared" si="327"/>
        <v>1.9831018089638372E-4</v>
      </c>
      <c r="M1316" s="640"/>
      <c r="O1316" s="519"/>
    </row>
    <row r="1317" spans="1:15" s="492" customFormat="1">
      <c r="A1317" s="680"/>
      <c r="B1317" s="412" t="s">
        <v>1729</v>
      </c>
      <c r="C1317" s="413">
        <v>2447825</v>
      </c>
      <c r="D1317" s="414"/>
      <c r="E1317" s="418" t="s">
        <v>2887</v>
      </c>
      <c r="F1317" s="475">
        <v>28268761.238183923</v>
      </c>
      <c r="G1317" s="463" t="s">
        <v>2888</v>
      </c>
      <c r="H1317" s="463" t="s">
        <v>2888</v>
      </c>
      <c r="I1317" s="463" t="s">
        <v>2888</v>
      </c>
      <c r="J1317" s="419">
        <f t="shared" si="326"/>
        <v>28268761.238183923</v>
      </c>
      <c r="K1317" s="468">
        <f t="shared" si="327"/>
        <v>1.9831018089638372E-4</v>
      </c>
      <c r="M1317" s="640"/>
      <c r="O1317" s="519"/>
    </row>
    <row r="1318" spans="1:15" s="492" customFormat="1">
      <c r="A1318" s="680"/>
      <c r="B1318" s="440" t="s">
        <v>1730</v>
      </c>
      <c r="C1318" s="441">
        <v>2498328</v>
      </c>
      <c r="D1318" s="414"/>
      <c r="E1318" s="418" t="s">
        <v>2887</v>
      </c>
      <c r="F1318" s="475">
        <v>28268761.238183923</v>
      </c>
      <c r="G1318" s="463" t="s">
        <v>2888</v>
      </c>
      <c r="H1318" s="463" t="s">
        <v>2888</v>
      </c>
      <c r="I1318" s="463" t="s">
        <v>2888</v>
      </c>
      <c r="J1318" s="419">
        <f t="shared" si="326"/>
        <v>28268761.238183923</v>
      </c>
      <c r="K1318" s="468">
        <f t="shared" si="327"/>
        <v>1.9831018089638372E-4</v>
      </c>
      <c r="M1318" s="640"/>
      <c r="O1318" s="519"/>
    </row>
    <row r="1319" spans="1:15" s="492" customFormat="1">
      <c r="A1319" s="680"/>
      <c r="B1319" s="412" t="s">
        <v>1731</v>
      </c>
      <c r="C1319" s="413">
        <v>2540092</v>
      </c>
      <c r="D1319" s="414"/>
      <c r="E1319" s="418" t="s">
        <v>2887</v>
      </c>
      <c r="F1319" s="475">
        <v>28268761.238183923</v>
      </c>
      <c r="G1319" s="463" t="s">
        <v>2888</v>
      </c>
      <c r="H1319" s="463" t="s">
        <v>2888</v>
      </c>
      <c r="I1319" s="463" t="s">
        <v>2888</v>
      </c>
      <c r="J1319" s="419">
        <f t="shared" si="326"/>
        <v>28268761.238183923</v>
      </c>
      <c r="K1319" s="468">
        <f t="shared" si="327"/>
        <v>1.9831018089638372E-4</v>
      </c>
      <c r="M1319" s="640"/>
      <c r="O1319" s="519"/>
    </row>
    <row r="1320" spans="1:15" s="492" customFormat="1">
      <c r="A1320" s="680"/>
      <c r="B1320" s="412" t="s">
        <v>1732</v>
      </c>
      <c r="C1320" s="413">
        <v>2542341</v>
      </c>
      <c r="D1320" s="414"/>
      <c r="E1320" s="418" t="s">
        <v>2887</v>
      </c>
      <c r="F1320" s="475">
        <v>28268761.238183923</v>
      </c>
      <c r="G1320" s="463" t="s">
        <v>2888</v>
      </c>
      <c r="H1320" s="463" t="s">
        <v>2888</v>
      </c>
      <c r="I1320" s="463" t="s">
        <v>2888</v>
      </c>
      <c r="J1320" s="419">
        <f t="shared" si="326"/>
        <v>28268761.238183923</v>
      </c>
      <c r="K1320" s="468">
        <f t="shared" si="327"/>
        <v>1.9831018089638372E-4</v>
      </c>
      <c r="M1320" s="640"/>
      <c r="O1320" s="519"/>
    </row>
    <row r="1321" spans="1:15" s="492" customFormat="1">
      <c r="A1321" s="680"/>
      <c r="B1321" s="440" t="s">
        <v>1733</v>
      </c>
      <c r="C1321" s="441">
        <v>2562447</v>
      </c>
      <c r="D1321" s="414"/>
      <c r="E1321" s="418" t="s">
        <v>2887</v>
      </c>
      <c r="F1321" s="475">
        <v>28268761.238183923</v>
      </c>
      <c r="G1321" s="463" t="s">
        <v>2888</v>
      </c>
      <c r="H1321" s="463" t="s">
        <v>2888</v>
      </c>
      <c r="I1321" s="463" t="s">
        <v>2888</v>
      </c>
      <c r="J1321" s="419">
        <f t="shared" si="326"/>
        <v>28268761.238183923</v>
      </c>
      <c r="K1321" s="468">
        <f t="shared" si="327"/>
        <v>1.9831018089638372E-4</v>
      </c>
      <c r="M1321" s="640"/>
      <c r="O1321" s="519"/>
    </row>
    <row r="1322" spans="1:15" s="492" customFormat="1">
      <c r="A1322" s="680"/>
      <c r="B1322" s="412" t="s">
        <v>1734</v>
      </c>
      <c r="C1322" s="413">
        <v>2584733</v>
      </c>
      <c r="D1322" s="414"/>
      <c r="E1322" s="418" t="s">
        <v>2887</v>
      </c>
      <c r="F1322" s="475">
        <v>28268761.238183923</v>
      </c>
      <c r="G1322" s="463" t="s">
        <v>2888</v>
      </c>
      <c r="H1322" s="463" t="s">
        <v>2888</v>
      </c>
      <c r="I1322" s="463" t="s">
        <v>2888</v>
      </c>
      <c r="J1322" s="419">
        <f t="shared" si="326"/>
        <v>28268761.238183923</v>
      </c>
      <c r="K1322" s="468">
        <f t="shared" si="327"/>
        <v>1.9831018089638372E-4</v>
      </c>
      <c r="M1322" s="640"/>
      <c r="O1322" s="519"/>
    </row>
    <row r="1323" spans="1:15" s="492" customFormat="1">
      <c r="A1323" s="680"/>
      <c r="B1323" s="412" t="s">
        <v>1735</v>
      </c>
      <c r="C1323" s="413">
        <v>2589787</v>
      </c>
      <c r="D1323" s="414"/>
      <c r="E1323" s="418" t="s">
        <v>2887</v>
      </c>
      <c r="F1323" s="475">
        <v>28268761.238183923</v>
      </c>
      <c r="G1323" s="463" t="s">
        <v>2888</v>
      </c>
      <c r="H1323" s="463" t="s">
        <v>2888</v>
      </c>
      <c r="I1323" s="463" t="s">
        <v>2888</v>
      </c>
      <c r="J1323" s="419">
        <f t="shared" si="326"/>
        <v>28268761.238183923</v>
      </c>
      <c r="K1323" s="468">
        <f t="shared" si="327"/>
        <v>1.9831018089638372E-4</v>
      </c>
      <c r="M1323" s="640"/>
      <c r="O1323" s="519"/>
    </row>
    <row r="1324" spans="1:15" s="492" customFormat="1">
      <c r="A1324" s="680"/>
      <c r="B1324" s="440" t="s">
        <v>1736</v>
      </c>
      <c r="C1324" s="441">
        <v>2603808</v>
      </c>
      <c r="D1324" s="414"/>
      <c r="E1324" s="418" t="s">
        <v>2887</v>
      </c>
      <c r="F1324" s="475">
        <v>28268761.238183923</v>
      </c>
      <c r="G1324" s="463" t="s">
        <v>2888</v>
      </c>
      <c r="H1324" s="463" t="s">
        <v>2888</v>
      </c>
      <c r="I1324" s="463" t="s">
        <v>2888</v>
      </c>
      <c r="J1324" s="419">
        <f t="shared" si="326"/>
        <v>28268761.238183923</v>
      </c>
      <c r="K1324" s="468">
        <f t="shared" si="327"/>
        <v>1.9831018089638372E-4</v>
      </c>
      <c r="M1324" s="640"/>
      <c r="O1324" s="519"/>
    </row>
    <row r="1325" spans="1:15" s="492" customFormat="1">
      <c r="A1325" s="680"/>
      <c r="B1325" s="412" t="s">
        <v>1737</v>
      </c>
      <c r="C1325" s="413">
        <v>2618075</v>
      </c>
      <c r="D1325" s="414"/>
      <c r="E1325" s="418" t="s">
        <v>2887</v>
      </c>
      <c r="F1325" s="475">
        <v>28268761.238183923</v>
      </c>
      <c r="G1325" s="463" t="s">
        <v>2888</v>
      </c>
      <c r="H1325" s="463" t="s">
        <v>2888</v>
      </c>
      <c r="I1325" s="463" t="s">
        <v>2888</v>
      </c>
      <c r="J1325" s="419">
        <f t="shared" si="326"/>
        <v>28268761.238183923</v>
      </c>
      <c r="K1325" s="468">
        <f t="shared" si="327"/>
        <v>1.9831018089638372E-4</v>
      </c>
      <c r="M1325" s="640"/>
      <c r="O1325" s="519"/>
    </row>
    <row r="1326" spans="1:15" s="492" customFormat="1">
      <c r="A1326" s="680"/>
      <c r="B1326" s="412" t="s">
        <v>1738</v>
      </c>
      <c r="C1326" s="413">
        <v>2728714</v>
      </c>
      <c r="D1326" s="414"/>
      <c r="E1326" s="418" t="s">
        <v>2887</v>
      </c>
      <c r="F1326" s="475">
        <v>28268761.238183923</v>
      </c>
      <c r="G1326" s="463" t="s">
        <v>2888</v>
      </c>
      <c r="H1326" s="463" t="s">
        <v>2888</v>
      </c>
      <c r="I1326" s="463" t="s">
        <v>2888</v>
      </c>
      <c r="J1326" s="419">
        <f t="shared" si="326"/>
        <v>28268761.238183923</v>
      </c>
      <c r="K1326" s="468">
        <f t="shared" si="327"/>
        <v>1.9831018089638372E-4</v>
      </c>
      <c r="M1326" s="640"/>
      <c r="O1326" s="519"/>
    </row>
    <row r="1327" spans="1:15" s="492" customFormat="1">
      <c r="A1327" s="680"/>
      <c r="B1327" s="440" t="s">
        <v>1739</v>
      </c>
      <c r="C1327" s="441">
        <v>2730124</v>
      </c>
      <c r="D1327" s="414"/>
      <c r="E1327" s="418" t="s">
        <v>2887</v>
      </c>
      <c r="F1327" s="475">
        <v>28268761.238183923</v>
      </c>
      <c r="G1327" s="463" t="s">
        <v>2888</v>
      </c>
      <c r="H1327" s="463" t="s">
        <v>2888</v>
      </c>
      <c r="I1327" s="463" t="s">
        <v>2888</v>
      </c>
      <c r="J1327" s="419">
        <f t="shared" si="326"/>
        <v>28268761.238183923</v>
      </c>
      <c r="K1327" s="468">
        <f t="shared" si="327"/>
        <v>1.9831018089638372E-4</v>
      </c>
      <c r="M1327" s="640"/>
      <c r="O1327" s="519"/>
    </row>
    <row r="1328" spans="1:15" s="492" customFormat="1">
      <c r="A1328" s="680"/>
      <c r="B1328" s="412" t="s">
        <v>1740</v>
      </c>
      <c r="C1328" s="413">
        <v>2732776</v>
      </c>
      <c r="D1328" s="414"/>
      <c r="E1328" s="418" t="s">
        <v>2887</v>
      </c>
      <c r="F1328" s="475">
        <v>28268761.238183923</v>
      </c>
      <c r="G1328" s="463" t="s">
        <v>2888</v>
      </c>
      <c r="H1328" s="463" t="s">
        <v>2888</v>
      </c>
      <c r="I1328" s="463" t="s">
        <v>2888</v>
      </c>
      <c r="J1328" s="419">
        <f t="shared" si="326"/>
        <v>28268761.238183923</v>
      </c>
      <c r="K1328" s="468">
        <f t="shared" si="327"/>
        <v>1.9831018089638372E-4</v>
      </c>
      <c r="M1328" s="640"/>
      <c r="O1328" s="519"/>
    </row>
    <row r="1329" spans="1:15" s="492" customFormat="1">
      <c r="A1329" s="680"/>
      <c r="B1329" s="412" t="s">
        <v>1741</v>
      </c>
      <c r="C1329" s="413">
        <v>2881359</v>
      </c>
      <c r="D1329" s="414"/>
      <c r="E1329" s="418" t="s">
        <v>2887</v>
      </c>
      <c r="F1329" s="475">
        <v>28268761.238183923</v>
      </c>
      <c r="G1329" s="463" t="s">
        <v>2888</v>
      </c>
      <c r="H1329" s="463" t="s">
        <v>2888</v>
      </c>
      <c r="I1329" s="463" t="s">
        <v>2888</v>
      </c>
      <c r="J1329" s="419">
        <f t="shared" si="326"/>
        <v>28268761.238183923</v>
      </c>
      <c r="K1329" s="468">
        <f t="shared" si="327"/>
        <v>1.9831018089638372E-4</v>
      </c>
      <c r="M1329" s="640"/>
      <c r="O1329" s="519"/>
    </row>
    <row r="1330" spans="1:15" s="492" customFormat="1">
      <c r="A1330" s="680"/>
      <c r="B1330" s="440" t="s">
        <v>1742</v>
      </c>
      <c r="C1330" s="441">
        <v>2889977</v>
      </c>
      <c r="D1330" s="414"/>
      <c r="E1330" s="418" t="s">
        <v>2887</v>
      </c>
      <c r="F1330" s="475">
        <v>28268761.238183923</v>
      </c>
      <c r="G1330" s="463" t="s">
        <v>2888</v>
      </c>
      <c r="H1330" s="463" t="s">
        <v>2888</v>
      </c>
      <c r="I1330" s="463" t="s">
        <v>2888</v>
      </c>
      <c r="J1330" s="419">
        <f t="shared" si="326"/>
        <v>28268761.238183923</v>
      </c>
      <c r="K1330" s="468">
        <f t="shared" si="327"/>
        <v>1.9831018089638372E-4</v>
      </c>
      <c r="M1330" s="640"/>
      <c r="O1330" s="519"/>
    </row>
    <row r="1331" spans="1:15" s="492" customFormat="1">
      <c r="A1331" s="680"/>
      <c r="B1331" s="412" t="s">
        <v>1743</v>
      </c>
      <c r="C1331" s="413">
        <v>4038990</v>
      </c>
      <c r="D1331" s="414"/>
      <c r="E1331" s="418" t="s">
        <v>2887</v>
      </c>
      <c r="F1331" s="475">
        <v>28268761.238183923</v>
      </c>
      <c r="G1331" s="463" t="s">
        <v>2888</v>
      </c>
      <c r="H1331" s="463" t="s">
        <v>2888</v>
      </c>
      <c r="I1331" s="463" t="s">
        <v>2888</v>
      </c>
      <c r="J1331" s="419">
        <f t="shared" si="326"/>
        <v>28268761.238183923</v>
      </c>
      <c r="K1331" s="468">
        <f t="shared" si="327"/>
        <v>1.9831018089638372E-4</v>
      </c>
      <c r="M1331" s="640"/>
      <c r="O1331" s="519"/>
    </row>
    <row r="1332" spans="1:15" s="492" customFormat="1">
      <c r="A1332" s="680"/>
      <c r="B1332" s="412" t="s">
        <v>1744</v>
      </c>
      <c r="C1332" s="413">
        <v>4317501</v>
      </c>
      <c r="D1332" s="414"/>
      <c r="E1332" s="418" t="s">
        <v>2887</v>
      </c>
      <c r="F1332" s="475">
        <v>28268761.238183923</v>
      </c>
      <c r="G1332" s="463" t="s">
        <v>2888</v>
      </c>
      <c r="H1332" s="463" t="s">
        <v>2888</v>
      </c>
      <c r="I1332" s="463" t="s">
        <v>2888</v>
      </c>
      <c r="J1332" s="419">
        <f t="shared" si="326"/>
        <v>28268761.238183923</v>
      </c>
      <c r="K1332" s="468">
        <f t="shared" si="327"/>
        <v>1.9831018089638372E-4</v>
      </c>
      <c r="M1332" s="640"/>
      <c r="O1332" s="519"/>
    </row>
    <row r="1333" spans="1:15" s="492" customFormat="1">
      <c r="A1333" s="680"/>
      <c r="B1333" s="440" t="s">
        <v>1745</v>
      </c>
      <c r="C1333" s="441">
        <v>4377508</v>
      </c>
      <c r="D1333" s="414"/>
      <c r="E1333" s="418" t="s">
        <v>2887</v>
      </c>
      <c r="F1333" s="475">
        <v>28268761.238183923</v>
      </c>
      <c r="G1333" s="463" t="s">
        <v>2888</v>
      </c>
      <c r="H1333" s="463" t="s">
        <v>2888</v>
      </c>
      <c r="I1333" s="463" t="s">
        <v>2888</v>
      </c>
      <c r="J1333" s="419">
        <f t="shared" si="326"/>
        <v>28268761.238183923</v>
      </c>
      <c r="K1333" s="468">
        <f t="shared" si="327"/>
        <v>1.9831018089638372E-4</v>
      </c>
      <c r="M1333" s="640"/>
      <c r="O1333" s="519"/>
    </row>
    <row r="1334" spans="1:15" s="492" customFormat="1">
      <c r="A1334" s="680"/>
      <c r="B1334" s="412" t="s">
        <v>1746</v>
      </c>
      <c r="C1334" s="413">
        <v>4605598</v>
      </c>
      <c r="D1334" s="414"/>
      <c r="E1334" s="418" t="s">
        <v>2887</v>
      </c>
      <c r="F1334" s="475">
        <v>28268761.238183923</v>
      </c>
      <c r="G1334" s="463" t="s">
        <v>2888</v>
      </c>
      <c r="H1334" s="463" t="s">
        <v>2888</v>
      </c>
      <c r="I1334" s="463" t="s">
        <v>2888</v>
      </c>
      <c r="J1334" s="419">
        <f t="shared" si="326"/>
        <v>28268761.238183923</v>
      </c>
      <c r="K1334" s="468">
        <f t="shared" si="327"/>
        <v>1.9831018089638372E-4</v>
      </c>
      <c r="M1334" s="640"/>
      <c r="O1334" s="519"/>
    </row>
    <row r="1335" spans="1:15" s="492" customFormat="1">
      <c r="A1335" s="680"/>
      <c r="B1335" s="412" t="s">
        <v>1747</v>
      </c>
      <c r="C1335" s="413">
        <v>4606393</v>
      </c>
      <c r="D1335" s="414"/>
      <c r="E1335" s="418" t="s">
        <v>2887</v>
      </c>
      <c r="F1335" s="475">
        <v>28268761.238183923</v>
      </c>
      <c r="G1335" s="463" t="s">
        <v>2888</v>
      </c>
      <c r="H1335" s="463" t="s">
        <v>2888</v>
      </c>
      <c r="I1335" s="463" t="s">
        <v>2888</v>
      </c>
      <c r="J1335" s="419">
        <f t="shared" si="326"/>
        <v>28268761.238183923</v>
      </c>
      <c r="K1335" s="468">
        <f t="shared" si="327"/>
        <v>1.9831018089638372E-4</v>
      </c>
      <c r="M1335" s="640"/>
      <c r="O1335" s="519"/>
    </row>
    <row r="1336" spans="1:15" s="492" customFormat="1">
      <c r="A1336" s="680"/>
      <c r="B1336" s="440" t="s">
        <v>1748</v>
      </c>
      <c r="C1336" s="441">
        <v>5339907</v>
      </c>
      <c r="D1336" s="414"/>
      <c r="E1336" s="418" t="s">
        <v>2887</v>
      </c>
      <c r="F1336" s="475">
        <v>28268761.238183923</v>
      </c>
      <c r="G1336" s="463" t="s">
        <v>2888</v>
      </c>
      <c r="H1336" s="463" t="s">
        <v>2888</v>
      </c>
      <c r="I1336" s="463" t="s">
        <v>2888</v>
      </c>
      <c r="J1336" s="419">
        <f t="shared" si="326"/>
        <v>28268761.238183923</v>
      </c>
      <c r="K1336" s="468">
        <f t="shared" si="327"/>
        <v>1.9831018089638372E-4</v>
      </c>
      <c r="M1336" s="640"/>
      <c r="O1336" s="519"/>
    </row>
    <row r="1337" spans="1:15" s="492" customFormat="1">
      <c r="A1337" s="680"/>
      <c r="B1337" s="412" t="s">
        <v>1749</v>
      </c>
      <c r="C1337" s="413">
        <v>6050541</v>
      </c>
      <c r="D1337" s="414"/>
      <c r="E1337" s="418" t="s">
        <v>2887</v>
      </c>
      <c r="F1337" s="475">
        <v>28268761.238183923</v>
      </c>
      <c r="G1337" s="463" t="s">
        <v>2888</v>
      </c>
      <c r="H1337" s="463" t="s">
        <v>2888</v>
      </c>
      <c r="I1337" s="463" t="s">
        <v>2888</v>
      </c>
      <c r="J1337" s="419">
        <f t="shared" si="326"/>
        <v>28268761.238183923</v>
      </c>
      <c r="K1337" s="468">
        <f t="shared" si="327"/>
        <v>1.9831018089638372E-4</v>
      </c>
      <c r="M1337" s="640"/>
      <c r="O1337" s="519"/>
    </row>
    <row r="1338" spans="1:15" s="492" customFormat="1">
      <c r="A1338" s="680"/>
      <c r="B1338" s="412" t="s">
        <v>1750</v>
      </c>
      <c r="C1338" s="413">
        <v>6052471</v>
      </c>
      <c r="D1338" s="414"/>
      <c r="E1338" s="418" t="s">
        <v>2887</v>
      </c>
      <c r="F1338" s="475">
        <v>28268761.238183923</v>
      </c>
      <c r="G1338" s="463" t="s">
        <v>2888</v>
      </c>
      <c r="H1338" s="463" t="s">
        <v>2888</v>
      </c>
      <c r="I1338" s="463" t="s">
        <v>2888</v>
      </c>
      <c r="J1338" s="419">
        <f t="shared" si="326"/>
        <v>28268761.238183923</v>
      </c>
      <c r="K1338" s="468">
        <f t="shared" si="327"/>
        <v>1.9831018089638372E-4</v>
      </c>
      <c r="M1338" s="640"/>
      <c r="O1338" s="519"/>
    </row>
    <row r="1339" spans="1:15" s="492" customFormat="1">
      <c r="A1339" s="680"/>
      <c r="B1339" s="440" t="s">
        <v>1751</v>
      </c>
      <c r="C1339" s="441">
        <v>6055322</v>
      </c>
      <c r="D1339" s="414"/>
      <c r="E1339" s="418" t="s">
        <v>2887</v>
      </c>
      <c r="F1339" s="475">
        <v>28268761.238183923</v>
      </c>
      <c r="G1339" s="463" t="s">
        <v>2888</v>
      </c>
      <c r="H1339" s="463" t="s">
        <v>2888</v>
      </c>
      <c r="I1339" s="463" t="s">
        <v>2888</v>
      </c>
      <c r="J1339" s="419">
        <f t="shared" si="326"/>
        <v>28268761.238183923</v>
      </c>
      <c r="K1339" s="468">
        <f t="shared" si="327"/>
        <v>1.9831018089638372E-4</v>
      </c>
      <c r="M1339" s="640"/>
      <c r="O1339" s="519"/>
    </row>
    <row r="1340" spans="1:15" s="492" customFormat="1">
      <c r="A1340" s="680"/>
      <c r="B1340" s="412" t="s">
        <v>1752</v>
      </c>
      <c r="C1340" s="413">
        <v>6058118</v>
      </c>
      <c r="D1340" s="414"/>
      <c r="E1340" s="418" t="s">
        <v>2887</v>
      </c>
      <c r="F1340" s="475">
        <v>28268761.238183923</v>
      </c>
      <c r="G1340" s="463" t="s">
        <v>2888</v>
      </c>
      <c r="H1340" s="463" t="s">
        <v>2888</v>
      </c>
      <c r="I1340" s="463" t="s">
        <v>2888</v>
      </c>
      <c r="J1340" s="419">
        <f t="shared" si="326"/>
        <v>28268761.238183923</v>
      </c>
      <c r="K1340" s="468">
        <f t="shared" si="327"/>
        <v>1.9831018089638372E-4</v>
      </c>
      <c r="M1340" s="640"/>
      <c r="O1340" s="519"/>
    </row>
    <row r="1341" spans="1:15" s="492" customFormat="1">
      <c r="A1341" s="680"/>
      <c r="B1341" s="412" t="s">
        <v>1753</v>
      </c>
      <c r="C1341" s="413">
        <v>6059285</v>
      </c>
      <c r="D1341" s="414"/>
      <c r="E1341" s="418" t="s">
        <v>2887</v>
      </c>
      <c r="F1341" s="475">
        <v>28268761.238183923</v>
      </c>
      <c r="G1341" s="463" t="s">
        <v>2888</v>
      </c>
      <c r="H1341" s="463" t="s">
        <v>2888</v>
      </c>
      <c r="I1341" s="463" t="s">
        <v>2888</v>
      </c>
      <c r="J1341" s="419">
        <f t="shared" si="326"/>
        <v>28268761.238183923</v>
      </c>
      <c r="K1341" s="468">
        <f t="shared" si="327"/>
        <v>1.9831018089638372E-4</v>
      </c>
      <c r="M1341" s="640"/>
      <c r="O1341" s="519"/>
    </row>
    <row r="1342" spans="1:15" s="492" customFormat="1">
      <c r="A1342" s="680"/>
      <c r="B1342" s="440" t="s">
        <v>1754</v>
      </c>
      <c r="C1342" s="441">
        <v>6059311</v>
      </c>
      <c r="D1342" s="414"/>
      <c r="E1342" s="418" t="s">
        <v>2887</v>
      </c>
      <c r="F1342" s="475">
        <v>28268761.238183923</v>
      </c>
      <c r="G1342" s="463" t="s">
        <v>2888</v>
      </c>
      <c r="H1342" s="463" t="s">
        <v>2888</v>
      </c>
      <c r="I1342" s="463" t="s">
        <v>2888</v>
      </c>
      <c r="J1342" s="419">
        <f t="shared" si="326"/>
        <v>28268761.238183923</v>
      </c>
      <c r="K1342" s="468">
        <f t="shared" si="327"/>
        <v>1.9831018089638372E-4</v>
      </c>
      <c r="M1342" s="640"/>
      <c r="O1342" s="519"/>
    </row>
    <row r="1343" spans="1:15" s="492" customFormat="1">
      <c r="A1343" s="680"/>
      <c r="B1343" s="412" t="s">
        <v>1755</v>
      </c>
      <c r="C1343" s="413">
        <v>6060076</v>
      </c>
      <c r="D1343" s="414"/>
      <c r="E1343" s="418" t="s">
        <v>2887</v>
      </c>
      <c r="F1343" s="475">
        <v>28268761.238183923</v>
      </c>
      <c r="G1343" s="463" t="s">
        <v>2888</v>
      </c>
      <c r="H1343" s="463" t="s">
        <v>2888</v>
      </c>
      <c r="I1343" s="463" t="s">
        <v>2888</v>
      </c>
      <c r="J1343" s="419">
        <f t="shared" si="326"/>
        <v>28268761.238183923</v>
      </c>
      <c r="K1343" s="468">
        <f t="shared" si="327"/>
        <v>1.9831018089638372E-4</v>
      </c>
      <c r="M1343" s="640"/>
      <c r="O1343" s="519"/>
    </row>
    <row r="1344" spans="1:15" s="492" customFormat="1">
      <c r="A1344" s="680"/>
      <c r="B1344" s="412" t="s">
        <v>1756</v>
      </c>
      <c r="C1344" s="413">
        <v>6062976</v>
      </c>
      <c r="D1344" s="414"/>
      <c r="E1344" s="418" t="s">
        <v>2887</v>
      </c>
      <c r="F1344" s="475">
        <v>28268761.238183923</v>
      </c>
      <c r="G1344" s="463" t="s">
        <v>2888</v>
      </c>
      <c r="H1344" s="463" t="s">
        <v>2888</v>
      </c>
      <c r="I1344" s="463" t="s">
        <v>2888</v>
      </c>
      <c r="J1344" s="419">
        <f t="shared" si="326"/>
        <v>28268761.238183923</v>
      </c>
      <c r="K1344" s="468">
        <f t="shared" si="327"/>
        <v>1.9831018089638372E-4</v>
      </c>
      <c r="M1344" s="640"/>
      <c r="O1344" s="519"/>
    </row>
    <row r="1345" spans="1:15" s="492" customFormat="1">
      <c r="A1345" s="680"/>
      <c r="B1345" s="440" t="s">
        <v>1757</v>
      </c>
      <c r="C1345" s="441">
        <v>6066553</v>
      </c>
      <c r="D1345" s="414"/>
      <c r="E1345" s="418" t="s">
        <v>2887</v>
      </c>
      <c r="F1345" s="475">
        <v>28268761.238183923</v>
      </c>
      <c r="G1345" s="463" t="s">
        <v>2888</v>
      </c>
      <c r="H1345" s="463" t="s">
        <v>2888</v>
      </c>
      <c r="I1345" s="463" t="s">
        <v>2888</v>
      </c>
      <c r="J1345" s="419">
        <f t="shared" si="326"/>
        <v>28268761.238183923</v>
      </c>
      <c r="K1345" s="468">
        <f t="shared" si="327"/>
        <v>1.9831018089638372E-4</v>
      </c>
      <c r="M1345" s="640"/>
      <c r="O1345" s="519"/>
    </row>
    <row r="1346" spans="1:15" s="492" customFormat="1">
      <c r="A1346" s="680"/>
      <c r="B1346" s="412" t="s">
        <v>977</v>
      </c>
      <c r="C1346" s="413">
        <v>6067475</v>
      </c>
      <c r="D1346" s="414"/>
      <c r="E1346" s="418" t="s">
        <v>2887</v>
      </c>
      <c r="F1346" s="475">
        <v>28268761.238183923</v>
      </c>
      <c r="G1346" s="463" t="s">
        <v>2888</v>
      </c>
      <c r="H1346" s="463" t="s">
        <v>2888</v>
      </c>
      <c r="I1346" s="463" t="s">
        <v>2888</v>
      </c>
      <c r="J1346" s="419">
        <f t="shared" si="326"/>
        <v>28268761.238183923</v>
      </c>
      <c r="K1346" s="468">
        <f t="shared" si="327"/>
        <v>1.9831018089638372E-4</v>
      </c>
      <c r="M1346" s="640"/>
      <c r="O1346" s="519"/>
    </row>
    <row r="1347" spans="1:15" s="492" customFormat="1">
      <c r="A1347" s="680"/>
      <c r="B1347" s="412" t="s">
        <v>1758</v>
      </c>
      <c r="C1347" s="413">
        <v>6068733</v>
      </c>
      <c r="D1347" s="414"/>
      <c r="E1347" s="418" t="s">
        <v>2887</v>
      </c>
      <c r="F1347" s="475">
        <v>28268761.238183923</v>
      </c>
      <c r="G1347" s="463" t="s">
        <v>2888</v>
      </c>
      <c r="H1347" s="463" t="s">
        <v>2888</v>
      </c>
      <c r="I1347" s="463" t="s">
        <v>2888</v>
      </c>
      <c r="J1347" s="419">
        <f t="shared" si="326"/>
        <v>28268761.238183923</v>
      </c>
      <c r="K1347" s="468">
        <f t="shared" si="327"/>
        <v>1.9831018089638372E-4</v>
      </c>
      <c r="M1347" s="640"/>
      <c r="O1347" s="519"/>
    </row>
    <row r="1348" spans="1:15" s="492" customFormat="1">
      <c r="A1348" s="680"/>
      <c r="B1348" s="440" t="s">
        <v>1759</v>
      </c>
      <c r="C1348" s="441">
        <v>6070836</v>
      </c>
      <c r="D1348" s="414"/>
      <c r="E1348" s="418" t="s">
        <v>2887</v>
      </c>
      <c r="F1348" s="475">
        <v>28268761.238183923</v>
      </c>
      <c r="G1348" s="463" t="s">
        <v>2888</v>
      </c>
      <c r="H1348" s="463" t="s">
        <v>2888</v>
      </c>
      <c r="I1348" s="463" t="s">
        <v>2888</v>
      </c>
      <c r="J1348" s="419">
        <f t="shared" si="326"/>
        <v>28268761.238183923</v>
      </c>
      <c r="K1348" s="468">
        <f t="shared" si="327"/>
        <v>1.9831018089638372E-4</v>
      </c>
      <c r="M1348" s="640"/>
      <c r="O1348" s="519"/>
    </row>
    <row r="1349" spans="1:15" s="492" customFormat="1">
      <c r="A1349" s="680"/>
      <c r="B1349" s="412" t="s">
        <v>1760</v>
      </c>
      <c r="C1349" s="413">
        <v>6073529</v>
      </c>
      <c r="D1349" s="414"/>
      <c r="E1349" s="418" t="s">
        <v>2887</v>
      </c>
      <c r="F1349" s="475">
        <v>28268761.238183923</v>
      </c>
      <c r="G1349" s="463" t="s">
        <v>2888</v>
      </c>
      <c r="H1349" s="463" t="s">
        <v>2888</v>
      </c>
      <c r="I1349" s="463" t="s">
        <v>2888</v>
      </c>
      <c r="J1349" s="419">
        <f t="shared" si="326"/>
        <v>28268761.238183923</v>
      </c>
      <c r="K1349" s="468">
        <f t="shared" si="327"/>
        <v>1.9831018089638372E-4</v>
      </c>
      <c r="M1349" s="640"/>
      <c r="O1349" s="519"/>
    </row>
    <row r="1350" spans="1:15" s="492" customFormat="1">
      <c r="A1350" s="680"/>
      <c r="B1350" s="412" t="s">
        <v>1761</v>
      </c>
      <c r="C1350" s="413">
        <v>6077067</v>
      </c>
      <c r="D1350" s="414"/>
      <c r="E1350" s="418" t="s">
        <v>2887</v>
      </c>
      <c r="F1350" s="475">
        <v>28268761.238183923</v>
      </c>
      <c r="G1350" s="463" t="s">
        <v>2888</v>
      </c>
      <c r="H1350" s="463" t="s">
        <v>2888</v>
      </c>
      <c r="I1350" s="463" t="s">
        <v>2888</v>
      </c>
      <c r="J1350" s="419">
        <f t="shared" si="326"/>
        <v>28268761.238183923</v>
      </c>
      <c r="K1350" s="468">
        <f t="shared" si="327"/>
        <v>1.9831018089638372E-4</v>
      </c>
      <c r="M1350" s="640"/>
      <c r="O1350" s="519"/>
    </row>
    <row r="1351" spans="1:15" s="492" customFormat="1">
      <c r="A1351" s="680"/>
      <c r="B1351" s="440" t="s">
        <v>1762</v>
      </c>
      <c r="C1351" s="441">
        <v>6078582</v>
      </c>
      <c r="D1351" s="414"/>
      <c r="E1351" s="418" t="s">
        <v>2887</v>
      </c>
      <c r="F1351" s="475">
        <v>28268761.238183923</v>
      </c>
      <c r="G1351" s="463" t="s">
        <v>2888</v>
      </c>
      <c r="H1351" s="463" t="s">
        <v>2888</v>
      </c>
      <c r="I1351" s="463" t="s">
        <v>2888</v>
      </c>
      <c r="J1351" s="419">
        <f t="shared" si="326"/>
        <v>28268761.238183923</v>
      </c>
      <c r="K1351" s="468">
        <f t="shared" si="327"/>
        <v>1.9831018089638372E-4</v>
      </c>
      <c r="M1351" s="640"/>
      <c r="O1351" s="519"/>
    </row>
    <row r="1352" spans="1:15" s="492" customFormat="1">
      <c r="A1352" s="680"/>
      <c r="B1352" s="412" t="s">
        <v>978</v>
      </c>
      <c r="C1352" s="413">
        <v>6079411</v>
      </c>
      <c r="D1352" s="414"/>
      <c r="E1352" s="418" t="s">
        <v>2887</v>
      </c>
      <c r="F1352" s="475">
        <v>28268761.238183923</v>
      </c>
      <c r="G1352" s="463" t="s">
        <v>2888</v>
      </c>
      <c r="H1352" s="463" t="s">
        <v>2888</v>
      </c>
      <c r="I1352" s="463" t="s">
        <v>2888</v>
      </c>
      <c r="J1352" s="419">
        <f t="shared" si="326"/>
        <v>28268761.238183923</v>
      </c>
      <c r="K1352" s="468">
        <f t="shared" si="327"/>
        <v>1.9831018089638372E-4</v>
      </c>
      <c r="M1352" s="640"/>
      <c r="O1352" s="519"/>
    </row>
    <row r="1353" spans="1:15" s="492" customFormat="1">
      <c r="A1353" s="680"/>
      <c r="B1353" s="412" t="s">
        <v>1763</v>
      </c>
      <c r="C1353" s="413">
        <v>6080163</v>
      </c>
      <c r="D1353" s="414"/>
      <c r="E1353" s="418" t="s">
        <v>2887</v>
      </c>
      <c r="F1353" s="475">
        <v>28268761.238183923</v>
      </c>
      <c r="G1353" s="463" t="s">
        <v>2888</v>
      </c>
      <c r="H1353" s="463" t="s">
        <v>2888</v>
      </c>
      <c r="I1353" s="463" t="s">
        <v>2888</v>
      </c>
      <c r="J1353" s="419">
        <f t="shared" si="326"/>
        <v>28268761.238183923</v>
      </c>
      <c r="K1353" s="468">
        <f t="shared" si="327"/>
        <v>1.9831018089638372E-4</v>
      </c>
      <c r="M1353" s="640"/>
      <c r="O1353" s="519"/>
    </row>
    <row r="1354" spans="1:15" s="492" customFormat="1">
      <c r="A1354" s="680"/>
      <c r="B1354" s="440" t="s">
        <v>1764</v>
      </c>
      <c r="C1354" s="441">
        <v>6089915</v>
      </c>
      <c r="D1354" s="414"/>
      <c r="E1354" s="418" t="s">
        <v>2887</v>
      </c>
      <c r="F1354" s="475">
        <v>28268761.238183923</v>
      </c>
      <c r="G1354" s="463" t="s">
        <v>2888</v>
      </c>
      <c r="H1354" s="463" t="s">
        <v>2888</v>
      </c>
      <c r="I1354" s="463" t="s">
        <v>2888</v>
      </c>
      <c r="J1354" s="419">
        <f t="shared" si="326"/>
        <v>28268761.238183923</v>
      </c>
      <c r="K1354" s="468">
        <f t="shared" si="327"/>
        <v>1.9831018089638372E-4</v>
      </c>
      <c r="M1354" s="640"/>
      <c r="O1354" s="519"/>
    </row>
    <row r="1355" spans="1:15" s="492" customFormat="1">
      <c r="A1355" s="680"/>
      <c r="B1355" s="412" t="s">
        <v>1765</v>
      </c>
      <c r="C1355" s="413">
        <v>6090922</v>
      </c>
      <c r="D1355" s="414"/>
      <c r="E1355" s="418" t="s">
        <v>2887</v>
      </c>
      <c r="F1355" s="475">
        <v>28268761.238183923</v>
      </c>
      <c r="G1355" s="463" t="s">
        <v>2888</v>
      </c>
      <c r="H1355" s="463" t="s">
        <v>2888</v>
      </c>
      <c r="I1355" s="463" t="s">
        <v>2888</v>
      </c>
      <c r="J1355" s="419">
        <f t="shared" si="326"/>
        <v>28268761.238183923</v>
      </c>
      <c r="K1355" s="468">
        <f t="shared" si="327"/>
        <v>1.9831018089638372E-4</v>
      </c>
      <c r="M1355" s="640"/>
      <c r="O1355" s="519"/>
    </row>
    <row r="1356" spans="1:15" s="492" customFormat="1">
      <c r="A1356" s="680"/>
      <c r="B1356" s="412" t="s">
        <v>1766</v>
      </c>
      <c r="C1356" s="413">
        <v>6091482</v>
      </c>
      <c r="D1356" s="414"/>
      <c r="E1356" s="418" t="s">
        <v>2887</v>
      </c>
      <c r="F1356" s="475">
        <v>28268761.238183923</v>
      </c>
      <c r="G1356" s="463" t="s">
        <v>2888</v>
      </c>
      <c r="H1356" s="463" t="s">
        <v>2888</v>
      </c>
      <c r="I1356" s="463" t="s">
        <v>2888</v>
      </c>
      <c r="J1356" s="419">
        <f t="shared" si="326"/>
        <v>28268761.238183923</v>
      </c>
      <c r="K1356" s="468">
        <f t="shared" si="327"/>
        <v>1.9831018089638372E-4</v>
      </c>
      <c r="M1356" s="640"/>
      <c r="O1356" s="519"/>
    </row>
    <row r="1357" spans="1:15" s="492" customFormat="1">
      <c r="A1357" s="680"/>
      <c r="B1357" s="440" t="s">
        <v>1767</v>
      </c>
      <c r="C1357" s="441">
        <v>6093296</v>
      </c>
      <c r="D1357" s="414"/>
      <c r="E1357" s="418" t="s">
        <v>2887</v>
      </c>
      <c r="F1357" s="475">
        <v>28268761.238183923</v>
      </c>
      <c r="G1357" s="463" t="s">
        <v>2888</v>
      </c>
      <c r="H1357" s="463" t="s">
        <v>2888</v>
      </c>
      <c r="I1357" s="463" t="s">
        <v>2888</v>
      </c>
      <c r="J1357" s="419">
        <f t="shared" si="326"/>
        <v>28268761.238183923</v>
      </c>
      <c r="K1357" s="468">
        <f t="shared" si="327"/>
        <v>1.9831018089638372E-4</v>
      </c>
      <c r="M1357" s="640"/>
      <c r="O1357" s="519"/>
    </row>
    <row r="1358" spans="1:15" s="492" customFormat="1">
      <c r="A1358" s="680"/>
      <c r="B1358" s="412" t="s">
        <v>1768</v>
      </c>
      <c r="C1358" s="413">
        <v>6096476</v>
      </c>
      <c r="D1358" s="414"/>
      <c r="E1358" s="418" t="s">
        <v>2887</v>
      </c>
      <c r="F1358" s="475">
        <v>28268761.238183923</v>
      </c>
      <c r="G1358" s="463" t="s">
        <v>2888</v>
      </c>
      <c r="H1358" s="463" t="s">
        <v>2888</v>
      </c>
      <c r="I1358" s="463" t="s">
        <v>2888</v>
      </c>
      <c r="J1358" s="419">
        <f t="shared" si="326"/>
        <v>28268761.238183923</v>
      </c>
      <c r="K1358" s="468">
        <f t="shared" si="327"/>
        <v>1.9831018089638372E-4</v>
      </c>
      <c r="M1358" s="640"/>
      <c r="O1358" s="519"/>
    </row>
    <row r="1359" spans="1:15" s="492" customFormat="1">
      <c r="A1359" s="680"/>
      <c r="B1359" s="412" t="s">
        <v>979</v>
      </c>
      <c r="C1359" s="413">
        <v>6105382</v>
      </c>
      <c r="D1359" s="414"/>
      <c r="E1359" s="418" t="s">
        <v>2887</v>
      </c>
      <c r="F1359" s="475">
        <v>28268761.238183923</v>
      </c>
      <c r="G1359" s="463" t="s">
        <v>2888</v>
      </c>
      <c r="H1359" s="463" t="s">
        <v>2888</v>
      </c>
      <c r="I1359" s="463" t="s">
        <v>2888</v>
      </c>
      <c r="J1359" s="419">
        <f t="shared" si="326"/>
        <v>28268761.238183923</v>
      </c>
      <c r="K1359" s="468">
        <f t="shared" si="327"/>
        <v>1.9831018089638372E-4</v>
      </c>
      <c r="M1359" s="640"/>
      <c r="O1359" s="519"/>
    </row>
    <row r="1360" spans="1:15" s="492" customFormat="1">
      <c r="A1360" s="680"/>
      <c r="B1360" s="440" t="s">
        <v>1769</v>
      </c>
      <c r="C1360" s="441">
        <v>6105562</v>
      </c>
      <c r="D1360" s="414"/>
      <c r="E1360" s="418" t="s">
        <v>2887</v>
      </c>
      <c r="F1360" s="475">
        <v>28268761.238183923</v>
      </c>
      <c r="G1360" s="463" t="s">
        <v>2888</v>
      </c>
      <c r="H1360" s="463" t="s">
        <v>2888</v>
      </c>
      <c r="I1360" s="463" t="s">
        <v>2888</v>
      </c>
      <c r="J1360" s="419">
        <f t="shared" si="326"/>
        <v>28268761.238183923</v>
      </c>
      <c r="K1360" s="468">
        <f t="shared" si="327"/>
        <v>1.9831018089638372E-4</v>
      </c>
      <c r="M1360" s="640"/>
      <c r="O1360" s="519"/>
    </row>
    <row r="1361" spans="1:15" s="492" customFormat="1">
      <c r="A1361" s="680"/>
      <c r="B1361" s="412" t="s">
        <v>1770</v>
      </c>
      <c r="C1361" s="413">
        <v>6105627</v>
      </c>
      <c r="D1361" s="414"/>
      <c r="E1361" s="418" t="s">
        <v>2887</v>
      </c>
      <c r="F1361" s="475">
        <v>28268761.238183923</v>
      </c>
      <c r="G1361" s="463" t="s">
        <v>2888</v>
      </c>
      <c r="H1361" s="463" t="s">
        <v>2888</v>
      </c>
      <c r="I1361" s="463" t="s">
        <v>2888</v>
      </c>
      <c r="J1361" s="419">
        <f t="shared" si="326"/>
        <v>28268761.238183923</v>
      </c>
      <c r="K1361" s="468">
        <f t="shared" si="327"/>
        <v>1.9831018089638372E-4</v>
      </c>
      <c r="M1361" s="640"/>
      <c r="O1361" s="519"/>
    </row>
    <row r="1362" spans="1:15" s="492" customFormat="1">
      <c r="A1362" s="680"/>
      <c r="B1362" s="412" t="s">
        <v>1771</v>
      </c>
      <c r="C1362" s="413">
        <v>6105760</v>
      </c>
      <c r="D1362" s="414"/>
      <c r="E1362" s="418" t="s">
        <v>2887</v>
      </c>
      <c r="F1362" s="475">
        <v>28268761.238183923</v>
      </c>
      <c r="G1362" s="463" t="s">
        <v>2888</v>
      </c>
      <c r="H1362" s="463" t="s">
        <v>2888</v>
      </c>
      <c r="I1362" s="463" t="s">
        <v>2888</v>
      </c>
      <c r="J1362" s="419">
        <f t="shared" si="326"/>
        <v>28268761.238183923</v>
      </c>
      <c r="K1362" s="468">
        <f t="shared" si="327"/>
        <v>1.9831018089638372E-4</v>
      </c>
      <c r="M1362" s="640"/>
      <c r="O1362" s="519"/>
    </row>
    <row r="1363" spans="1:15" s="492" customFormat="1">
      <c r="A1363" s="680"/>
      <c r="B1363" s="440" t="s">
        <v>1772</v>
      </c>
      <c r="C1363" s="441">
        <v>6106090</v>
      </c>
      <c r="D1363" s="414"/>
      <c r="E1363" s="418" t="s">
        <v>2887</v>
      </c>
      <c r="F1363" s="475">
        <v>28268761.238183923</v>
      </c>
      <c r="G1363" s="463" t="s">
        <v>2888</v>
      </c>
      <c r="H1363" s="463" t="s">
        <v>2888</v>
      </c>
      <c r="I1363" s="463" t="s">
        <v>2888</v>
      </c>
      <c r="J1363" s="419">
        <f t="shared" si="326"/>
        <v>28268761.238183923</v>
      </c>
      <c r="K1363" s="468">
        <f t="shared" si="327"/>
        <v>1.9831018089638372E-4</v>
      </c>
      <c r="M1363" s="640"/>
      <c r="O1363" s="519"/>
    </row>
    <row r="1364" spans="1:15" s="492" customFormat="1">
      <c r="A1364" s="680"/>
      <c r="B1364" s="412" t="s">
        <v>1773</v>
      </c>
      <c r="C1364" s="413">
        <v>6107175</v>
      </c>
      <c r="D1364" s="414"/>
      <c r="E1364" s="418" t="s">
        <v>2887</v>
      </c>
      <c r="F1364" s="475">
        <v>28268761.238183923</v>
      </c>
      <c r="G1364" s="463" t="s">
        <v>2888</v>
      </c>
      <c r="H1364" s="463" t="s">
        <v>2888</v>
      </c>
      <c r="I1364" s="463" t="s">
        <v>2888</v>
      </c>
      <c r="J1364" s="419">
        <f t="shared" si="326"/>
        <v>28268761.238183923</v>
      </c>
      <c r="K1364" s="468">
        <f t="shared" si="327"/>
        <v>1.9831018089638372E-4</v>
      </c>
      <c r="M1364" s="640"/>
      <c r="O1364" s="519"/>
    </row>
    <row r="1365" spans="1:15" s="492" customFormat="1">
      <c r="A1365" s="680"/>
      <c r="B1365" s="412" t="s">
        <v>1774</v>
      </c>
      <c r="C1365" s="413">
        <v>6136900</v>
      </c>
      <c r="D1365" s="414"/>
      <c r="E1365" s="418" t="s">
        <v>2887</v>
      </c>
      <c r="F1365" s="475">
        <v>28268761.238183923</v>
      </c>
      <c r="G1365" s="463" t="s">
        <v>2888</v>
      </c>
      <c r="H1365" s="463" t="s">
        <v>2888</v>
      </c>
      <c r="I1365" s="463" t="s">
        <v>2888</v>
      </c>
      <c r="J1365" s="419">
        <f t="shared" si="326"/>
        <v>28268761.238183923</v>
      </c>
      <c r="K1365" s="468">
        <f t="shared" si="327"/>
        <v>1.9831018089638372E-4</v>
      </c>
      <c r="M1365" s="640"/>
      <c r="O1365" s="519"/>
    </row>
    <row r="1366" spans="1:15" s="492" customFormat="1">
      <c r="A1366" s="680"/>
      <c r="B1366" s="440" t="s">
        <v>1775</v>
      </c>
      <c r="C1366" s="441">
        <v>6183242</v>
      </c>
      <c r="D1366" s="414"/>
      <c r="E1366" s="418" t="s">
        <v>2887</v>
      </c>
      <c r="F1366" s="475">
        <v>28268761.238183923</v>
      </c>
      <c r="G1366" s="463" t="s">
        <v>2888</v>
      </c>
      <c r="H1366" s="463" t="s">
        <v>2888</v>
      </c>
      <c r="I1366" s="463" t="s">
        <v>2888</v>
      </c>
      <c r="J1366" s="419">
        <f t="shared" ref="J1366:J1429" si="328">+F1366</f>
        <v>28268761.238183923</v>
      </c>
      <c r="K1366" s="468">
        <f t="shared" ref="K1366:K1429" si="329">+J1366/$L$4337</f>
        <v>1.9831018089638372E-4</v>
      </c>
      <c r="M1366" s="640"/>
      <c r="O1366" s="519"/>
    </row>
    <row r="1367" spans="1:15" s="492" customFormat="1">
      <c r="A1367" s="680"/>
      <c r="B1367" s="412" t="s">
        <v>1776</v>
      </c>
      <c r="C1367" s="413">
        <v>6184768</v>
      </c>
      <c r="D1367" s="414"/>
      <c r="E1367" s="418" t="s">
        <v>2887</v>
      </c>
      <c r="F1367" s="475">
        <v>28268761.238183923</v>
      </c>
      <c r="G1367" s="463" t="s">
        <v>2888</v>
      </c>
      <c r="H1367" s="463" t="s">
        <v>2888</v>
      </c>
      <c r="I1367" s="463" t="s">
        <v>2888</v>
      </c>
      <c r="J1367" s="419">
        <f t="shared" si="328"/>
        <v>28268761.238183923</v>
      </c>
      <c r="K1367" s="468">
        <f t="shared" si="329"/>
        <v>1.9831018089638372E-4</v>
      </c>
      <c r="M1367" s="640"/>
      <c r="O1367" s="519"/>
    </row>
    <row r="1368" spans="1:15" s="492" customFormat="1">
      <c r="A1368" s="680"/>
      <c r="B1368" s="412" t="s">
        <v>1777</v>
      </c>
      <c r="C1368" s="413">
        <v>6185948</v>
      </c>
      <c r="D1368" s="414"/>
      <c r="E1368" s="418" t="s">
        <v>2887</v>
      </c>
      <c r="F1368" s="475">
        <v>28268761.238183923</v>
      </c>
      <c r="G1368" s="463" t="s">
        <v>2888</v>
      </c>
      <c r="H1368" s="463" t="s">
        <v>2888</v>
      </c>
      <c r="I1368" s="463" t="s">
        <v>2888</v>
      </c>
      <c r="J1368" s="419">
        <f t="shared" si="328"/>
        <v>28268761.238183923</v>
      </c>
      <c r="K1368" s="468">
        <f t="shared" si="329"/>
        <v>1.9831018089638372E-4</v>
      </c>
      <c r="M1368" s="640"/>
      <c r="O1368" s="519"/>
    </row>
    <row r="1369" spans="1:15" s="492" customFormat="1">
      <c r="A1369" s="680"/>
      <c r="B1369" s="440" t="s">
        <v>1778</v>
      </c>
      <c r="C1369" s="441">
        <v>6199200</v>
      </c>
      <c r="D1369" s="414"/>
      <c r="E1369" s="418" t="s">
        <v>2887</v>
      </c>
      <c r="F1369" s="475">
        <v>28268761.238183923</v>
      </c>
      <c r="G1369" s="463" t="s">
        <v>2888</v>
      </c>
      <c r="H1369" s="463" t="s">
        <v>2888</v>
      </c>
      <c r="I1369" s="463" t="s">
        <v>2888</v>
      </c>
      <c r="J1369" s="419">
        <f t="shared" si="328"/>
        <v>28268761.238183923</v>
      </c>
      <c r="K1369" s="468">
        <f t="shared" si="329"/>
        <v>1.9831018089638372E-4</v>
      </c>
      <c r="M1369" s="640"/>
      <c r="O1369" s="519"/>
    </row>
    <row r="1370" spans="1:15" s="492" customFormat="1">
      <c r="A1370" s="680"/>
      <c r="B1370" s="412" t="s">
        <v>1779</v>
      </c>
      <c r="C1370" s="413">
        <v>6253910</v>
      </c>
      <c r="D1370" s="414"/>
      <c r="E1370" s="418" t="s">
        <v>2887</v>
      </c>
      <c r="F1370" s="475">
        <v>28268761.238183923</v>
      </c>
      <c r="G1370" s="463" t="s">
        <v>2888</v>
      </c>
      <c r="H1370" s="463" t="s">
        <v>2888</v>
      </c>
      <c r="I1370" s="463" t="s">
        <v>2888</v>
      </c>
      <c r="J1370" s="419">
        <f t="shared" si="328"/>
        <v>28268761.238183923</v>
      </c>
      <c r="K1370" s="468">
        <f t="shared" si="329"/>
        <v>1.9831018089638372E-4</v>
      </c>
      <c r="M1370" s="640"/>
      <c r="O1370" s="519"/>
    </row>
    <row r="1371" spans="1:15" s="492" customFormat="1">
      <c r="A1371" s="680"/>
      <c r="B1371" s="412" t="s">
        <v>1780</v>
      </c>
      <c r="C1371" s="413">
        <v>6254078</v>
      </c>
      <c r="D1371" s="414"/>
      <c r="E1371" s="418" t="s">
        <v>2887</v>
      </c>
      <c r="F1371" s="475">
        <v>28268761.238183923</v>
      </c>
      <c r="G1371" s="463" t="s">
        <v>2888</v>
      </c>
      <c r="H1371" s="463" t="s">
        <v>2888</v>
      </c>
      <c r="I1371" s="463" t="s">
        <v>2888</v>
      </c>
      <c r="J1371" s="419">
        <f t="shared" si="328"/>
        <v>28268761.238183923</v>
      </c>
      <c r="K1371" s="468">
        <f t="shared" si="329"/>
        <v>1.9831018089638372E-4</v>
      </c>
      <c r="M1371" s="640"/>
      <c r="O1371" s="519"/>
    </row>
    <row r="1372" spans="1:15" s="492" customFormat="1">
      <c r="A1372" s="680"/>
      <c r="B1372" s="440" t="s">
        <v>1781</v>
      </c>
      <c r="C1372" s="441">
        <v>6265567</v>
      </c>
      <c r="D1372" s="414"/>
      <c r="E1372" s="418" t="s">
        <v>2887</v>
      </c>
      <c r="F1372" s="475">
        <v>28268761.238183923</v>
      </c>
      <c r="G1372" s="463" t="s">
        <v>2888</v>
      </c>
      <c r="H1372" s="463" t="s">
        <v>2888</v>
      </c>
      <c r="I1372" s="463" t="s">
        <v>2888</v>
      </c>
      <c r="J1372" s="419">
        <f t="shared" si="328"/>
        <v>28268761.238183923</v>
      </c>
      <c r="K1372" s="468">
        <f t="shared" si="329"/>
        <v>1.9831018089638372E-4</v>
      </c>
      <c r="M1372" s="640"/>
      <c r="O1372" s="519"/>
    </row>
    <row r="1373" spans="1:15" s="492" customFormat="1">
      <c r="A1373" s="680"/>
      <c r="B1373" s="412" t="s">
        <v>1782</v>
      </c>
      <c r="C1373" s="413">
        <v>6286337</v>
      </c>
      <c r="D1373" s="414"/>
      <c r="E1373" s="418" t="s">
        <v>2887</v>
      </c>
      <c r="F1373" s="475">
        <v>28268761.238183923</v>
      </c>
      <c r="G1373" s="463" t="s">
        <v>2888</v>
      </c>
      <c r="H1373" s="463" t="s">
        <v>2888</v>
      </c>
      <c r="I1373" s="463" t="s">
        <v>2888</v>
      </c>
      <c r="J1373" s="419">
        <f t="shared" si="328"/>
        <v>28268761.238183923</v>
      </c>
      <c r="K1373" s="468">
        <f t="shared" si="329"/>
        <v>1.9831018089638372E-4</v>
      </c>
      <c r="M1373" s="640"/>
      <c r="O1373" s="519"/>
    </row>
    <row r="1374" spans="1:15" s="492" customFormat="1">
      <c r="A1374" s="680"/>
      <c r="B1374" s="412" t="s">
        <v>1783</v>
      </c>
      <c r="C1374" s="413">
        <v>6315068</v>
      </c>
      <c r="D1374" s="414"/>
      <c r="E1374" s="418" t="s">
        <v>2887</v>
      </c>
      <c r="F1374" s="475">
        <v>28268761.238183923</v>
      </c>
      <c r="G1374" s="463" t="s">
        <v>2888</v>
      </c>
      <c r="H1374" s="463" t="s">
        <v>2888</v>
      </c>
      <c r="I1374" s="463" t="s">
        <v>2888</v>
      </c>
      <c r="J1374" s="419">
        <f t="shared" si="328"/>
        <v>28268761.238183923</v>
      </c>
      <c r="K1374" s="468">
        <f t="shared" si="329"/>
        <v>1.9831018089638372E-4</v>
      </c>
      <c r="M1374" s="640"/>
      <c r="O1374" s="519"/>
    </row>
    <row r="1375" spans="1:15" s="492" customFormat="1">
      <c r="A1375" s="680"/>
      <c r="B1375" s="440" t="s">
        <v>1784</v>
      </c>
      <c r="C1375" s="441">
        <v>6321471</v>
      </c>
      <c r="D1375" s="414"/>
      <c r="E1375" s="418" t="s">
        <v>2887</v>
      </c>
      <c r="F1375" s="475">
        <v>28268761.238183923</v>
      </c>
      <c r="G1375" s="463" t="s">
        <v>2888</v>
      </c>
      <c r="H1375" s="463" t="s">
        <v>2888</v>
      </c>
      <c r="I1375" s="463" t="s">
        <v>2888</v>
      </c>
      <c r="J1375" s="419">
        <f t="shared" si="328"/>
        <v>28268761.238183923</v>
      </c>
      <c r="K1375" s="468">
        <f t="shared" si="329"/>
        <v>1.9831018089638372E-4</v>
      </c>
      <c r="M1375" s="640"/>
      <c r="O1375" s="519"/>
    </row>
    <row r="1376" spans="1:15" s="492" customFormat="1">
      <c r="A1376" s="680"/>
      <c r="B1376" s="412" t="s">
        <v>1785</v>
      </c>
      <c r="C1376" s="413">
        <v>6332338</v>
      </c>
      <c r="D1376" s="414"/>
      <c r="E1376" s="418" t="s">
        <v>2887</v>
      </c>
      <c r="F1376" s="475">
        <v>28268761.238183923</v>
      </c>
      <c r="G1376" s="463" t="s">
        <v>2888</v>
      </c>
      <c r="H1376" s="463" t="s">
        <v>2888</v>
      </c>
      <c r="I1376" s="463" t="s">
        <v>2888</v>
      </c>
      <c r="J1376" s="419">
        <f t="shared" si="328"/>
        <v>28268761.238183923</v>
      </c>
      <c r="K1376" s="468">
        <f t="shared" si="329"/>
        <v>1.9831018089638372E-4</v>
      </c>
      <c r="M1376" s="640"/>
      <c r="O1376" s="519"/>
    </row>
    <row r="1377" spans="1:15" s="492" customFormat="1">
      <c r="A1377" s="680"/>
      <c r="B1377" s="412" t="s">
        <v>980</v>
      </c>
      <c r="C1377" s="413">
        <v>6343032</v>
      </c>
      <c r="D1377" s="414"/>
      <c r="E1377" s="418" t="s">
        <v>2887</v>
      </c>
      <c r="F1377" s="475">
        <v>28268761.238183923</v>
      </c>
      <c r="G1377" s="463" t="s">
        <v>2888</v>
      </c>
      <c r="H1377" s="463" t="s">
        <v>2888</v>
      </c>
      <c r="I1377" s="463" t="s">
        <v>2888</v>
      </c>
      <c r="J1377" s="419">
        <f t="shared" si="328"/>
        <v>28268761.238183923</v>
      </c>
      <c r="K1377" s="468">
        <f t="shared" si="329"/>
        <v>1.9831018089638372E-4</v>
      </c>
      <c r="M1377" s="640"/>
      <c r="O1377" s="519"/>
    </row>
    <row r="1378" spans="1:15" s="492" customFormat="1">
      <c r="A1378" s="680"/>
      <c r="B1378" s="440" t="s">
        <v>981</v>
      </c>
      <c r="C1378" s="441">
        <v>6355688</v>
      </c>
      <c r="D1378" s="414"/>
      <c r="E1378" s="418" t="s">
        <v>2887</v>
      </c>
      <c r="F1378" s="475">
        <v>28268761.238183923</v>
      </c>
      <c r="G1378" s="463" t="s">
        <v>2888</v>
      </c>
      <c r="H1378" s="463" t="s">
        <v>2888</v>
      </c>
      <c r="I1378" s="463" t="s">
        <v>2888</v>
      </c>
      <c r="J1378" s="419">
        <f t="shared" si="328"/>
        <v>28268761.238183923</v>
      </c>
      <c r="K1378" s="468">
        <f t="shared" si="329"/>
        <v>1.9831018089638372E-4</v>
      </c>
      <c r="M1378" s="640"/>
      <c r="O1378" s="519"/>
    </row>
    <row r="1379" spans="1:15" s="492" customFormat="1">
      <c r="A1379" s="680"/>
      <c r="B1379" s="412" t="s">
        <v>1786</v>
      </c>
      <c r="C1379" s="413">
        <v>6385908</v>
      </c>
      <c r="D1379" s="414"/>
      <c r="E1379" s="418" t="s">
        <v>2887</v>
      </c>
      <c r="F1379" s="475">
        <v>28268761.238183923</v>
      </c>
      <c r="G1379" s="463" t="s">
        <v>2888</v>
      </c>
      <c r="H1379" s="463" t="s">
        <v>2888</v>
      </c>
      <c r="I1379" s="463" t="s">
        <v>2888</v>
      </c>
      <c r="J1379" s="419">
        <f t="shared" si="328"/>
        <v>28268761.238183923</v>
      </c>
      <c r="K1379" s="468">
        <f t="shared" si="329"/>
        <v>1.9831018089638372E-4</v>
      </c>
      <c r="M1379" s="640"/>
      <c r="O1379" s="519"/>
    </row>
    <row r="1380" spans="1:15" s="492" customFormat="1">
      <c r="A1380" s="680"/>
      <c r="B1380" s="412" t="s">
        <v>1787</v>
      </c>
      <c r="C1380" s="413">
        <v>6400710</v>
      </c>
      <c r="D1380" s="414"/>
      <c r="E1380" s="418" t="s">
        <v>2887</v>
      </c>
      <c r="F1380" s="475">
        <v>28268761.238183923</v>
      </c>
      <c r="G1380" s="463" t="s">
        <v>2888</v>
      </c>
      <c r="H1380" s="463" t="s">
        <v>2888</v>
      </c>
      <c r="I1380" s="463" t="s">
        <v>2888</v>
      </c>
      <c r="J1380" s="419">
        <f t="shared" si="328"/>
        <v>28268761.238183923</v>
      </c>
      <c r="K1380" s="468">
        <f t="shared" si="329"/>
        <v>1.9831018089638372E-4</v>
      </c>
      <c r="M1380" s="640"/>
      <c r="O1380" s="519"/>
    </row>
    <row r="1381" spans="1:15" s="492" customFormat="1">
      <c r="A1381" s="680"/>
      <c r="B1381" s="440" t="s">
        <v>982</v>
      </c>
      <c r="C1381" s="441">
        <v>6403120</v>
      </c>
      <c r="D1381" s="414"/>
      <c r="E1381" s="418" t="s">
        <v>2887</v>
      </c>
      <c r="F1381" s="475">
        <v>28268761.238183923</v>
      </c>
      <c r="G1381" s="463" t="s">
        <v>2888</v>
      </c>
      <c r="H1381" s="463" t="s">
        <v>2888</v>
      </c>
      <c r="I1381" s="463" t="s">
        <v>2888</v>
      </c>
      <c r="J1381" s="419">
        <f t="shared" si="328"/>
        <v>28268761.238183923</v>
      </c>
      <c r="K1381" s="468">
        <f t="shared" si="329"/>
        <v>1.9831018089638372E-4</v>
      </c>
      <c r="M1381" s="640"/>
      <c r="O1381" s="519"/>
    </row>
    <row r="1382" spans="1:15" s="492" customFormat="1">
      <c r="A1382" s="680"/>
      <c r="B1382" s="412" t="s">
        <v>950</v>
      </c>
      <c r="C1382" s="413">
        <v>6461042</v>
      </c>
      <c r="D1382" s="414"/>
      <c r="E1382" s="418" t="s">
        <v>2887</v>
      </c>
      <c r="F1382" s="475">
        <v>28268761.238183923</v>
      </c>
      <c r="G1382" s="463" t="s">
        <v>2888</v>
      </c>
      <c r="H1382" s="463" t="s">
        <v>2888</v>
      </c>
      <c r="I1382" s="463" t="s">
        <v>2888</v>
      </c>
      <c r="J1382" s="419">
        <f t="shared" si="328"/>
        <v>28268761.238183923</v>
      </c>
      <c r="K1382" s="468">
        <f t="shared" si="329"/>
        <v>1.9831018089638372E-4</v>
      </c>
      <c r="M1382" s="640"/>
      <c r="O1382" s="519"/>
    </row>
    <row r="1383" spans="1:15" s="492" customFormat="1">
      <c r="A1383" s="680"/>
      <c r="B1383" s="412" t="s">
        <v>983</v>
      </c>
      <c r="C1383" s="413">
        <v>6463805</v>
      </c>
      <c r="D1383" s="414"/>
      <c r="E1383" s="418" t="s">
        <v>2887</v>
      </c>
      <c r="F1383" s="475">
        <v>28268761.238183923</v>
      </c>
      <c r="G1383" s="463" t="s">
        <v>2888</v>
      </c>
      <c r="H1383" s="463" t="s">
        <v>2888</v>
      </c>
      <c r="I1383" s="463" t="s">
        <v>2888</v>
      </c>
      <c r="J1383" s="419">
        <f t="shared" si="328"/>
        <v>28268761.238183923</v>
      </c>
      <c r="K1383" s="468">
        <f t="shared" si="329"/>
        <v>1.9831018089638372E-4</v>
      </c>
      <c r="M1383" s="640"/>
      <c r="O1383" s="519"/>
    </row>
    <row r="1384" spans="1:15" s="492" customFormat="1">
      <c r="A1384" s="680"/>
      <c r="B1384" s="440" t="s">
        <v>1788</v>
      </c>
      <c r="C1384" s="441">
        <v>6477522</v>
      </c>
      <c r="D1384" s="414"/>
      <c r="E1384" s="418" t="s">
        <v>2887</v>
      </c>
      <c r="F1384" s="475">
        <v>28268761.238183923</v>
      </c>
      <c r="G1384" s="463" t="s">
        <v>2888</v>
      </c>
      <c r="H1384" s="463" t="s">
        <v>2888</v>
      </c>
      <c r="I1384" s="463" t="s">
        <v>2888</v>
      </c>
      <c r="J1384" s="419">
        <f t="shared" si="328"/>
        <v>28268761.238183923</v>
      </c>
      <c r="K1384" s="468">
        <f t="shared" si="329"/>
        <v>1.9831018089638372E-4</v>
      </c>
      <c r="M1384" s="640"/>
      <c r="O1384" s="519"/>
    </row>
    <row r="1385" spans="1:15" s="492" customFormat="1">
      <c r="A1385" s="680"/>
      <c r="B1385" s="412" t="s">
        <v>1789</v>
      </c>
      <c r="C1385" s="413">
        <v>6491799</v>
      </c>
      <c r="D1385" s="414"/>
      <c r="E1385" s="418" t="s">
        <v>2887</v>
      </c>
      <c r="F1385" s="475">
        <v>28268761.238183923</v>
      </c>
      <c r="G1385" s="463" t="s">
        <v>2888</v>
      </c>
      <c r="H1385" s="463" t="s">
        <v>2888</v>
      </c>
      <c r="I1385" s="463" t="s">
        <v>2888</v>
      </c>
      <c r="J1385" s="419">
        <f t="shared" si="328"/>
        <v>28268761.238183923</v>
      </c>
      <c r="K1385" s="468">
        <f t="shared" si="329"/>
        <v>1.9831018089638372E-4</v>
      </c>
      <c r="M1385" s="640"/>
      <c r="O1385" s="519"/>
    </row>
    <row r="1386" spans="1:15" s="492" customFormat="1">
      <c r="A1386" s="680"/>
      <c r="B1386" s="412" t="s">
        <v>1790</v>
      </c>
      <c r="C1386" s="413">
        <v>6494706</v>
      </c>
      <c r="D1386" s="414"/>
      <c r="E1386" s="418" t="s">
        <v>2887</v>
      </c>
      <c r="F1386" s="475">
        <v>28268761.238183923</v>
      </c>
      <c r="G1386" s="463" t="s">
        <v>2888</v>
      </c>
      <c r="H1386" s="463" t="s">
        <v>2888</v>
      </c>
      <c r="I1386" s="463" t="s">
        <v>2888</v>
      </c>
      <c r="J1386" s="419">
        <f t="shared" si="328"/>
        <v>28268761.238183923</v>
      </c>
      <c r="K1386" s="468">
        <f t="shared" si="329"/>
        <v>1.9831018089638372E-4</v>
      </c>
      <c r="M1386" s="640"/>
      <c r="O1386" s="519"/>
    </row>
    <row r="1387" spans="1:15" s="492" customFormat="1">
      <c r="A1387" s="680"/>
      <c r="B1387" s="440" t="s">
        <v>1791</v>
      </c>
      <c r="C1387" s="441">
        <v>6499945</v>
      </c>
      <c r="D1387" s="414"/>
      <c r="E1387" s="418" t="s">
        <v>2887</v>
      </c>
      <c r="F1387" s="475">
        <v>28268761.238183923</v>
      </c>
      <c r="G1387" s="463" t="s">
        <v>2888</v>
      </c>
      <c r="H1387" s="463" t="s">
        <v>2888</v>
      </c>
      <c r="I1387" s="463" t="s">
        <v>2888</v>
      </c>
      <c r="J1387" s="419">
        <f t="shared" si="328"/>
        <v>28268761.238183923</v>
      </c>
      <c r="K1387" s="468">
        <f t="shared" si="329"/>
        <v>1.9831018089638372E-4</v>
      </c>
      <c r="M1387" s="640"/>
      <c r="O1387" s="519"/>
    </row>
    <row r="1388" spans="1:15" s="492" customFormat="1">
      <c r="A1388" s="680"/>
      <c r="B1388" s="412" t="s">
        <v>1792</v>
      </c>
      <c r="C1388" s="413">
        <v>6531872</v>
      </c>
      <c r="D1388" s="414"/>
      <c r="E1388" s="418" t="s">
        <v>2887</v>
      </c>
      <c r="F1388" s="475">
        <v>28268761.238183923</v>
      </c>
      <c r="G1388" s="463" t="s">
        <v>2888</v>
      </c>
      <c r="H1388" s="463" t="s">
        <v>2888</v>
      </c>
      <c r="I1388" s="463" t="s">
        <v>2888</v>
      </c>
      <c r="J1388" s="419">
        <f t="shared" si="328"/>
        <v>28268761.238183923</v>
      </c>
      <c r="K1388" s="468">
        <f t="shared" si="329"/>
        <v>1.9831018089638372E-4</v>
      </c>
      <c r="M1388" s="640"/>
      <c r="O1388" s="519"/>
    </row>
    <row r="1389" spans="1:15" s="492" customFormat="1">
      <c r="A1389" s="680"/>
      <c r="B1389" s="412" t="s">
        <v>1793</v>
      </c>
      <c r="C1389" s="413">
        <v>6549775</v>
      </c>
      <c r="D1389" s="414"/>
      <c r="E1389" s="418" t="s">
        <v>2887</v>
      </c>
      <c r="F1389" s="475">
        <v>28268761.238183923</v>
      </c>
      <c r="G1389" s="463" t="s">
        <v>2888</v>
      </c>
      <c r="H1389" s="463" t="s">
        <v>2888</v>
      </c>
      <c r="I1389" s="463" t="s">
        <v>2888</v>
      </c>
      <c r="J1389" s="419">
        <f t="shared" si="328"/>
        <v>28268761.238183923</v>
      </c>
      <c r="K1389" s="468">
        <f t="shared" si="329"/>
        <v>1.9831018089638372E-4</v>
      </c>
      <c r="M1389" s="640"/>
      <c r="O1389" s="519"/>
    </row>
    <row r="1390" spans="1:15" s="492" customFormat="1">
      <c r="A1390" s="680"/>
      <c r="B1390" s="440" t="s">
        <v>651</v>
      </c>
      <c r="C1390" s="441">
        <v>6559924</v>
      </c>
      <c r="D1390" s="414"/>
      <c r="E1390" s="418" t="s">
        <v>2887</v>
      </c>
      <c r="F1390" s="475">
        <v>28268761.238183923</v>
      </c>
      <c r="G1390" s="463" t="s">
        <v>2888</v>
      </c>
      <c r="H1390" s="463" t="s">
        <v>2888</v>
      </c>
      <c r="I1390" s="463" t="s">
        <v>2888</v>
      </c>
      <c r="J1390" s="419">
        <f t="shared" si="328"/>
        <v>28268761.238183923</v>
      </c>
      <c r="K1390" s="468">
        <f t="shared" si="329"/>
        <v>1.9831018089638372E-4</v>
      </c>
      <c r="M1390" s="640"/>
      <c r="O1390" s="519"/>
    </row>
    <row r="1391" spans="1:15" s="492" customFormat="1">
      <c r="A1391" s="680"/>
      <c r="B1391" s="412" t="s">
        <v>1794</v>
      </c>
      <c r="C1391" s="413">
        <v>6582034</v>
      </c>
      <c r="D1391" s="414"/>
      <c r="E1391" s="418" t="s">
        <v>2887</v>
      </c>
      <c r="F1391" s="475">
        <v>28268761.238183923</v>
      </c>
      <c r="G1391" s="463" t="s">
        <v>2888</v>
      </c>
      <c r="H1391" s="463" t="s">
        <v>2888</v>
      </c>
      <c r="I1391" s="463" t="s">
        <v>2888</v>
      </c>
      <c r="J1391" s="419">
        <f t="shared" si="328"/>
        <v>28268761.238183923</v>
      </c>
      <c r="K1391" s="468">
        <f t="shared" si="329"/>
        <v>1.9831018089638372E-4</v>
      </c>
      <c r="M1391" s="640"/>
      <c r="O1391" s="519"/>
    </row>
    <row r="1392" spans="1:15" s="492" customFormat="1">
      <c r="A1392" s="680"/>
      <c r="B1392" s="412" t="s">
        <v>1795</v>
      </c>
      <c r="C1392" s="413">
        <v>6646527</v>
      </c>
      <c r="D1392" s="414"/>
      <c r="E1392" s="418" t="s">
        <v>2887</v>
      </c>
      <c r="F1392" s="475">
        <v>28268761.238183923</v>
      </c>
      <c r="G1392" s="463" t="s">
        <v>2888</v>
      </c>
      <c r="H1392" s="463" t="s">
        <v>2888</v>
      </c>
      <c r="I1392" s="463" t="s">
        <v>2888</v>
      </c>
      <c r="J1392" s="419">
        <f t="shared" si="328"/>
        <v>28268761.238183923</v>
      </c>
      <c r="K1392" s="468">
        <f t="shared" si="329"/>
        <v>1.9831018089638372E-4</v>
      </c>
      <c r="M1392" s="640"/>
      <c r="O1392" s="519"/>
    </row>
    <row r="1393" spans="1:15" s="492" customFormat="1">
      <c r="A1393" s="680"/>
      <c r="B1393" s="440" t="s">
        <v>1796</v>
      </c>
      <c r="C1393" s="441">
        <v>8241912</v>
      </c>
      <c r="D1393" s="414"/>
      <c r="E1393" s="418" t="s">
        <v>2887</v>
      </c>
      <c r="F1393" s="475">
        <v>28268761.238183923</v>
      </c>
      <c r="G1393" s="463" t="s">
        <v>2888</v>
      </c>
      <c r="H1393" s="463" t="s">
        <v>2888</v>
      </c>
      <c r="I1393" s="463" t="s">
        <v>2888</v>
      </c>
      <c r="J1393" s="419">
        <f t="shared" si="328"/>
        <v>28268761.238183923</v>
      </c>
      <c r="K1393" s="468">
        <f t="shared" si="329"/>
        <v>1.9831018089638372E-4</v>
      </c>
      <c r="M1393" s="640"/>
      <c r="O1393" s="519"/>
    </row>
    <row r="1394" spans="1:15" s="492" customFormat="1">
      <c r="A1394" s="680"/>
      <c r="B1394" s="412" t="s">
        <v>1797</v>
      </c>
      <c r="C1394" s="413">
        <v>9736476</v>
      </c>
      <c r="D1394" s="414"/>
      <c r="E1394" s="418" t="s">
        <v>2887</v>
      </c>
      <c r="F1394" s="475">
        <v>28268761.238183923</v>
      </c>
      <c r="G1394" s="463" t="s">
        <v>2888</v>
      </c>
      <c r="H1394" s="463" t="s">
        <v>2888</v>
      </c>
      <c r="I1394" s="463" t="s">
        <v>2888</v>
      </c>
      <c r="J1394" s="419">
        <f t="shared" si="328"/>
        <v>28268761.238183923</v>
      </c>
      <c r="K1394" s="468">
        <f t="shared" si="329"/>
        <v>1.9831018089638372E-4</v>
      </c>
      <c r="M1394" s="640"/>
      <c r="O1394" s="519"/>
    </row>
    <row r="1395" spans="1:15" s="492" customFormat="1">
      <c r="A1395" s="680"/>
      <c r="B1395" s="412" t="s">
        <v>1798</v>
      </c>
      <c r="C1395" s="413">
        <v>10021298</v>
      </c>
      <c r="D1395" s="414"/>
      <c r="E1395" s="418" t="s">
        <v>2887</v>
      </c>
      <c r="F1395" s="475">
        <v>28268761.238183923</v>
      </c>
      <c r="G1395" s="463" t="s">
        <v>2888</v>
      </c>
      <c r="H1395" s="463" t="s">
        <v>2888</v>
      </c>
      <c r="I1395" s="463" t="s">
        <v>2888</v>
      </c>
      <c r="J1395" s="419">
        <f t="shared" si="328"/>
        <v>28268761.238183923</v>
      </c>
      <c r="K1395" s="468">
        <f t="shared" si="329"/>
        <v>1.9831018089638372E-4</v>
      </c>
      <c r="M1395" s="640"/>
      <c r="O1395" s="519"/>
    </row>
    <row r="1396" spans="1:15" s="492" customFormat="1">
      <c r="A1396" s="680"/>
      <c r="B1396" s="440" t="s">
        <v>1799</v>
      </c>
      <c r="C1396" s="441">
        <v>10055462</v>
      </c>
      <c r="D1396" s="414"/>
      <c r="E1396" s="418" t="s">
        <v>2887</v>
      </c>
      <c r="F1396" s="475">
        <v>28268761.238183923</v>
      </c>
      <c r="G1396" s="463" t="s">
        <v>2888</v>
      </c>
      <c r="H1396" s="463" t="s">
        <v>2888</v>
      </c>
      <c r="I1396" s="463" t="s">
        <v>2888</v>
      </c>
      <c r="J1396" s="419">
        <f t="shared" si="328"/>
        <v>28268761.238183923</v>
      </c>
      <c r="K1396" s="468">
        <f t="shared" si="329"/>
        <v>1.9831018089638372E-4</v>
      </c>
      <c r="M1396" s="640"/>
      <c r="O1396" s="519"/>
    </row>
    <row r="1397" spans="1:15" s="492" customFormat="1">
      <c r="A1397" s="680"/>
      <c r="B1397" s="412" t="s">
        <v>1800</v>
      </c>
      <c r="C1397" s="413">
        <v>10063868</v>
      </c>
      <c r="D1397" s="414"/>
      <c r="E1397" s="418" t="s">
        <v>2887</v>
      </c>
      <c r="F1397" s="475">
        <v>28268761.238183923</v>
      </c>
      <c r="G1397" s="463" t="s">
        <v>2888</v>
      </c>
      <c r="H1397" s="463" t="s">
        <v>2888</v>
      </c>
      <c r="I1397" s="463" t="s">
        <v>2888</v>
      </c>
      <c r="J1397" s="419">
        <f t="shared" si="328"/>
        <v>28268761.238183923</v>
      </c>
      <c r="K1397" s="468">
        <f t="shared" si="329"/>
        <v>1.9831018089638372E-4</v>
      </c>
      <c r="M1397" s="640"/>
      <c r="O1397" s="519"/>
    </row>
    <row r="1398" spans="1:15" s="492" customFormat="1">
      <c r="A1398" s="680"/>
      <c r="B1398" s="412" t="s">
        <v>1801</v>
      </c>
      <c r="C1398" s="413">
        <v>10100335</v>
      </c>
      <c r="D1398" s="414"/>
      <c r="E1398" s="418" t="s">
        <v>2887</v>
      </c>
      <c r="F1398" s="475">
        <v>28268761.238183923</v>
      </c>
      <c r="G1398" s="463" t="s">
        <v>2888</v>
      </c>
      <c r="H1398" s="463" t="s">
        <v>2888</v>
      </c>
      <c r="I1398" s="463" t="s">
        <v>2888</v>
      </c>
      <c r="J1398" s="419">
        <f t="shared" si="328"/>
        <v>28268761.238183923</v>
      </c>
      <c r="K1398" s="468">
        <f t="shared" si="329"/>
        <v>1.9831018089638372E-4</v>
      </c>
      <c r="M1398" s="640"/>
      <c r="O1398" s="519"/>
    </row>
    <row r="1399" spans="1:15" s="492" customFormat="1">
      <c r="A1399" s="680"/>
      <c r="B1399" s="440" t="s">
        <v>1802</v>
      </c>
      <c r="C1399" s="441">
        <v>10141110</v>
      </c>
      <c r="D1399" s="414"/>
      <c r="E1399" s="418" t="s">
        <v>2887</v>
      </c>
      <c r="F1399" s="475">
        <v>28268761.238183923</v>
      </c>
      <c r="G1399" s="463" t="s">
        <v>2888</v>
      </c>
      <c r="H1399" s="463" t="s">
        <v>2888</v>
      </c>
      <c r="I1399" s="463" t="s">
        <v>2888</v>
      </c>
      <c r="J1399" s="419">
        <f t="shared" si="328"/>
        <v>28268761.238183923</v>
      </c>
      <c r="K1399" s="468">
        <f t="shared" si="329"/>
        <v>1.9831018089638372E-4</v>
      </c>
      <c r="M1399" s="640"/>
      <c r="O1399" s="519"/>
    </row>
    <row r="1400" spans="1:15" s="492" customFormat="1">
      <c r="A1400" s="680"/>
      <c r="B1400" s="412" t="s">
        <v>1803</v>
      </c>
      <c r="C1400" s="413">
        <v>10161734</v>
      </c>
      <c r="D1400" s="414"/>
      <c r="E1400" s="418" t="s">
        <v>2887</v>
      </c>
      <c r="F1400" s="475">
        <v>28268761.238183923</v>
      </c>
      <c r="G1400" s="463" t="s">
        <v>2888</v>
      </c>
      <c r="H1400" s="463" t="s">
        <v>2888</v>
      </c>
      <c r="I1400" s="463" t="s">
        <v>2888</v>
      </c>
      <c r="J1400" s="419">
        <f t="shared" si="328"/>
        <v>28268761.238183923</v>
      </c>
      <c r="K1400" s="468">
        <f t="shared" si="329"/>
        <v>1.9831018089638372E-4</v>
      </c>
      <c r="M1400" s="640"/>
      <c r="O1400" s="519"/>
    </row>
    <row r="1401" spans="1:15" s="492" customFormat="1">
      <c r="A1401" s="680"/>
      <c r="B1401" s="412" t="s">
        <v>1804</v>
      </c>
      <c r="C1401" s="413">
        <v>10481938</v>
      </c>
      <c r="D1401" s="414"/>
      <c r="E1401" s="418" t="s">
        <v>2887</v>
      </c>
      <c r="F1401" s="475">
        <v>28268761.238183923</v>
      </c>
      <c r="G1401" s="463" t="s">
        <v>2888</v>
      </c>
      <c r="H1401" s="463" t="s">
        <v>2888</v>
      </c>
      <c r="I1401" s="463" t="s">
        <v>2888</v>
      </c>
      <c r="J1401" s="419">
        <f t="shared" si="328"/>
        <v>28268761.238183923</v>
      </c>
      <c r="K1401" s="468">
        <f t="shared" si="329"/>
        <v>1.9831018089638372E-4</v>
      </c>
      <c r="M1401" s="640"/>
      <c r="O1401" s="519"/>
    </row>
    <row r="1402" spans="1:15" s="492" customFormat="1">
      <c r="A1402" s="680"/>
      <c r="B1402" s="440" t="s">
        <v>1805</v>
      </c>
      <c r="C1402" s="441">
        <v>10482498</v>
      </c>
      <c r="D1402" s="414"/>
      <c r="E1402" s="418" t="s">
        <v>2887</v>
      </c>
      <c r="F1402" s="475">
        <v>28268761.238183923</v>
      </c>
      <c r="G1402" s="463" t="s">
        <v>2888</v>
      </c>
      <c r="H1402" s="463" t="s">
        <v>2888</v>
      </c>
      <c r="I1402" s="463" t="s">
        <v>2888</v>
      </c>
      <c r="J1402" s="419">
        <f t="shared" si="328"/>
        <v>28268761.238183923</v>
      </c>
      <c r="K1402" s="468">
        <f t="shared" si="329"/>
        <v>1.9831018089638372E-4</v>
      </c>
      <c r="M1402" s="640"/>
      <c r="O1402" s="519"/>
    </row>
    <row r="1403" spans="1:15" s="492" customFormat="1">
      <c r="A1403" s="680"/>
      <c r="B1403" s="412" t="s">
        <v>1806</v>
      </c>
      <c r="C1403" s="413">
        <v>10517564</v>
      </c>
      <c r="D1403" s="414"/>
      <c r="E1403" s="418" t="s">
        <v>2887</v>
      </c>
      <c r="F1403" s="475">
        <v>28268761.238183923</v>
      </c>
      <c r="G1403" s="463" t="s">
        <v>2888</v>
      </c>
      <c r="H1403" s="463" t="s">
        <v>2888</v>
      </c>
      <c r="I1403" s="463" t="s">
        <v>2888</v>
      </c>
      <c r="J1403" s="419">
        <f t="shared" si="328"/>
        <v>28268761.238183923</v>
      </c>
      <c r="K1403" s="468">
        <f t="shared" si="329"/>
        <v>1.9831018089638372E-4</v>
      </c>
      <c r="M1403" s="640"/>
      <c r="O1403" s="519"/>
    </row>
    <row r="1404" spans="1:15" s="492" customFormat="1">
      <c r="A1404" s="680"/>
      <c r="B1404" s="412" t="s">
        <v>1807</v>
      </c>
      <c r="C1404" s="413">
        <v>10541182</v>
      </c>
      <c r="D1404" s="414"/>
      <c r="E1404" s="418" t="s">
        <v>2887</v>
      </c>
      <c r="F1404" s="475">
        <v>28268761.238183923</v>
      </c>
      <c r="G1404" s="463" t="s">
        <v>2888</v>
      </c>
      <c r="H1404" s="463" t="s">
        <v>2888</v>
      </c>
      <c r="I1404" s="463" t="s">
        <v>2888</v>
      </c>
      <c r="J1404" s="419">
        <f t="shared" si="328"/>
        <v>28268761.238183923</v>
      </c>
      <c r="K1404" s="468">
        <f t="shared" si="329"/>
        <v>1.9831018089638372E-4</v>
      </c>
      <c r="M1404" s="640"/>
      <c r="O1404" s="519"/>
    </row>
    <row r="1405" spans="1:15" s="492" customFormat="1">
      <c r="A1405" s="680"/>
      <c r="B1405" s="440" t="s">
        <v>1808</v>
      </c>
      <c r="C1405" s="441">
        <v>10553367</v>
      </c>
      <c r="D1405" s="414"/>
      <c r="E1405" s="418" t="s">
        <v>2887</v>
      </c>
      <c r="F1405" s="475">
        <v>28268761.238183923</v>
      </c>
      <c r="G1405" s="463" t="s">
        <v>2888</v>
      </c>
      <c r="H1405" s="463" t="s">
        <v>2888</v>
      </c>
      <c r="I1405" s="463" t="s">
        <v>2888</v>
      </c>
      <c r="J1405" s="419">
        <f t="shared" si="328"/>
        <v>28268761.238183923</v>
      </c>
      <c r="K1405" s="468">
        <f t="shared" si="329"/>
        <v>1.9831018089638372E-4</v>
      </c>
      <c r="M1405" s="640"/>
      <c r="O1405" s="519"/>
    </row>
    <row r="1406" spans="1:15" s="492" customFormat="1">
      <c r="A1406" s="680"/>
      <c r="B1406" s="412" t="s">
        <v>1809</v>
      </c>
      <c r="C1406" s="413">
        <v>10554141</v>
      </c>
      <c r="D1406" s="414"/>
      <c r="E1406" s="418" t="s">
        <v>2887</v>
      </c>
      <c r="F1406" s="475">
        <v>28268761.238183923</v>
      </c>
      <c r="G1406" s="463" t="s">
        <v>2888</v>
      </c>
      <c r="H1406" s="463" t="s">
        <v>2888</v>
      </c>
      <c r="I1406" s="463" t="s">
        <v>2888</v>
      </c>
      <c r="J1406" s="419">
        <f t="shared" si="328"/>
        <v>28268761.238183923</v>
      </c>
      <c r="K1406" s="468">
        <f t="shared" si="329"/>
        <v>1.9831018089638372E-4</v>
      </c>
      <c r="M1406" s="640"/>
      <c r="O1406" s="519"/>
    </row>
    <row r="1407" spans="1:15" s="492" customFormat="1">
      <c r="A1407" s="680"/>
      <c r="B1407" s="412" t="s">
        <v>1810</v>
      </c>
      <c r="C1407" s="413">
        <v>10558946</v>
      </c>
      <c r="D1407" s="414"/>
      <c r="E1407" s="418" t="s">
        <v>2887</v>
      </c>
      <c r="F1407" s="475">
        <v>28268761.238183923</v>
      </c>
      <c r="G1407" s="463" t="s">
        <v>2888</v>
      </c>
      <c r="H1407" s="463" t="s">
        <v>2888</v>
      </c>
      <c r="I1407" s="463" t="s">
        <v>2888</v>
      </c>
      <c r="J1407" s="419">
        <f t="shared" si="328"/>
        <v>28268761.238183923</v>
      </c>
      <c r="K1407" s="468">
        <f t="shared" si="329"/>
        <v>1.9831018089638372E-4</v>
      </c>
      <c r="M1407" s="640"/>
      <c r="O1407" s="519"/>
    </row>
    <row r="1408" spans="1:15" s="492" customFormat="1">
      <c r="A1408" s="680"/>
      <c r="B1408" s="440" t="s">
        <v>1811</v>
      </c>
      <c r="C1408" s="441">
        <v>11305538</v>
      </c>
      <c r="D1408" s="414"/>
      <c r="E1408" s="418" t="s">
        <v>2887</v>
      </c>
      <c r="F1408" s="475">
        <v>28268761.238183923</v>
      </c>
      <c r="G1408" s="463" t="s">
        <v>2888</v>
      </c>
      <c r="H1408" s="463" t="s">
        <v>2888</v>
      </c>
      <c r="I1408" s="463" t="s">
        <v>2888</v>
      </c>
      <c r="J1408" s="419">
        <f t="shared" si="328"/>
        <v>28268761.238183923</v>
      </c>
      <c r="K1408" s="468">
        <f t="shared" si="329"/>
        <v>1.9831018089638372E-4</v>
      </c>
      <c r="M1408" s="640"/>
      <c r="O1408" s="519"/>
    </row>
    <row r="1409" spans="1:15" s="492" customFormat="1">
      <c r="A1409" s="680"/>
      <c r="B1409" s="412" t="s">
        <v>1812</v>
      </c>
      <c r="C1409" s="413">
        <v>11345031</v>
      </c>
      <c r="D1409" s="414"/>
      <c r="E1409" s="418" t="s">
        <v>2887</v>
      </c>
      <c r="F1409" s="475">
        <v>28268761.238183923</v>
      </c>
      <c r="G1409" s="463" t="s">
        <v>2888</v>
      </c>
      <c r="H1409" s="463" t="s">
        <v>2888</v>
      </c>
      <c r="I1409" s="463" t="s">
        <v>2888</v>
      </c>
      <c r="J1409" s="419">
        <f t="shared" si="328"/>
        <v>28268761.238183923</v>
      </c>
      <c r="K1409" s="468">
        <f t="shared" si="329"/>
        <v>1.9831018089638372E-4</v>
      </c>
      <c r="M1409" s="640"/>
      <c r="O1409" s="519"/>
    </row>
    <row r="1410" spans="1:15" s="492" customFormat="1">
      <c r="A1410" s="680"/>
      <c r="B1410" s="412" t="s">
        <v>1813</v>
      </c>
      <c r="C1410" s="413">
        <v>11787354</v>
      </c>
      <c r="D1410" s="414"/>
      <c r="E1410" s="418" t="s">
        <v>2887</v>
      </c>
      <c r="F1410" s="475">
        <v>28268761.238183923</v>
      </c>
      <c r="G1410" s="463" t="s">
        <v>2888</v>
      </c>
      <c r="H1410" s="463" t="s">
        <v>2888</v>
      </c>
      <c r="I1410" s="463" t="s">
        <v>2888</v>
      </c>
      <c r="J1410" s="419">
        <f t="shared" si="328"/>
        <v>28268761.238183923</v>
      </c>
      <c r="K1410" s="468">
        <f t="shared" si="329"/>
        <v>1.9831018089638372E-4</v>
      </c>
      <c r="M1410" s="640"/>
      <c r="O1410" s="519"/>
    </row>
    <row r="1411" spans="1:15" s="492" customFormat="1">
      <c r="A1411" s="680"/>
      <c r="B1411" s="440" t="s">
        <v>1814</v>
      </c>
      <c r="C1411" s="441">
        <v>12910483</v>
      </c>
      <c r="D1411" s="414"/>
      <c r="E1411" s="418" t="s">
        <v>2887</v>
      </c>
      <c r="F1411" s="475">
        <v>28268761.238183923</v>
      </c>
      <c r="G1411" s="463" t="s">
        <v>2888</v>
      </c>
      <c r="H1411" s="463" t="s">
        <v>2888</v>
      </c>
      <c r="I1411" s="463" t="s">
        <v>2888</v>
      </c>
      <c r="J1411" s="419">
        <f t="shared" si="328"/>
        <v>28268761.238183923</v>
      </c>
      <c r="K1411" s="468">
        <f t="shared" si="329"/>
        <v>1.9831018089638372E-4</v>
      </c>
      <c r="M1411" s="640"/>
      <c r="O1411" s="519"/>
    </row>
    <row r="1412" spans="1:15" s="492" customFormat="1">
      <c r="A1412" s="680"/>
      <c r="B1412" s="412" t="s">
        <v>1815</v>
      </c>
      <c r="C1412" s="413">
        <v>12959758</v>
      </c>
      <c r="D1412" s="414"/>
      <c r="E1412" s="418" t="s">
        <v>2887</v>
      </c>
      <c r="F1412" s="475">
        <v>28268761.238183923</v>
      </c>
      <c r="G1412" s="463" t="s">
        <v>2888</v>
      </c>
      <c r="H1412" s="463" t="s">
        <v>2888</v>
      </c>
      <c r="I1412" s="463" t="s">
        <v>2888</v>
      </c>
      <c r="J1412" s="419">
        <f t="shared" si="328"/>
        <v>28268761.238183923</v>
      </c>
      <c r="K1412" s="468">
        <f t="shared" si="329"/>
        <v>1.9831018089638372E-4</v>
      </c>
      <c r="M1412" s="640"/>
      <c r="O1412" s="519"/>
    </row>
    <row r="1413" spans="1:15" s="492" customFormat="1">
      <c r="A1413" s="680"/>
      <c r="B1413" s="412" t="s">
        <v>1816</v>
      </c>
      <c r="C1413" s="413">
        <v>13447926</v>
      </c>
      <c r="D1413" s="414"/>
      <c r="E1413" s="418" t="s">
        <v>2887</v>
      </c>
      <c r="F1413" s="475">
        <v>28268761.238183923</v>
      </c>
      <c r="G1413" s="463" t="s">
        <v>2888</v>
      </c>
      <c r="H1413" s="463" t="s">
        <v>2888</v>
      </c>
      <c r="I1413" s="463" t="s">
        <v>2888</v>
      </c>
      <c r="J1413" s="419">
        <f t="shared" si="328"/>
        <v>28268761.238183923</v>
      </c>
      <c r="K1413" s="468">
        <f t="shared" si="329"/>
        <v>1.9831018089638372E-4</v>
      </c>
      <c r="M1413" s="640"/>
      <c r="O1413" s="519"/>
    </row>
    <row r="1414" spans="1:15" s="492" customFormat="1">
      <c r="A1414" s="680"/>
      <c r="B1414" s="440" t="s">
        <v>1817</v>
      </c>
      <c r="C1414" s="441">
        <v>13479324</v>
      </c>
      <c r="D1414" s="414"/>
      <c r="E1414" s="418" t="s">
        <v>2887</v>
      </c>
      <c r="F1414" s="475">
        <v>28268761.238183923</v>
      </c>
      <c r="G1414" s="463" t="s">
        <v>2888</v>
      </c>
      <c r="H1414" s="463" t="s">
        <v>2888</v>
      </c>
      <c r="I1414" s="463" t="s">
        <v>2888</v>
      </c>
      <c r="J1414" s="419">
        <f t="shared" si="328"/>
        <v>28268761.238183923</v>
      </c>
      <c r="K1414" s="468">
        <f t="shared" si="329"/>
        <v>1.9831018089638372E-4</v>
      </c>
      <c r="M1414" s="640"/>
      <c r="O1414" s="519"/>
    </row>
    <row r="1415" spans="1:15" s="492" customFormat="1">
      <c r="A1415" s="680"/>
      <c r="B1415" s="412" t="s">
        <v>1818</v>
      </c>
      <c r="C1415" s="413">
        <v>13745904</v>
      </c>
      <c r="D1415" s="414"/>
      <c r="E1415" s="418" t="s">
        <v>2887</v>
      </c>
      <c r="F1415" s="475">
        <v>28268761.238183923</v>
      </c>
      <c r="G1415" s="463" t="s">
        <v>2888</v>
      </c>
      <c r="H1415" s="463" t="s">
        <v>2888</v>
      </c>
      <c r="I1415" s="463" t="s">
        <v>2888</v>
      </c>
      <c r="J1415" s="419">
        <f t="shared" si="328"/>
        <v>28268761.238183923</v>
      </c>
      <c r="K1415" s="468">
        <f t="shared" si="329"/>
        <v>1.9831018089638372E-4</v>
      </c>
      <c r="M1415" s="640"/>
      <c r="O1415" s="519"/>
    </row>
    <row r="1416" spans="1:15" s="492" customFormat="1">
      <c r="A1416" s="680"/>
      <c r="B1416" s="412" t="s">
        <v>1819</v>
      </c>
      <c r="C1416" s="413">
        <v>13886810</v>
      </c>
      <c r="D1416" s="414"/>
      <c r="E1416" s="418" t="s">
        <v>2887</v>
      </c>
      <c r="F1416" s="475">
        <v>28268761.238183923</v>
      </c>
      <c r="G1416" s="463" t="s">
        <v>2888</v>
      </c>
      <c r="H1416" s="463" t="s">
        <v>2888</v>
      </c>
      <c r="I1416" s="463" t="s">
        <v>2888</v>
      </c>
      <c r="J1416" s="419">
        <f t="shared" si="328"/>
        <v>28268761.238183923</v>
      </c>
      <c r="K1416" s="468">
        <f t="shared" si="329"/>
        <v>1.9831018089638372E-4</v>
      </c>
      <c r="M1416" s="640"/>
      <c r="O1416" s="519"/>
    </row>
    <row r="1417" spans="1:15" s="492" customFormat="1">
      <c r="A1417" s="680"/>
      <c r="B1417" s="440" t="s">
        <v>1820</v>
      </c>
      <c r="C1417" s="441">
        <v>14180059</v>
      </c>
      <c r="D1417" s="414"/>
      <c r="E1417" s="418" t="s">
        <v>2887</v>
      </c>
      <c r="F1417" s="475">
        <v>28268761.238183923</v>
      </c>
      <c r="G1417" s="463" t="s">
        <v>2888</v>
      </c>
      <c r="H1417" s="463" t="s">
        <v>2888</v>
      </c>
      <c r="I1417" s="463" t="s">
        <v>2888</v>
      </c>
      <c r="J1417" s="419">
        <f t="shared" si="328"/>
        <v>28268761.238183923</v>
      </c>
      <c r="K1417" s="468">
        <f t="shared" si="329"/>
        <v>1.9831018089638372E-4</v>
      </c>
      <c r="M1417" s="640"/>
      <c r="O1417" s="519"/>
    </row>
    <row r="1418" spans="1:15" s="492" customFormat="1">
      <c r="A1418" s="680"/>
      <c r="B1418" s="412" t="s">
        <v>1821</v>
      </c>
      <c r="C1418" s="413">
        <v>14223662</v>
      </c>
      <c r="D1418" s="414"/>
      <c r="E1418" s="418" t="s">
        <v>2887</v>
      </c>
      <c r="F1418" s="475">
        <v>28268761.238183923</v>
      </c>
      <c r="G1418" s="463" t="s">
        <v>2888</v>
      </c>
      <c r="H1418" s="463" t="s">
        <v>2888</v>
      </c>
      <c r="I1418" s="463" t="s">
        <v>2888</v>
      </c>
      <c r="J1418" s="419">
        <f t="shared" si="328"/>
        <v>28268761.238183923</v>
      </c>
      <c r="K1418" s="468">
        <f t="shared" si="329"/>
        <v>1.9831018089638372E-4</v>
      </c>
      <c r="M1418" s="640"/>
      <c r="O1418" s="519"/>
    </row>
    <row r="1419" spans="1:15" s="492" customFormat="1">
      <c r="A1419" s="680"/>
      <c r="B1419" s="412" t="s">
        <v>1822</v>
      </c>
      <c r="C1419" s="413">
        <v>14432106</v>
      </c>
      <c r="D1419" s="414"/>
      <c r="E1419" s="418" t="s">
        <v>2887</v>
      </c>
      <c r="F1419" s="475">
        <v>28268761.238183923</v>
      </c>
      <c r="G1419" s="463" t="s">
        <v>2888</v>
      </c>
      <c r="H1419" s="463" t="s">
        <v>2888</v>
      </c>
      <c r="I1419" s="463" t="s">
        <v>2888</v>
      </c>
      <c r="J1419" s="419">
        <f t="shared" si="328"/>
        <v>28268761.238183923</v>
      </c>
      <c r="K1419" s="468">
        <f t="shared" si="329"/>
        <v>1.9831018089638372E-4</v>
      </c>
      <c r="M1419" s="640"/>
      <c r="O1419" s="519"/>
    </row>
    <row r="1420" spans="1:15" s="492" customFormat="1">
      <c r="A1420" s="680"/>
      <c r="B1420" s="440" t="s">
        <v>1823</v>
      </c>
      <c r="C1420" s="441">
        <v>14432866</v>
      </c>
      <c r="D1420" s="414"/>
      <c r="E1420" s="418" t="s">
        <v>2887</v>
      </c>
      <c r="F1420" s="475">
        <v>28268761.238183923</v>
      </c>
      <c r="G1420" s="463" t="s">
        <v>2888</v>
      </c>
      <c r="H1420" s="463" t="s">
        <v>2888</v>
      </c>
      <c r="I1420" s="463" t="s">
        <v>2888</v>
      </c>
      <c r="J1420" s="419">
        <f t="shared" si="328"/>
        <v>28268761.238183923</v>
      </c>
      <c r="K1420" s="468">
        <f t="shared" si="329"/>
        <v>1.9831018089638372E-4</v>
      </c>
      <c r="M1420" s="640"/>
      <c r="O1420" s="519"/>
    </row>
    <row r="1421" spans="1:15" s="492" customFormat="1">
      <c r="A1421" s="680"/>
      <c r="B1421" s="412" t="s">
        <v>1824</v>
      </c>
      <c r="C1421" s="413">
        <v>14433000</v>
      </c>
      <c r="D1421" s="414"/>
      <c r="E1421" s="418" t="s">
        <v>2887</v>
      </c>
      <c r="F1421" s="475">
        <v>28268761.238183923</v>
      </c>
      <c r="G1421" s="463" t="s">
        <v>2888</v>
      </c>
      <c r="H1421" s="463" t="s">
        <v>2888</v>
      </c>
      <c r="I1421" s="463" t="s">
        <v>2888</v>
      </c>
      <c r="J1421" s="419">
        <f t="shared" si="328"/>
        <v>28268761.238183923</v>
      </c>
      <c r="K1421" s="468">
        <f t="shared" si="329"/>
        <v>1.9831018089638372E-4</v>
      </c>
      <c r="M1421" s="640"/>
      <c r="O1421" s="519"/>
    </row>
    <row r="1422" spans="1:15" s="492" customFormat="1">
      <c r="A1422" s="680"/>
      <c r="B1422" s="412" t="s">
        <v>1825</v>
      </c>
      <c r="C1422" s="413">
        <v>14433704</v>
      </c>
      <c r="D1422" s="414"/>
      <c r="E1422" s="418" t="s">
        <v>2887</v>
      </c>
      <c r="F1422" s="475">
        <v>28268761.238183923</v>
      </c>
      <c r="G1422" s="463" t="s">
        <v>2888</v>
      </c>
      <c r="H1422" s="463" t="s">
        <v>2888</v>
      </c>
      <c r="I1422" s="463" t="s">
        <v>2888</v>
      </c>
      <c r="J1422" s="419">
        <f t="shared" si="328"/>
        <v>28268761.238183923</v>
      </c>
      <c r="K1422" s="468">
        <f t="shared" si="329"/>
        <v>1.9831018089638372E-4</v>
      </c>
      <c r="M1422" s="640"/>
      <c r="O1422" s="519"/>
    </row>
    <row r="1423" spans="1:15" s="492" customFormat="1">
      <c r="A1423" s="680"/>
      <c r="B1423" s="440" t="s">
        <v>984</v>
      </c>
      <c r="C1423" s="441">
        <v>14433854</v>
      </c>
      <c r="D1423" s="414"/>
      <c r="E1423" s="418" t="s">
        <v>2887</v>
      </c>
      <c r="F1423" s="475">
        <v>28268761.238183923</v>
      </c>
      <c r="G1423" s="463" t="s">
        <v>2888</v>
      </c>
      <c r="H1423" s="463" t="s">
        <v>2888</v>
      </c>
      <c r="I1423" s="463" t="s">
        <v>2888</v>
      </c>
      <c r="J1423" s="419">
        <f t="shared" si="328"/>
        <v>28268761.238183923</v>
      </c>
      <c r="K1423" s="468">
        <f t="shared" si="329"/>
        <v>1.9831018089638372E-4</v>
      </c>
      <c r="M1423" s="640"/>
      <c r="O1423" s="519"/>
    </row>
    <row r="1424" spans="1:15" s="492" customFormat="1">
      <c r="A1424" s="680"/>
      <c r="B1424" s="412" t="s">
        <v>1826</v>
      </c>
      <c r="C1424" s="413">
        <v>14434330</v>
      </c>
      <c r="D1424" s="414"/>
      <c r="E1424" s="418" t="s">
        <v>2887</v>
      </c>
      <c r="F1424" s="475">
        <v>28268761.238183923</v>
      </c>
      <c r="G1424" s="463" t="s">
        <v>2888</v>
      </c>
      <c r="H1424" s="463" t="s">
        <v>2888</v>
      </c>
      <c r="I1424" s="463" t="s">
        <v>2888</v>
      </c>
      <c r="J1424" s="419">
        <f t="shared" si="328"/>
        <v>28268761.238183923</v>
      </c>
      <c r="K1424" s="468">
        <f t="shared" si="329"/>
        <v>1.9831018089638372E-4</v>
      </c>
      <c r="M1424" s="640"/>
      <c r="O1424" s="519"/>
    </row>
    <row r="1425" spans="1:15" s="492" customFormat="1">
      <c r="A1425" s="680"/>
      <c r="B1425" s="412" t="s">
        <v>1827</v>
      </c>
      <c r="C1425" s="413">
        <v>14435118</v>
      </c>
      <c r="D1425" s="414"/>
      <c r="E1425" s="418" t="s">
        <v>2887</v>
      </c>
      <c r="F1425" s="475">
        <v>28268761.238183923</v>
      </c>
      <c r="G1425" s="463" t="s">
        <v>2888</v>
      </c>
      <c r="H1425" s="463" t="s">
        <v>2888</v>
      </c>
      <c r="I1425" s="463" t="s">
        <v>2888</v>
      </c>
      <c r="J1425" s="419">
        <f t="shared" si="328"/>
        <v>28268761.238183923</v>
      </c>
      <c r="K1425" s="468">
        <f t="shared" si="329"/>
        <v>1.9831018089638372E-4</v>
      </c>
      <c r="M1425" s="640"/>
      <c r="O1425" s="519"/>
    </row>
    <row r="1426" spans="1:15" s="492" customFormat="1">
      <c r="A1426" s="680"/>
      <c r="B1426" s="440" t="s">
        <v>1828</v>
      </c>
      <c r="C1426" s="441">
        <v>14439272</v>
      </c>
      <c r="D1426" s="414"/>
      <c r="E1426" s="418" t="s">
        <v>2887</v>
      </c>
      <c r="F1426" s="475">
        <v>28268761.238183923</v>
      </c>
      <c r="G1426" s="463" t="s">
        <v>2888</v>
      </c>
      <c r="H1426" s="463" t="s">
        <v>2888</v>
      </c>
      <c r="I1426" s="463" t="s">
        <v>2888</v>
      </c>
      <c r="J1426" s="419">
        <f t="shared" si="328"/>
        <v>28268761.238183923</v>
      </c>
      <c r="K1426" s="468">
        <f t="shared" si="329"/>
        <v>1.9831018089638372E-4</v>
      </c>
      <c r="M1426" s="640"/>
      <c r="O1426" s="519"/>
    </row>
    <row r="1427" spans="1:15" s="492" customFormat="1">
      <c r="A1427" s="680"/>
      <c r="B1427" s="412" t="s">
        <v>1829</v>
      </c>
      <c r="C1427" s="413">
        <v>14439429</v>
      </c>
      <c r="D1427" s="414"/>
      <c r="E1427" s="418" t="s">
        <v>2887</v>
      </c>
      <c r="F1427" s="475">
        <v>28268761.238183923</v>
      </c>
      <c r="G1427" s="463" t="s">
        <v>2888</v>
      </c>
      <c r="H1427" s="463" t="s">
        <v>2888</v>
      </c>
      <c r="I1427" s="463" t="s">
        <v>2888</v>
      </c>
      <c r="J1427" s="419">
        <f t="shared" si="328"/>
        <v>28268761.238183923</v>
      </c>
      <c r="K1427" s="468">
        <f t="shared" si="329"/>
        <v>1.9831018089638372E-4</v>
      </c>
      <c r="M1427" s="640"/>
      <c r="O1427" s="519"/>
    </row>
    <row r="1428" spans="1:15" s="492" customFormat="1">
      <c r="A1428" s="680"/>
      <c r="B1428" s="412" t="s">
        <v>1830</v>
      </c>
      <c r="C1428" s="413">
        <v>14439610</v>
      </c>
      <c r="D1428" s="414"/>
      <c r="E1428" s="418" t="s">
        <v>2887</v>
      </c>
      <c r="F1428" s="475">
        <v>28268761.238183923</v>
      </c>
      <c r="G1428" s="463" t="s">
        <v>2888</v>
      </c>
      <c r="H1428" s="463" t="s">
        <v>2888</v>
      </c>
      <c r="I1428" s="463" t="s">
        <v>2888</v>
      </c>
      <c r="J1428" s="419">
        <f t="shared" si="328"/>
        <v>28268761.238183923</v>
      </c>
      <c r="K1428" s="468">
        <f t="shared" si="329"/>
        <v>1.9831018089638372E-4</v>
      </c>
      <c r="M1428" s="640"/>
      <c r="O1428" s="519"/>
    </row>
    <row r="1429" spans="1:15" s="492" customFormat="1">
      <c r="A1429" s="680"/>
      <c r="B1429" s="440" t="s">
        <v>1831</v>
      </c>
      <c r="C1429" s="441">
        <v>14440051</v>
      </c>
      <c r="D1429" s="414"/>
      <c r="E1429" s="418" t="s">
        <v>2887</v>
      </c>
      <c r="F1429" s="475">
        <v>28268761.238183923</v>
      </c>
      <c r="G1429" s="463" t="s">
        <v>2888</v>
      </c>
      <c r="H1429" s="463" t="s">
        <v>2888</v>
      </c>
      <c r="I1429" s="463" t="s">
        <v>2888</v>
      </c>
      <c r="J1429" s="419">
        <f t="shared" si="328"/>
        <v>28268761.238183923</v>
      </c>
      <c r="K1429" s="468">
        <f t="shared" si="329"/>
        <v>1.9831018089638372E-4</v>
      </c>
      <c r="M1429" s="640"/>
      <c r="O1429" s="519"/>
    </row>
    <row r="1430" spans="1:15" s="492" customFormat="1">
      <c r="A1430" s="680"/>
      <c r="B1430" s="412" t="s">
        <v>1832</v>
      </c>
      <c r="C1430" s="413">
        <v>14441331</v>
      </c>
      <c r="D1430" s="414"/>
      <c r="E1430" s="418" t="s">
        <v>2887</v>
      </c>
      <c r="F1430" s="475">
        <v>28268761.238183923</v>
      </c>
      <c r="G1430" s="463" t="s">
        <v>2888</v>
      </c>
      <c r="H1430" s="463" t="s">
        <v>2888</v>
      </c>
      <c r="I1430" s="463" t="s">
        <v>2888</v>
      </c>
      <c r="J1430" s="419">
        <f t="shared" ref="J1430:J1493" si="330">+F1430</f>
        <v>28268761.238183923</v>
      </c>
      <c r="K1430" s="468">
        <f t="shared" ref="K1430:K1493" si="331">+J1430/$L$4337</f>
        <v>1.9831018089638372E-4</v>
      </c>
      <c r="M1430" s="640"/>
      <c r="O1430" s="519"/>
    </row>
    <row r="1431" spans="1:15" s="492" customFormat="1">
      <c r="A1431" s="680"/>
      <c r="B1431" s="412" t="s">
        <v>1833</v>
      </c>
      <c r="C1431" s="413">
        <v>14441859</v>
      </c>
      <c r="D1431" s="414"/>
      <c r="E1431" s="418" t="s">
        <v>2887</v>
      </c>
      <c r="F1431" s="475">
        <v>28268761.238183923</v>
      </c>
      <c r="G1431" s="463" t="s">
        <v>2888</v>
      </c>
      <c r="H1431" s="463" t="s">
        <v>2888</v>
      </c>
      <c r="I1431" s="463" t="s">
        <v>2888</v>
      </c>
      <c r="J1431" s="419">
        <f t="shared" si="330"/>
        <v>28268761.238183923</v>
      </c>
      <c r="K1431" s="468">
        <f t="shared" si="331"/>
        <v>1.9831018089638372E-4</v>
      </c>
      <c r="M1431" s="640"/>
      <c r="O1431" s="519"/>
    </row>
    <row r="1432" spans="1:15" s="492" customFormat="1">
      <c r="A1432" s="680"/>
      <c r="B1432" s="440" t="s">
        <v>1834</v>
      </c>
      <c r="C1432" s="441">
        <v>14441863</v>
      </c>
      <c r="D1432" s="414"/>
      <c r="E1432" s="418" t="s">
        <v>2887</v>
      </c>
      <c r="F1432" s="475">
        <v>28268761.238183923</v>
      </c>
      <c r="G1432" s="463" t="s">
        <v>2888</v>
      </c>
      <c r="H1432" s="463" t="s">
        <v>2888</v>
      </c>
      <c r="I1432" s="463" t="s">
        <v>2888</v>
      </c>
      <c r="J1432" s="419">
        <f t="shared" si="330"/>
        <v>28268761.238183923</v>
      </c>
      <c r="K1432" s="468">
        <f t="shared" si="331"/>
        <v>1.9831018089638372E-4</v>
      </c>
      <c r="M1432" s="640"/>
      <c r="O1432" s="519"/>
    </row>
    <row r="1433" spans="1:15" s="492" customFormat="1">
      <c r="A1433" s="680"/>
      <c r="B1433" s="412" t="s">
        <v>1835</v>
      </c>
      <c r="C1433" s="413">
        <v>14443569</v>
      </c>
      <c r="D1433" s="414"/>
      <c r="E1433" s="418" t="s">
        <v>2887</v>
      </c>
      <c r="F1433" s="475">
        <v>28268761.238183923</v>
      </c>
      <c r="G1433" s="463" t="s">
        <v>2888</v>
      </c>
      <c r="H1433" s="463" t="s">
        <v>2888</v>
      </c>
      <c r="I1433" s="463" t="s">
        <v>2888</v>
      </c>
      <c r="J1433" s="419">
        <f t="shared" si="330"/>
        <v>28268761.238183923</v>
      </c>
      <c r="K1433" s="468">
        <f t="shared" si="331"/>
        <v>1.9831018089638372E-4</v>
      </c>
      <c r="M1433" s="640"/>
      <c r="O1433" s="519"/>
    </row>
    <row r="1434" spans="1:15" s="492" customFormat="1">
      <c r="A1434" s="680"/>
      <c r="B1434" s="412" t="s">
        <v>1836</v>
      </c>
      <c r="C1434" s="413">
        <v>14444259</v>
      </c>
      <c r="D1434" s="414"/>
      <c r="E1434" s="418" t="s">
        <v>2887</v>
      </c>
      <c r="F1434" s="475">
        <v>28268761.238183923</v>
      </c>
      <c r="G1434" s="463" t="s">
        <v>2888</v>
      </c>
      <c r="H1434" s="463" t="s">
        <v>2888</v>
      </c>
      <c r="I1434" s="463" t="s">
        <v>2888</v>
      </c>
      <c r="J1434" s="419">
        <f t="shared" si="330"/>
        <v>28268761.238183923</v>
      </c>
      <c r="K1434" s="468">
        <f t="shared" si="331"/>
        <v>1.9831018089638372E-4</v>
      </c>
      <c r="M1434" s="640"/>
      <c r="O1434" s="519"/>
    </row>
    <row r="1435" spans="1:15" s="492" customFormat="1">
      <c r="A1435" s="680"/>
      <c r="B1435" s="440" t="s">
        <v>1837</v>
      </c>
      <c r="C1435" s="441">
        <v>14446477</v>
      </c>
      <c r="D1435" s="414"/>
      <c r="E1435" s="418" t="s">
        <v>2887</v>
      </c>
      <c r="F1435" s="475">
        <v>28268761.238183923</v>
      </c>
      <c r="G1435" s="463" t="s">
        <v>2888</v>
      </c>
      <c r="H1435" s="463" t="s">
        <v>2888</v>
      </c>
      <c r="I1435" s="463" t="s">
        <v>2888</v>
      </c>
      <c r="J1435" s="419">
        <f t="shared" si="330"/>
        <v>28268761.238183923</v>
      </c>
      <c r="K1435" s="468">
        <f t="shared" si="331"/>
        <v>1.9831018089638372E-4</v>
      </c>
      <c r="M1435" s="640"/>
      <c r="O1435" s="519"/>
    </row>
    <row r="1436" spans="1:15" s="492" customFormat="1">
      <c r="A1436" s="680"/>
      <c r="B1436" s="412" t="s">
        <v>1838</v>
      </c>
      <c r="C1436" s="413">
        <v>14447663</v>
      </c>
      <c r="D1436" s="414"/>
      <c r="E1436" s="418" t="s">
        <v>2887</v>
      </c>
      <c r="F1436" s="475">
        <v>28268761.238183923</v>
      </c>
      <c r="G1436" s="463" t="s">
        <v>2888</v>
      </c>
      <c r="H1436" s="463" t="s">
        <v>2888</v>
      </c>
      <c r="I1436" s="463" t="s">
        <v>2888</v>
      </c>
      <c r="J1436" s="419">
        <f t="shared" si="330"/>
        <v>28268761.238183923</v>
      </c>
      <c r="K1436" s="468">
        <f t="shared" si="331"/>
        <v>1.9831018089638372E-4</v>
      </c>
      <c r="M1436" s="640"/>
      <c r="O1436" s="519"/>
    </row>
    <row r="1437" spans="1:15" s="492" customFormat="1">
      <c r="A1437" s="680"/>
      <c r="B1437" s="412" t="s">
        <v>1839</v>
      </c>
      <c r="C1437" s="413">
        <v>14449457</v>
      </c>
      <c r="D1437" s="414"/>
      <c r="E1437" s="418" t="s">
        <v>2887</v>
      </c>
      <c r="F1437" s="475">
        <v>28268761.238183923</v>
      </c>
      <c r="G1437" s="463" t="s">
        <v>2888</v>
      </c>
      <c r="H1437" s="463" t="s">
        <v>2888</v>
      </c>
      <c r="I1437" s="463" t="s">
        <v>2888</v>
      </c>
      <c r="J1437" s="419">
        <f t="shared" si="330"/>
        <v>28268761.238183923</v>
      </c>
      <c r="K1437" s="468">
        <f t="shared" si="331"/>
        <v>1.9831018089638372E-4</v>
      </c>
      <c r="M1437" s="640"/>
      <c r="O1437" s="519"/>
    </row>
    <row r="1438" spans="1:15" s="492" customFormat="1">
      <c r="A1438" s="680"/>
      <c r="B1438" s="440" t="s">
        <v>1840</v>
      </c>
      <c r="C1438" s="441">
        <v>14449699</v>
      </c>
      <c r="D1438" s="414"/>
      <c r="E1438" s="418" t="s">
        <v>2887</v>
      </c>
      <c r="F1438" s="475">
        <v>28268761.238183923</v>
      </c>
      <c r="G1438" s="463" t="s">
        <v>2888</v>
      </c>
      <c r="H1438" s="463" t="s">
        <v>2888</v>
      </c>
      <c r="I1438" s="463" t="s">
        <v>2888</v>
      </c>
      <c r="J1438" s="419">
        <f t="shared" si="330"/>
        <v>28268761.238183923</v>
      </c>
      <c r="K1438" s="468">
        <f t="shared" si="331"/>
        <v>1.9831018089638372E-4</v>
      </c>
      <c r="M1438" s="640"/>
      <c r="O1438" s="519"/>
    </row>
    <row r="1439" spans="1:15" s="492" customFormat="1">
      <c r="A1439" s="680"/>
      <c r="B1439" s="412" t="s">
        <v>1841</v>
      </c>
      <c r="C1439" s="413">
        <v>14449864</v>
      </c>
      <c r="D1439" s="414"/>
      <c r="E1439" s="418" t="s">
        <v>2887</v>
      </c>
      <c r="F1439" s="475">
        <v>28268761.238183923</v>
      </c>
      <c r="G1439" s="463" t="s">
        <v>2888</v>
      </c>
      <c r="H1439" s="463" t="s">
        <v>2888</v>
      </c>
      <c r="I1439" s="463" t="s">
        <v>2888</v>
      </c>
      <c r="J1439" s="419">
        <f t="shared" si="330"/>
        <v>28268761.238183923</v>
      </c>
      <c r="K1439" s="468">
        <f t="shared" si="331"/>
        <v>1.9831018089638372E-4</v>
      </c>
      <c r="M1439" s="640"/>
      <c r="O1439" s="519"/>
    </row>
    <row r="1440" spans="1:15" s="492" customFormat="1">
      <c r="A1440" s="680"/>
      <c r="B1440" s="412" t="s">
        <v>951</v>
      </c>
      <c r="C1440" s="413">
        <v>14466126</v>
      </c>
      <c r="D1440" s="414"/>
      <c r="E1440" s="418" t="s">
        <v>2887</v>
      </c>
      <c r="F1440" s="475">
        <v>28268761.238183923</v>
      </c>
      <c r="G1440" s="463" t="s">
        <v>2888</v>
      </c>
      <c r="H1440" s="463" t="s">
        <v>2888</v>
      </c>
      <c r="I1440" s="463" t="s">
        <v>2888</v>
      </c>
      <c r="J1440" s="419">
        <f t="shared" si="330"/>
        <v>28268761.238183923</v>
      </c>
      <c r="K1440" s="468">
        <f t="shared" si="331"/>
        <v>1.9831018089638372E-4</v>
      </c>
      <c r="M1440" s="640"/>
      <c r="O1440" s="519"/>
    </row>
    <row r="1441" spans="1:15" s="492" customFormat="1">
      <c r="A1441" s="680"/>
      <c r="B1441" s="440" t="s">
        <v>1842</v>
      </c>
      <c r="C1441" s="441">
        <v>14467381</v>
      </c>
      <c r="D1441" s="414"/>
      <c r="E1441" s="418" t="s">
        <v>2887</v>
      </c>
      <c r="F1441" s="475">
        <v>28268761.238183923</v>
      </c>
      <c r="G1441" s="463" t="s">
        <v>2888</v>
      </c>
      <c r="H1441" s="463" t="s">
        <v>2888</v>
      </c>
      <c r="I1441" s="463" t="s">
        <v>2888</v>
      </c>
      <c r="J1441" s="419">
        <f t="shared" si="330"/>
        <v>28268761.238183923</v>
      </c>
      <c r="K1441" s="468">
        <f t="shared" si="331"/>
        <v>1.9831018089638372E-4</v>
      </c>
      <c r="M1441" s="640"/>
      <c r="O1441" s="519"/>
    </row>
    <row r="1442" spans="1:15" s="492" customFormat="1">
      <c r="A1442" s="680"/>
      <c r="B1442" s="412" t="s">
        <v>1843</v>
      </c>
      <c r="C1442" s="413">
        <v>14467755</v>
      </c>
      <c r="D1442" s="414"/>
      <c r="E1442" s="418" t="s">
        <v>2887</v>
      </c>
      <c r="F1442" s="475">
        <v>28268761.238183923</v>
      </c>
      <c r="G1442" s="463" t="s">
        <v>2888</v>
      </c>
      <c r="H1442" s="463" t="s">
        <v>2888</v>
      </c>
      <c r="I1442" s="463" t="s">
        <v>2888</v>
      </c>
      <c r="J1442" s="419">
        <f t="shared" si="330"/>
        <v>28268761.238183923</v>
      </c>
      <c r="K1442" s="468">
        <f t="shared" si="331"/>
        <v>1.9831018089638372E-4</v>
      </c>
      <c r="M1442" s="640"/>
      <c r="O1442" s="519"/>
    </row>
    <row r="1443" spans="1:15" s="492" customFormat="1">
      <c r="A1443" s="680"/>
      <c r="B1443" s="412" t="s">
        <v>1844</v>
      </c>
      <c r="C1443" s="413">
        <v>14469085</v>
      </c>
      <c r="D1443" s="414"/>
      <c r="E1443" s="418" t="s">
        <v>2887</v>
      </c>
      <c r="F1443" s="475">
        <v>28268761.238183923</v>
      </c>
      <c r="G1443" s="463" t="s">
        <v>2888</v>
      </c>
      <c r="H1443" s="463" t="s">
        <v>2888</v>
      </c>
      <c r="I1443" s="463" t="s">
        <v>2888</v>
      </c>
      <c r="J1443" s="419">
        <f t="shared" si="330"/>
        <v>28268761.238183923</v>
      </c>
      <c r="K1443" s="468">
        <f t="shared" si="331"/>
        <v>1.9831018089638372E-4</v>
      </c>
      <c r="M1443" s="640"/>
      <c r="O1443" s="519"/>
    </row>
    <row r="1444" spans="1:15" s="492" customFormat="1">
      <c r="A1444" s="680"/>
      <c r="B1444" s="440" t="s">
        <v>952</v>
      </c>
      <c r="C1444" s="441">
        <v>14590257</v>
      </c>
      <c r="D1444" s="414"/>
      <c r="E1444" s="418" t="s">
        <v>2887</v>
      </c>
      <c r="F1444" s="475">
        <v>28268761.238183923</v>
      </c>
      <c r="G1444" s="463" t="s">
        <v>2888</v>
      </c>
      <c r="H1444" s="463" t="s">
        <v>2888</v>
      </c>
      <c r="I1444" s="463" t="s">
        <v>2888</v>
      </c>
      <c r="J1444" s="419">
        <f t="shared" si="330"/>
        <v>28268761.238183923</v>
      </c>
      <c r="K1444" s="468">
        <f t="shared" si="331"/>
        <v>1.9831018089638372E-4</v>
      </c>
      <c r="M1444" s="640"/>
      <c r="O1444" s="519"/>
    </row>
    <row r="1445" spans="1:15" s="492" customFormat="1">
      <c r="A1445" s="680"/>
      <c r="B1445" s="412" t="s">
        <v>1845</v>
      </c>
      <c r="C1445" s="413">
        <v>14591088</v>
      </c>
      <c r="D1445" s="414"/>
      <c r="E1445" s="418" t="s">
        <v>2887</v>
      </c>
      <c r="F1445" s="475">
        <v>28268761.238183923</v>
      </c>
      <c r="G1445" s="463" t="s">
        <v>2888</v>
      </c>
      <c r="H1445" s="463" t="s">
        <v>2888</v>
      </c>
      <c r="I1445" s="463" t="s">
        <v>2888</v>
      </c>
      <c r="J1445" s="419">
        <f t="shared" si="330"/>
        <v>28268761.238183923</v>
      </c>
      <c r="K1445" s="468">
        <f t="shared" si="331"/>
        <v>1.9831018089638372E-4</v>
      </c>
      <c r="M1445" s="640"/>
      <c r="O1445" s="519"/>
    </row>
    <row r="1446" spans="1:15" s="492" customFormat="1">
      <c r="A1446" s="680"/>
      <c r="B1446" s="412" t="s">
        <v>1846</v>
      </c>
      <c r="C1446" s="413">
        <v>14608956</v>
      </c>
      <c r="D1446" s="414"/>
      <c r="E1446" s="418" t="s">
        <v>2887</v>
      </c>
      <c r="F1446" s="475">
        <v>28268761.238183923</v>
      </c>
      <c r="G1446" s="463" t="s">
        <v>2888</v>
      </c>
      <c r="H1446" s="463" t="s">
        <v>2888</v>
      </c>
      <c r="I1446" s="463" t="s">
        <v>2888</v>
      </c>
      <c r="J1446" s="419">
        <f t="shared" si="330"/>
        <v>28268761.238183923</v>
      </c>
      <c r="K1446" s="468">
        <f t="shared" si="331"/>
        <v>1.9831018089638372E-4</v>
      </c>
      <c r="M1446" s="640"/>
      <c r="O1446" s="519"/>
    </row>
    <row r="1447" spans="1:15" s="492" customFormat="1">
      <c r="A1447" s="680"/>
      <c r="B1447" s="440" t="s">
        <v>1847</v>
      </c>
      <c r="C1447" s="441">
        <v>14620684</v>
      </c>
      <c r="D1447" s="414"/>
      <c r="E1447" s="418" t="s">
        <v>2887</v>
      </c>
      <c r="F1447" s="475">
        <v>28268761.238183923</v>
      </c>
      <c r="G1447" s="463" t="s">
        <v>2888</v>
      </c>
      <c r="H1447" s="463" t="s">
        <v>2888</v>
      </c>
      <c r="I1447" s="463" t="s">
        <v>2888</v>
      </c>
      <c r="J1447" s="419">
        <f t="shared" si="330"/>
        <v>28268761.238183923</v>
      </c>
      <c r="K1447" s="468">
        <f t="shared" si="331"/>
        <v>1.9831018089638372E-4</v>
      </c>
      <c r="M1447" s="640"/>
      <c r="O1447" s="519"/>
    </row>
    <row r="1448" spans="1:15" s="492" customFormat="1">
      <c r="A1448" s="680"/>
      <c r="B1448" s="412" t="s">
        <v>1848</v>
      </c>
      <c r="C1448" s="413">
        <v>14621215</v>
      </c>
      <c r="D1448" s="414"/>
      <c r="E1448" s="418" t="s">
        <v>2887</v>
      </c>
      <c r="F1448" s="475">
        <v>28268761.238183923</v>
      </c>
      <c r="G1448" s="463" t="s">
        <v>2888</v>
      </c>
      <c r="H1448" s="463" t="s">
        <v>2888</v>
      </c>
      <c r="I1448" s="463" t="s">
        <v>2888</v>
      </c>
      <c r="J1448" s="419">
        <f t="shared" si="330"/>
        <v>28268761.238183923</v>
      </c>
      <c r="K1448" s="468">
        <f t="shared" si="331"/>
        <v>1.9831018089638372E-4</v>
      </c>
      <c r="M1448" s="640"/>
      <c r="O1448" s="519"/>
    </row>
    <row r="1449" spans="1:15" s="492" customFormat="1">
      <c r="A1449" s="680"/>
      <c r="B1449" s="412" t="s">
        <v>1849</v>
      </c>
      <c r="C1449" s="413">
        <v>14622619</v>
      </c>
      <c r="D1449" s="414"/>
      <c r="E1449" s="418" t="s">
        <v>2887</v>
      </c>
      <c r="F1449" s="475">
        <v>28268761.238183923</v>
      </c>
      <c r="G1449" s="463" t="s">
        <v>2888</v>
      </c>
      <c r="H1449" s="463" t="s">
        <v>2888</v>
      </c>
      <c r="I1449" s="463" t="s">
        <v>2888</v>
      </c>
      <c r="J1449" s="419">
        <f t="shared" si="330"/>
        <v>28268761.238183923</v>
      </c>
      <c r="K1449" s="468">
        <f t="shared" si="331"/>
        <v>1.9831018089638372E-4</v>
      </c>
      <c r="M1449" s="640"/>
      <c r="O1449" s="519"/>
    </row>
    <row r="1450" spans="1:15" s="492" customFormat="1">
      <c r="A1450" s="680"/>
      <c r="B1450" s="440" t="s">
        <v>1850</v>
      </c>
      <c r="C1450" s="441">
        <v>14624408</v>
      </c>
      <c r="D1450" s="414"/>
      <c r="E1450" s="418" t="s">
        <v>2887</v>
      </c>
      <c r="F1450" s="475">
        <v>28268761.238183923</v>
      </c>
      <c r="G1450" s="463" t="s">
        <v>2888</v>
      </c>
      <c r="H1450" s="463" t="s">
        <v>2888</v>
      </c>
      <c r="I1450" s="463" t="s">
        <v>2888</v>
      </c>
      <c r="J1450" s="419">
        <f t="shared" si="330"/>
        <v>28268761.238183923</v>
      </c>
      <c r="K1450" s="468">
        <f t="shared" si="331"/>
        <v>1.9831018089638372E-4</v>
      </c>
      <c r="M1450" s="640"/>
      <c r="O1450" s="519"/>
    </row>
    <row r="1451" spans="1:15" s="492" customFormat="1">
      <c r="A1451" s="680"/>
      <c r="B1451" s="412" t="s">
        <v>1851</v>
      </c>
      <c r="C1451" s="413">
        <v>14624874</v>
      </c>
      <c r="D1451" s="414"/>
      <c r="E1451" s="418" t="s">
        <v>2887</v>
      </c>
      <c r="F1451" s="475">
        <v>28268761.238183923</v>
      </c>
      <c r="G1451" s="463" t="s">
        <v>2888</v>
      </c>
      <c r="H1451" s="463" t="s">
        <v>2888</v>
      </c>
      <c r="I1451" s="463" t="s">
        <v>2888</v>
      </c>
      <c r="J1451" s="419">
        <f t="shared" si="330"/>
        <v>28268761.238183923</v>
      </c>
      <c r="K1451" s="468">
        <f t="shared" si="331"/>
        <v>1.9831018089638372E-4</v>
      </c>
      <c r="M1451" s="640"/>
      <c r="O1451" s="519"/>
    </row>
    <row r="1452" spans="1:15" s="492" customFormat="1">
      <c r="A1452" s="680"/>
      <c r="B1452" s="412" t="s">
        <v>1852</v>
      </c>
      <c r="C1452" s="413">
        <v>14637660</v>
      </c>
      <c r="D1452" s="414"/>
      <c r="E1452" s="418" t="s">
        <v>2887</v>
      </c>
      <c r="F1452" s="475">
        <v>28268761.238183923</v>
      </c>
      <c r="G1452" s="463" t="s">
        <v>2888</v>
      </c>
      <c r="H1452" s="463" t="s">
        <v>2888</v>
      </c>
      <c r="I1452" s="463" t="s">
        <v>2888</v>
      </c>
      <c r="J1452" s="419">
        <f t="shared" si="330"/>
        <v>28268761.238183923</v>
      </c>
      <c r="K1452" s="468">
        <f t="shared" si="331"/>
        <v>1.9831018089638372E-4</v>
      </c>
      <c r="M1452" s="640"/>
      <c r="O1452" s="519"/>
    </row>
    <row r="1453" spans="1:15" s="492" customFormat="1">
      <c r="A1453" s="680"/>
      <c r="B1453" s="440" t="s">
        <v>985</v>
      </c>
      <c r="C1453" s="441">
        <v>14639300</v>
      </c>
      <c r="D1453" s="414"/>
      <c r="E1453" s="418" t="s">
        <v>2887</v>
      </c>
      <c r="F1453" s="475">
        <v>28268761.238183923</v>
      </c>
      <c r="G1453" s="463" t="s">
        <v>2888</v>
      </c>
      <c r="H1453" s="463" t="s">
        <v>2888</v>
      </c>
      <c r="I1453" s="463" t="s">
        <v>2888</v>
      </c>
      <c r="J1453" s="419">
        <f t="shared" si="330"/>
        <v>28268761.238183923</v>
      </c>
      <c r="K1453" s="468">
        <f t="shared" si="331"/>
        <v>1.9831018089638372E-4</v>
      </c>
      <c r="M1453" s="640"/>
      <c r="O1453" s="519"/>
    </row>
    <row r="1454" spans="1:15" s="492" customFormat="1">
      <c r="A1454" s="680"/>
      <c r="B1454" s="412" t="s">
        <v>1853</v>
      </c>
      <c r="C1454" s="413">
        <v>14650246</v>
      </c>
      <c r="D1454" s="414"/>
      <c r="E1454" s="418" t="s">
        <v>2887</v>
      </c>
      <c r="F1454" s="475">
        <v>28268761.238183923</v>
      </c>
      <c r="G1454" s="463" t="s">
        <v>2888</v>
      </c>
      <c r="H1454" s="463" t="s">
        <v>2888</v>
      </c>
      <c r="I1454" s="463" t="s">
        <v>2888</v>
      </c>
      <c r="J1454" s="419">
        <f t="shared" si="330"/>
        <v>28268761.238183923</v>
      </c>
      <c r="K1454" s="468">
        <f t="shared" si="331"/>
        <v>1.9831018089638372E-4</v>
      </c>
      <c r="M1454" s="640"/>
      <c r="O1454" s="519"/>
    </row>
    <row r="1455" spans="1:15" s="492" customFormat="1">
      <c r="A1455" s="680"/>
      <c r="B1455" s="412" t="s">
        <v>1854</v>
      </c>
      <c r="C1455" s="413">
        <v>14698192</v>
      </c>
      <c r="D1455" s="414"/>
      <c r="E1455" s="418" t="s">
        <v>2887</v>
      </c>
      <c r="F1455" s="475">
        <v>28268761.238183923</v>
      </c>
      <c r="G1455" s="463" t="s">
        <v>2888</v>
      </c>
      <c r="H1455" s="463" t="s">
        <v>2888</v>
      </c>
      <c r="I1455" s="463" t="s">
        <v>2888</v>
      </c>
      <c r="J1455" s="419">
        <f t="shared" si="330"/>
        <v>28268761.238183923</v>
      </c>
      <c r="K1455" s="468">
        <f t="shared" si="331"/>
        <v>1.9831018089638372E-4</v>
      </c>
      <c r="M1455" s="640"/>
      <c r="O1455" s="519"/>
    </row>
    <row r="1456" spans="1:15" s="492" customFormat="1">
      <c r="A1456" s="680"/>
      <c r="B1456" s="440" t="s">
        <v>1855</v>
      </c>
      <c r="C1456" s="441">
        <v>14799182</v>
      </c>
      <c r="D1456" s="414"/>
      <c r="E1456" s="418" t="s">
        <v>2887</v>
      </c>
      <c r="F1456" s="475">
        <v>28268761.238183923</v>
      </c>
      <c r="G1456" s="463" t="s">
        <v>2888</v>
      </c>
      <c r="H1456" s="463" t="s">
        <v>2888</v>
      </c>
      <c r="I1456" s="463" t="s">
        <v>2888</v>
      </c>
      <c r="J1456" s="419">
        <f t="shared" si="330"/>
        <v>28268761.238183923</v>
      </c>
      <c r="K1456" s="468">
        <f t="shared" si="331"/>
        <v>1.9831018089638372E-4</v>
      </c>
      <c r="M1456" s="640"/>
      <c r="O1456" s="519"/>
    </row>
    <row r="1457" spans="1:15" s="492" customFormat="1">
      <c r="A1457" s="680"/>
      <c r="B1457" s="412" t="s">
        <v>1856</v>
      </c>
      <c r="C1457" s="413">
        <v>14802188</v>
      </c>
      <c r="D1457" s="414"/>
      <c r="E1457" s="418" t="s">
        <v>2887</v>
      </c>
      <c r="F1457" s="475">
        <v>28268761.238183923</v>
      </c>
      <c r="G1457" s="463" t="s">
        <v>2888</v>
      </c>
      <c r="H1457" s="463" t="s">
        <v>2888</v>
      </c>
      <c r="I1457" s="463" t="s">
        <v>2888</v>
      </c>
      <c r="J1457" s="419">
        <f t="shared" si="330"/>
        <v>28268761.238183923</v>
      </c>
      <c r="K1457" s="468">
        <f t="shared" si="331"/>
        <v>1.9831018089638372E-4</v>
      </c>
      <c r="M1457" s="640"/>
      <c r="O1457" s="519"/>
    </row>
    <row r="1458" spans="1:15" s="492" customFormat="1">
      <c r="A1458" s="680"/>
      <c r="B1458" s="412" t="s">
        <v>1857</v>
      </c>
      <c r="C1458" s="413">
        <v>14837378</v>
      </c>
      <c r="D1458" s="414"/>
      <c r="E1458" s="418" t="s">
        <v>2887</v>
      </c>
      <c r="F1458" s="475">
        <v>28268761.238183923</v>
      </c>
      <c r="G1458" s="463" t="s">
        <v>2888</v>
      </c>
      <c r="H1458" s="463" t="s">
        <v>2888</v>
      </c>
      <c r="I1458" s="463" t="s">
        <v>2888</v>
      </c>
      <c r="J1458" s="419">
        <f t="shared" si="330"/>
        <v>28268761.238183923</v>
      </c>
      <c r="K1458" s="468">
        <f t="shared" si="331"/>
        <v>1.9831018089638372E-4</v>
      </c>
      <c r="M1458" s="640"/>
      <c r="O1458" s="519"/>
    </row>
    <row r="1459" spans="1:15" s="492" customFormat="1">
      <c r="A1459" s="680"/>
      <c r="B1459" s="440" t="s">
        <v>1858</v>
      </c>
      <c r="C1459" s="441">
        <v>14838811</v>
      </c>
      <c r="D1459" s="414"/>
      <c r="E1459" s="418" t="s">
        <v>2887</v>
      </c>
      <c r="F1459" s="475">
        <v>28268761.238183923</v>
      </c>
      <c r="G1459" s="463" t="s">
        <v>2888</v>
      </c>
      <c r="H1459" s="463" t="s">
        <v>2888</v>
      </c>
      <c r="I1459" s="463" t="s">
        <v>2888</v>
      </c>
      <c r="J1459" s="419">
        <f t="shared" si="330"/>
        <v>28268761.238183923</v>
      </c>
      <c r="K1459" s="468">
        <f t="shared" si="331"/>
        <v>1.9831018089638372E-4</v>
      </c>
      <c r="M1459" s="640"/>
      <c r="O1459" s="519"/>
    </row>
    <row r="1460" spans="1:15" s="492" customFormat="1">
      <c r="A1460" s="680"/>
      <c r="B1460" s="412" t="s">
        <v>953</v>
      </c>
      <c r="C1460" s="413">
        <v>14839548</v>
      </c>
      <c r="D1460" s="414"/>
      <c r="E1460" s="418" t="s">
        <v>2887</v>
      </c>
      <c r="F1460" s="475">
        <v>28268761.238183923</v>
      </c>
      <c r="G1460" s="463" t="s">
        <v>2888</v>
      </c>
      <c r="H1460" s="463" t="s">
        <v>2888</v>
      </c>
      <c r="I1460" s="463" t="s">
        <v>2888</v>
      </c>
      <c r="J1460" s="419">
        <f t="shared" si="330"/>
        <v>28268761.238183923</v>
      </c>
      <c r="K1460" s="468">
        <f t="shared" si="331"/>
        <v>1.9831018089638372E-4</v>
      </c>
      <c r="M1460" s="640"/>
      <c r="O1460" s="519"/>
    </row>
    <row r="1461" spans="1:15" s="492" customFormat="1">
      <c r="A1461" s="680"/>
      <c r="B1461" s="412" t="s">
        <v>1859</v>
      </c>
      <c r="C1461" s="413">
        <v>14875020</v>
      </c>
      <c r="D1461" s="414"/>
      <c r="E1461" s="418" t="s">
        <v>2887</v>
      </c>
      <c r="F1461" s="475">
        <v>28268761.238183923</v>
      </c>
      <c r="G1461" s="463" t="s">
        <v>2888</v>
      </c>
      <c r="H1461" s="463" t="s">
        <v>2888</v>
      </c>
      <c r="I1461" s="463" t="s">
        <v>2888</v>
      </c>
      <c r="J1461" s="419">
        <f t="shared" si="330"/>
        <v>28268761.238183923</v>
      </c>
      <c r="K1461" s="468">
        <f t="shared" si="331"/>
        <v>1.9831018089638372E-4</v>
      </c>
      <c r="M1461" s="640"/>
      <c r="O1461" s="519"/>
    </row>
    <row r="1462" spans="1:15" s="492" customFormat="1">
      <c r="A1462" s="680"/>
      <c r="B1462" s="440" t="s">
        <v>1860</v>
      </c>
      <c r="C1462" s="441">
        <v>14878520</v>
      </c>
      <c r="D1462" s="414"/>
      <c r="E1462" s="418" t="s">
        <v>2887</v>
      </c>
      <c r="F1462" s="475">
        <v>28268761.238183923</v>
      </c>
      <c r="G1462" s="463" t="s">
        <v>2888</v>
      </c>
      <c r="H1462" s="463" t="s">
        <v>2888</v>
      </c>
      <c r="I1462" s="463" t="s">
        <v>2888</v>
      </c>
      <c r="J1462" s="419">
        <f t="shared" si="330"/>
        <v>28268761.238183923</v>
      </c>
      <c r="K1462" s="468">
        <f t="shared" si="331"/>
        <v>1.9831018089638372E-4</v>
      </c>
      <c r="M1462" s="640"/>
      <c r="O1462" s="519"/>
    </row>
    <row r="1463" spans="1:15" s="492" customFormat="1">
      <c r="A1463" s="680"/>
      <c r="B1463" s="412" t="s">
        <v>1861</v>
      </c>
      <c r="C1463" s="413">
        <v>14883421</v>
      </c>
      <c r="D1463" s="414"/>
      <c r="E1463" s="418" t="s">
        <v>2887</v>
      </c>
      <c r="F1463" s="475">
        <v>28268761.238183923</v>
      </c>
      <c r="G1463" s="463" t="s">
        <v>2888</v>
      </c>
      <c r="H1463" s="463" t="s">
        <v>2888</v>
      </c>
      <c r="I1463" s="463" t="s">
        <v>2888</v>
      </c>
      <c r="J1463" s="419">
        <f t="shared" si="330"/>
        <v>28268761.238183923</v>
      </c>
      <c r="K1463" s="468">
        <f t="shared" si="331"/>
        <v>1.9831018089638372E-4</v>
      </c>
      <c r="M1463" s="640"/>
      <c r="O1463" s="519"/>
    </row>
    <row r="1464" spans="1:15" s="492" customFormat="1">
      <c r="A1464" s="680"/>
      <c r="B1464" s="412" t="s">
        <v>1862</v>
      </c>
      <c r="C1464" s="413">
        <v>14884903</v>
      </c>
      <c r="D1464" s="414"/>
      <c r="E1464" s="418" t="s">
        <v>2887</v>
      </c>
      <c r="F1464" s="475">
        <v>28268761.238183923</v>
      </c>
      <c r="G1464" s="463" t="s">
        <v>2888</v>
      </c>
      <c r="H1464" s="463" t="s">
        <v>2888</v>
      </c>
      <c r="I1464" s="463" t="s">
        <v>2888</v>
      </c>
      <c r="J1464" s="419">
        <f t="shared" si="330"/>
        <v>28268761.238183923</v>
      </c>
      <c r="K1464" s="468">
        <f t="shared" si="331"/>
        <v>1.9831018089638372E-4</v>
      </c>
      <c r="M1464" s="640"/>
      <c r="O1464" s="519"/>
    </row>
    <row r="1465" spans="1:15" s="492" customFormat="1">
      <c r="A1465" s="680"/>
      <c r="B1465" s="440" t="s">
        <v>986</v>
      </c>
      <c r="C1465" s="441">
        <v>14885128</v>
      </c>
      <c r="D1465" s="414"/>
      <c r="E1465" s="418" t="s">
        <v>2887</v>
      </c>
      <c r="F1465" s="475">
        <v>28268761.238183923</v>
      </c>
      <c r="G1465" s="463" t="s">
        <v>2888</v>
      </c>
      <c r="H1465" s="463" t="s">
        <v>2888</v>
      </c>
      <c r="I1465" s="463" t="s">
        <v>2888</v>
      </c>
      <c r="J1465" s="419">
        <f t="shared" si="330"/>
        <v>28268761.238183923</v>
      </c>
      <c r="K1465" s="468">
        <f t="shared" si="331"/>
        <v>1.9831018089638372E-4</v>
      </c>
      <c r="M1465" s="640"/>
      <c r="O1465" s="519"/>
    </row>
    <row r="1466" spans="1:15" s="492" customFormat="1">
      <c r="A1466" s="680"/>
      <c r="B1466" s="412" t="s">
        <v>1863</v>
      </c>
      <c r="C1466" s="413">
        <v>14891059</v>
      </c>
      <c r="D1466" s="414"/>
      <c r="E1466" s="418" t="s">
        <v>2887</v>
      </c>
      <c r="F1466" s="475">
        <v>28268761.238183923</v>
      </c>
      <c r="G1466" s="463" t="s">
        <v>2888</v>
      </c>
      <c r="H1466" s="463" t="s">
        <v>2888</v>
      </c>
      <c r="I1466" s="463" t="s">
        <v>2888</v>
      </c>
      <c r="J1466" s="419">
        <f t="shared" si="330"/>
        <v>28268761.238183923</v>
      </c>
      <c r="K1466" s="468">
        <f t="shared" si="331"/>
        <v>1.9831018089638372E-4</v>
      </c>
      <c r="M1466" s="640"/>
      <c r="O1466" s="519"/>
    </row>
    <row r="1467" spans="1:15" s="492" customFormat="1">
      <c r="A1467" s="680"/>
      <c r="B1467" s="412" t="s">
        <v>954</v>
      </c>
      <c r="C1467" s="413">
        <v>14893001</v>
      </c>
      <c r="D1467" s="414"/>
      <c r="E1467" s="418" t="s">
        <v>2887</v>
      </c>
      <c r="F1467" s="475">
        <v>28268761.238183923</v>
      </c>
      <c r="G1467" s="463" t="s">
        <v>2888</v>
      </c>
      <c r="H1467" s="463" t="s">
        <v>2888</v>
      </c>
      <c r="I1467" s="463" t="s">
        <v>2888</v>
      </c>
      <c r="J1467" s="419">
        <f t="shared" si="330"/>
        <v>28268761.238183923</v>
      </c>
      <c r="K1467" s="468">
        <f t="shared" si="331"/>
        <v>1.9831018089638372E-4</v>
      </c>
      <c r="M1467" s="640"/>
      <c r="O1467" s="519"/>
    </row>
    <row r="1468" spans="1:15" s="492" customFormat="1">
      <c r="A1468" s="680"/>
      <c r="B1468" s="440" t="s">
        <v>987</v>
      </c>
      <c r="C1468" s="441">
        <v>14896605</v>
      </c>
      <c r="D1468" s="414"/>
      <c r="E1468" s="418" t="s">
        <v>2887</v>
      </c>
      <c r="F1468" s="475">
        <v>28268761.238183923</v>
      </c>
      <c r="G1468" s="463" t="s">
        <v>2888</v>
      </c>
      <c r="H1468" s="463" t="s">
        <v>2888</v>
      </c>
      <c r="I1468" s="463" t="s">
        <v>2888</v>
      </c>
      <c r="J1468" s="419">
        <f t="shared" si="330"/>
        <v>28268761.238183923</v>
      </c>
      <c r="K1468" s="468">
        <f t="shared" si="331"/>
        <v>1.9831018089638372E-4</v>
      </c>
      <c r="M1468" s="640"/>
      <c r="O1468" s="519"/>
    </row>
    <row r="1469" spans="1:15" s="492" customFormat="1">
      <c r="A1469" s="680"/>
      <c r="B1469" s="412" t="s">
        <v>1864</v>
      </c>
      <c r="C1469" s="413">
        <v>14930106</v>
      </c>
      <c r="D1469" s="414"/>
      <c r="E1469" s="418" t="s">
        <v>2887</v>
      </c>
      <c r="F1469" s="475">
        <v>28268761.238183923</v>
      </c>
      <c r="G1469" s="463" t="s">
        <v>2888</v>
      </c>
      <c r="H1469" s="463" t="s">
        <v>2888</v>
      </c>
      <c r="I1469" s="463" t="s">
        <v>2888</v>
      </c>
      <c r="J1469" s="419">
        <f t="shared" si="330"/>
        <v>28268761.238183923</v>
      </c>
      <c r="K1469" s="468">
        <f t="shared" si="331"/>
        <v>1.9831018089638372E-4</v>
      </c>
      <c r="M1469" s="640"/>
      <c r="O1469" s="519"/>
    </row>
    <row r="1470" spans="1:15" s="492" customFormat="1">
      <c r="A1470" s="680"/>
      <c r="B1470" s="412" t="s">
        <v>1865</v>
      </c>
      <c r="C1470" s="413">
        <v>14930951</v>
      </c>
      <c r="D1470" s="414"/>
      <c r="E1470" s="418" t="s">
        <v>2887</v>
      </c>
      <c r="F1470" s="475">
        <v>28268761.238183923</v>
      </c>
      <c r="G1470" s="463" t="s">
        <v>2888</v>
      </c>
      <c r="H1470" s="463" t="s">
        <v>2888</v>
      </c>
      <c r="I1470" s="463" t="s">
        <v>2888</v>
      </c>
      <c r="J1470" s="419">
        <f t="shared" si="330"/>
        <v>28268761.238183923</v>
      </c>
      <c r="K1470" s="468">
        <f t="shared" si="331"/>
        <v>1.9831018089638372E-4</v>
      </c>
      <c r="M1470" s="640"/>
      <c r="O1470" s="519"/>
    </row>
    <row r="1471" spans="1:15" s="492" customFormat="1">
      <c r="A1471" s="680"/>
      <c r="B1471" s="440" t="s">
        <v>1866</v>
      </c>
      <c r="C1471" s="441">
        <v>14933503</v>
      </c>
      <c r="D1471" s="414"/>
      <c r="E1471" s="418" t="s">
        <v>2887</v>
      </c>
      <c r="F1471" s="475">
        <v>28268761.238183923</v>
      </c>
      <c r="G1471" s="463" t="s">
        <v>2888</v>
      </c>
      <c r="H1471" s="463" t="s">
        <v>2888</v>
      </c>
      <c r="I1471" s="463" t="s">
        <v>2888</v>
      </c>
      <c r="J1471" s="419">
        <f t="shared" si="330"/>
        <v>28268761.238183923</v>
      </c>
      <c r="K1471" s="468">
        <f t="shared" si="331"/>
        <v>1.9831018089638372E-4</v>
      </c>
      <c r="M1471" s="640"/>
      <c r="O1471" s="519"/>
    </row>
    <row r="1472" spans="1:15" s="492" customFormat="1">
      <c r="A1472" s="680"/>
      <c r="B1472" s="412" t="s">
        <v>1867</v>
      </c>
      <c r="C1472" s="413">
        <v>14935138</v>
      </c>
      <c r="D1472" s="414"/>
      <c r="E1472" s="418" t="s">
        <v>2887</v>
      </c>
      <c r="F1472" s="475">
        <v>28268761.238183923</v>
      </c>
      <c r="G1472" s="463" t="s">
        <v>2888</v>
      </c>
      <c r="H1472" s="463" t="s">
        <v>2888</v>
      </c>
      <c r="I1472" s="463" t="s">
        <v>2888</v>
      </c>
      <c r="J1472" s="419">
        <f t="shared" si="330"/>
        <v>28268761.238183923</v>
      </c>
      <c r="K1472" s="468">
        <f t="shared" si="331"/>
        <v>1.9831018089638372E-4</v>
      </c>
      <c r="M1472" s="640"/>
      <c r="O1472" s="519"/>
    </row>
    <row r="1473" spans="1:15" s="492" customFormat="1">
      <c r="A1473" s="680"/>
      <c r="B1473" s="412" t="s">
        <v>1868</v>
      </c>
      <c r="C1473" s="413">
        <v>14935214</v>
      </c>
      <c r="D1473" s="414"/>
      <c r="E1473" s="418" t="s">
        <v>2887</v>
      </c>
      <c r="F1473" s="475">
        <v>28268761.238183923</v>
      </c>
      <c r="G1473" s="463" t="s">
        <v>2888</v>
      </c>
      <c r="H1473" s="463" t="s">
        <v>2888</v>
      </c>
      <c r="I1473" s="463" t="s">
        <v>2888</v>
      </c>
      <c r="J1473" s="419">
        <f t="shared" si="330"/>
        <v>28268761.238183923</v>
      </c>
      <c r="K1473" s="468">
        <f t="shared" si="331"/>
        <v>1.9831018089638372E-4</v>
      </c>
      <c r="M1473" s="640"/>
      <c r="O1473" s="519"/>
    </row>
    <row r="1474" spans="1:15" s="492" customFormat="1">
      <c r="A1474" s="680"/>
      <c r="B1474" s="440" t="s">
        <v>1869</v>
      </c>
      <c r="C1474" s="441">
        <v>14935239</v>
      </c>
      <c r="D1474" s="414"/>
      <c r="E1474" s="418" t="s">
        <v>2887</v>
      </c>
      <c r="F1474" s="475">
        <v>28268761.238183923</v>
      </c>
      <c r="G1474" s="463" t="s">
        <v>2888</v>
      </c>
      <c r="H1474" s="463" t="s">
        <v>2888</v>
      </c>
      <c r="I1474" s="463" t="s">
        <v>2888</v>
      </c>
      <c r="J1474" s="419">
        <f t="shared" si="330"/>
        <v>28268761.238183923</v>
      </c>
      <c r="K1474" s="468">
        <f t="shared" si="331"/>
        <v>1.9831018089638372E-4</v>
      </c>
      <c r="M1474" s="640"/>
      <c r="O1474" s="519"/>
    </row>
    <row r="1475" spans="1:15" s="492" customFormat="1">
      <c r="A1475" s="680"/>
      <c r="B1475" s="412" t="s">
        <v>988</v>
      </c>
      <c r="C1475" s="413">
        <v>14935754</v>
      </c>
      <c r="D1475" s="414"/>
      <c r="E1475" s="418" t="s">
        <v>2887</v>
      </c>
      <c r="F1475" s="475">
        <v>28268761.238183923</v>
      </c>
      <c r="G1475" s="463" t="s">
        <v>2888</v>
      </c>
      <c r="H1475" s="463" t="s">
        <v>2888</v>
      </c>
      <c r="I1475" s="463" t="s">
        <v>2888</v>
      </c>
      <c r="J1475" s="419">
        <f t="shared" si="330"/>
        <v>28268761.238183923</v>
      </c>
      <c r="K1475" s="468">
        <f t="shared" si="331"/>
        <v>1.9831018089638372E-4</v>
      </c>
      <c r="M1475" s="640"/>
      <c r="O1475" s="519"/>
    </row>
    <row r="1476" spans="1:15" s="492" customFormat="1">
      <c r="A1476" s="680"/>
      <c r="B1476" s="412" t="s">
        <v>1870</v>
      </c>
      <c r="C1476" s="413">
        <v>14935793</v>
      </c>
      <c r="D1476" s="414"/>
      <c r="E1476" s="418" t="s">
        <v>2887</v>
      </c>
      <c r="F1476" s="475">
        <v>28268761.238183923</v>
      </c>
      <c r="G1476" s="463" t="s">
        <v>2888</v>
      </c>
      <c r="H1476" s="463" t="s">
        <v>2888</v>
      </c>
      <c r="I1476" s="463" t="s">
        <v>2888</v>
      </c>
      <c r="J1476" s="419">
        <f t="shared" si="330"/>
        <v>28268761.238183923</v>
      </c>
      <c r="K1476" s="468">
        <f t="shared" si="331"/>
        <v>1.9831018089638372E-4</v>
      </c>
      <c r="M1476" s="640"/>
      <c r="O1476" s="519"/>
    </row>
    <row r="1477" spans="1:15" s="492" customFormat="1">
      <c r="A1477" s="680"/>
      <c r="B1477" s="440" t="s">
        <v>989</v>
      </c>
      <c r="C1477" s="441">
        <v>14936009</v>
      </c>
      <c r="D1477" s="414"/>
      <c r="E1477" s="418" t="s">
        <v>2887</v>
      </c>
      <c r="F1477" s="475">
        <v>28268761.238183923</v>
      </c>
      <c r="G1477" s="463" t="s">
        <v>2888</v>
      </c>
      <c r="H1477" s="463" t="s">
        <v>2888</v>
      </c>
      <c r="I1477" s="463" t="s">
        <v>2888</v>
      </c>
      <c r="J1477" s="419">
        <f t="shared" si="330"/>
        <v>28268761.238183923</v>
      </c>
      <c r="K1477" s="468">
        <f t="shared" si="331"/>
        <v>1.9831018089638372E-4</v>
      </c>
      <c r="M1477" s="640"/>
      <c r="O1477" s="519"/>
    </row>
    <row r="1478" spans="1:15" s="492" customFormat="1">
      <c r="A1478" s="680"/>
      <c r="B1478" s="412" t="s">
        <v>1871</v>
      </c>
      <c r="C1478" s="413">
        <v>14936263</v>
      </c>
      <c r="D1478" s="414"/>
      <c r="E1478" s="418" t="s">
        <v>2887</v>
      </c>
      <c r="F1478" s="475">
        <v>28268761.238183923</v>
      </c>
      <c r="G1478" s="463" t="s">
        <v>2888</v>
      </c>
      <c r="H1478" s="463" t="s">
        <v>2888</v>
      </c>
      <c r="I1478" s="463" t="s">
        <v>2888</v>
      </c>
      <c r="J1478" s="419">
        <f t="shared" si="330"/>
        <v>28268761.238183923</v>
      </c>
      <c r="K1478" s="468">
        <f t="shared" si="331"/>
        <v>1.9831018089638372E-4</v>
      </c>
      <c r="M1478" s="640"/>
      <c r="O1478" s="519"/>
    </row>
    <row r="1479" spans="1:15" s="492" customFormat="1">
      <c r="A1479" s="680"/>
      <c r="B1479" s="412" t="s">
        <v>1872</v>
      </c>
      <c r="C1479" s="413">
        <v>14937197</v>
      </c>
      <c r="D1479" s="414"/>
      <c r="E1479" s="418" t="s">
        <v>2887</v>
      </c>
      <c r="F1479" s="475">
        <v>28268761.238183923</v>
      </c>
      <c r="G1479" s="463" t="s">
        <v>2888</v>
      </c>
      <c r="H1479" s="463" t="s">
        <v>2888</v>
      </c>
      <c r="I1479" s="463" t="s">
        <v>2888</v>
      </c>
      <c r="J1479" s="419">
        <f t="shared" si="330"/>
        <v>28268761.238183923</v>
      </c>
      <c r="K1479" s="468">
        <f t="shared" si="331"/>
        <v>1.9831018089638372E-4</v>
      </c>
      <c r="M1479" s="640"/>
      <c r="O1479" s="519"/>
    </row>
    <row r="1480" spans="1:15" s="492" customFormat="1">
      <c r="A1480" s="680"/>
      <c r="B1480" s="440" t="s">
        <v>1873</v>
      </c>
      <c r="C1480" s="441">
        <v>14937415</v>
      </c>
      <c r="D1480" s="414"/>
      <c r="E1480" s="418" t="s">
        <v>2887</v>
      </c>
      <c r="F1480" s="475">
        <v>28268761.238183923</v>
      </c>
      <c r="G1480" s="463" t="s">
        <v>2888</v>
      </c>
      <c r="H1480" s="463" t="s">
        <v>2888</v>
      </c>
      <c r="I1480" s="463" t="s">
        <v>2888</v>
      </c>
      <c r="J1480" s="419">
        <f t="shared" si="330"/>
        <v>28268761.238183923</v>
      </c>
      <c r="K1480" s="468">
        <f t="shared" si="331"/>
        <v>1.9831018089638372E-4</v>
      </c>
      <c r="M1480" s="640"/>
      <c r="O1480" s="519"/>
    </row>
    <row r="1481" spans="1:15" s="492" customFormat="1">
      <c r="A1481" s="680"/>
      <c r="B1481" s="412" t="s">
        <v>1874</v>
      </c>
      <c r="C1481" s="413">
        <v>14937986</v>
      </c>
      <c r="D1481" s="414"/>
      <c r="E1481" s="418" t="s">
        <v>2887</v>
      </c>
      <c r="F1481" s="475">
        <v>28268761.238183923</v>
      </c>
      <c r="G1481" s="463" t="s">
        <v>2888</v>
      </c>
      <c r="H1481" s="463" t="s">
        <v>2888</v>
      </c>
      <c r="I1481" s="463" t="s">
        <v>2888</v>
      </c>
      <c r="J1481" s="419">
        <f t="shared" si="330"/>
        <v>28268761.238183923</v>
      </c>
      <c r="K1481" s="468">
        <f t="shared" si="331"/>
        <v>1.9831018089638372E-4</v>
      </c>
      <c r="M1481" s="640"/>
      <c r="O1481" s="519"/>
    </row>
    <row r="1482" spans="1:15" s="492" customFormat="1">
      <c r="A1482" s="680"/>
      <c r="B1482" s="412" t="s">
        <v>1875</v>
      </c>
      <c r="C1482" s="413">
        <v>14938022</v>
      </c>
      <c r="D1482" s="414"/>
      <c r="E1482" s="418" t="s">
        <v>2887</v>
      </c>
      <c r="F1482" s="475">
        <v>28268761.238183923</v>
      </c>
      <c r="G1482" s="463" t="s">
        <v>2888</v>
      </c>
      <c r="H1482" s="463" t="s">
        <v>2888</v>
      </c>
      <c r="I1482" s="463" t="s">
        <v>2888</v>
      </c>
      <c r="J1482" s="419">
        <f t="shared" si="330"/>
        <v>28268761.238183923</v>
      </c>
      <c r="K1482" s="468">
        <f t="shared" si="331"/>
        <v>1.9831018089638372E-4</v>
      </c>
      <c r="M1482" s="640"/>
      <c r="O1482" s="519"/>
    </row>
    <row r="1483" spans="1:15" s="492" customFormat="1">
      <c r="A1483" s="680"/>
      <c r="B1483" s="440" t="s">
        <v>1876</v>
      </c>
      <c r="C1483" s="441">
        <v>14939081</v>
      </c>
      <c r="D1483" s="414"/>
      <c r="E1483" s="418" t="s">
        <v>2887</v>
      </c>
      <c r="F1483" s="475">
        <v>28268761.238183923</v>
      </c>
      <c r="G1483" s="463" t="s">
        <v>2888</v>
      </c>
      <c r="H1483" s="463" t="s">
        <v>2888</v>
      </c>
      <c r="I1483" s="463" t="s">
        <v>2888</v>
      </c>
      <c r="J1483" s="419">
        <f t="shared" si="330"/>
        <v>28268761.238183923</v>
      </c>
      <c r="K1483" s="468">
        <f t="shared" si="331"/>
        <v>1.9831018089638372E-4</v>
      </c>
      <c r="M1483" s="640"/>
      <c r="O1483" s="519"/>
    </row>
    <row r="1484" spans="1:15" s="492" customFormat="1">
      <c r="A1484" s="680"/>
      <c r="B1484" s="412" t="s">
        <v>1877</v>
      </c>
      <c r="C1484" s="413">
        <v>14939337</v>
      </c>
      <c r="D1484" s="414"/>
      <c r="E1484" s="418" t="s">
        <v>2887</v>
      </c>
      <c r="F1484" s="475">
        <v>28268761.238183923</v>
      </c>
      <c r="G1484" s="463" t="s">
        <v>2888</v>
      </c>
      <c r="H1484" s="463" t="s">
        <v>2888</v>
      </c>
      <c r="I1484" s="463" t="s">
        <v>2888</v>
      </c>
      <c r="J1484" s="419">
        <f t="shared" si="330"/>
        <v>28268761.238183923</v>
      </c>
      <c r="K1484" s="468">
        <f t="shared" si="331"/>
        <v>1.9831018089638372E-4</v>
      </c>
      <c r="M1484" s="640"/>
      <c r="O1484" s="519"/>
    </row>
    <row r="1485" spans="1:15" s="492" customFormat="1">
      <c r="A1485" s="680"/>
      <c r="B1485" s="412" t="s">
        <v>1878</v>
      </c>
      <c r="C1485" s="413">
        <v>14942007</v>
      </c>
      <c r="D1485" s="414"/>
      <c r="E1485" s="418" t="s">
        <v>2887</v>
      </c>
      <c r="F1485" s="475">
        <v>28268761.238183923</v>
      </c>
      <c r="G1485" s="463" t="s">
        <v>2888</v>
      </c>
      <c r="H1485" s="463" t="s">
        <v>2888</v>
      </c>
      <c r="I1485" s="463" t="s">
        <v>2888</v>
      </c>
      <c r="J1485" s="419">
        <f t="shared" si="330"/>
        <v>28268761.238183923</v>
      </c>
      <c r="K1485" s="468">
        <f t="shared" si="331"/>
        <v>1.9831018089638372E-4</v>
      </c>
      <c r="M1485" s="640"/>
      <c r="O1485" s="519"/>
    </row>
    <row r="1486" spans="1:15" s="492" customFormat="1">
      <c r="A1486" s="680"/>
      <c r="B1486" s="440" t="s">
        <v>1879</v>
      </c>
      <c r="C1486" s="441">
        <v>14942259</v>
      </c>
      <c r="D1486" s="414"/>
      <c r="E1486" s="418" t="s">
        <v>2887</v>
      </c>
      <c r="F1486" s="475">
        <v>28268761.238183923</v>
      </c>
      <c r="G1486" s="463" t="s">
        <v>2888</v>
      </c>
      <c r="H1486" s="463" t="s">
        <v>2888</v>
      </c>
      <c r="I1486" s="463" t="s">
        <v>2888</v>
      </c>
      <c r="J1486" s="419">
        <f t="shared" si="330"/>
        <v>28268761.238183923</v>
      </c>
      <c r="K1486" s="468">
        <f t="shared" si="331"/>
        <v>1.9831018089638372E-4</v>
      </c>
      <c r="M1486" s="640"/>
      <c r="O1486" s="519"/>
    </row>
    <row r="1487" spans="1:15" s="492" customFormat="1">
      <c r="A1487" s="680"/>
      <c r="B1487" s="412" t="s">
        <v>1880</v>
      </c>
      <c r="C1487" s="413">
        <v>14942296</v>
      </c>
      <c r="D1487" s="414"/>
      <c r="E1487" s="418" t="s">
        <v>2887</v>
      </c>
      <c r="F1487" s="475">
        <v>28268761.238183923</v>
      </c>
      <c r="G1487" s="463" t="s">
        <v>2888</v>
      </c>
      <c r="H1487" s="463" t="s">
        <v>2888</v>
      </c>
      <c r="I1487" s="463" t="s">
        <v>2888</v>
      </c>
      <c r="J1487" s="419">
        <f t="shared" si="330"/>
        <v>28268761.238183923</v>
      </c>
      <c r="K1487" s="468">
        <f t="shared" si="331"/>
        <v>1.9831018089638372E-4</v>
      </c>
      <c r="M1487" s="640"/>
      <c r="O1487" s="519"/>
    </row>
    <row r="1488" spans="1:15" s="492" customFormat="1">
      <c r="A1488" s="680"/>
      <c r="B1488" s="412" t="s">
        <v>1881</v>
      </c>
      <c r="C1488" s="413">
        <v>14943756</v>
      </c>
      <c r="D1488" s="414"/>
      <c r="E1488" s="418" t="s">
        <v>2887</v>
      </c>
      <c r="F1488" s="475">
        <v>28268761.238183923</v>
      </c>
      <c r="G1488" s="463" t="s">
        <v>2888</v>
      </c>
      <c r="H1488" s="463" t="s">
        <v>2888</v>
      </c>
      <c r="I1488" s="463" t="s">
        <v>2888</v>
      </c>
      <c r="J1488" s="419">
        <f t="shared" si="330"/>
        <v>28268761.238183923</v>
      </c>
      <c r="K1488" s="468">
        <f t="shared" si="331"/>
        <v>1.9831018089638372E-4</v>
      </c>
      <c r="M1488" s="640"/>
      <c r="O1488" s="519"/>
    </row>
    <row r="1489" spans="1:15" s="492" customFormat="1">
      <c r="A1489" s="680"/>
      <c r="B1489" s="440" t="s">
        <v>1882</v>
      </c>
      <c r="C1489" s="441">
        <v>14944417</v>
      </c>
      <c r="D1489" s="414"/>
      <c r="E1489" s="418" t="s">
        <v>2887</v>
      </c>
      <c r="F1489" s="475">
        <v>28268761.238183923</v>
      </c>
      <c r="G1489" s="463" t="s">
        <v>2888</v>
      </c>
      <c r="H1489" s="463" t="s">
        <v>2888</v>
      </c>
      <c r="I1489" s="463" t="s">
        <v>2888</v>
      </c>
      <c r="J1489" s="419">
        <f t="shared" si="330"/>
        <v>28268761.238183923</v>
      </c>
      <c r="K1489" s="468">
        <f t="shared" si="331"/>
        <v>1.9831018089638372E-4</v>
      </c>
      <c r="M1489" s="640"/>
      <c r="O1489" s="519"/>
    </row>
    <row r="1490" spans="1:15" s="492" customFormat="1">
      <c r="A1490" s="680"/>
      <c r="B1490" s="412" t="s">
        <v>1883</v>
      </c>
      <c r="C1490" s="413">
        <v>14944462</v>
      </c>
      <c r="D1490" s="414"/>
      <c r="E1490" s="418" t="s">
        <v>2887</v>
      </c>
      <c r="F1490" s="475">
        <v>28268761.238183923</v>
      </c>
      <c r="G1490" s="463" t="s">
        <v>2888</v>
      </c>
      <c r="H1490" s="463" t="s">
        <v>2888</v>
      </c>
      <c r="I1490" s="463" t="s">
        <v>2888</v>
      </c>
      <c r="J1490" s="419">
        <f t="shared" si="330"/>
        <v>28268761.238183923</v>
      </c>
      <c r="K1490" s="468">
        <f t="shared" si="331"/>
        <v>1.9831018089638372E-4</v>
      </c>
      <c r="M1490" s="640"/>
      <c r="O1490" s="519"/>
    </row>
    <row r="1491" spans="1:15" s="492" customFormat="1">
      <c r="A1491" s="680"/>
      <c r="B1491" s="412" t="s">
        <v>1884</v>
      </c>
      <c r="C1491" s="413">
        <v>14944859</v>
      </c>
      <c r="D1491" s="414"/>
      <c r="E1491" s="418" t="s">
        <v>2887</v>
      </c>
      <c r="F1491" s="475">
        <v>28268761.238183923</v>
      </c>
      <c r="G1491" s="463" t="s">
        <v>2888</v>
      </c>
      <c r="H1491" s="463" t="s">
        <v>2888</v>
      </c>
      <c r="I1491" s="463" t="s">
        <v>2888</v>
      </c>
      <c r="J1491" s="419">
        <f t="shared" si="330"/>
        <v>28268761.238183923</v>
      </c>
      <c r="K1491" s="468">
        <f t="shared" si="331"/>
        <v>1.9831018089638372E-4</v>
      </c>
      <c r="M1491" s="640"/>
      <c r="O1491" s="519"/>
    </row>
    <row r="1492" spans="1:15" s="492" customFormat="1">
      <c r="A1492" s="680"/>
      <c r="B1492" s="440" t="s">
        <v>1885</v>
      </c>
      <c r="C1492" s="441">
        <v>14945519</v>
      </c>
      <c r="D1492" s="414"/>
      <c r="E1492" s="418" t="s">
        <v>2887</v>
      </c>
      <c r="F1492" s="475">
        <v>28268761.238183923</v>
      </c>
      <c r="G1492" s="463" t="s">
        <v>2888</v>
      </c>
      <c r="H1492" s="463" t="s">
        <v>2888</v>
      </c>
      <c r="I1492" s="463" t="s">
        <v>2888</v>
      </c>
      <c r="J1492" s="419">
        <f t="shared" si="330"/>
        <v>28268761.238183923</v>
      </c>
      <c r="K1492" s="468">
        <f t="shared" si="331"/>
        <v>1.9831018089638372E-4</v>
      </c>
      <c r="M1492" s="640"/>
      <c r="O1492" s="519"/>
    </row>
    <row r="1493" spans="1:15" s="492" customFormat="1">
      <c r="A1493" s="680"/>
      <c r="B1493" s="412" t="s">
        <v>1886</v>
      </c>
      <c r="C1493" s="413">
        <v>14947145</v>
      </c>
      <c r="D1493" s="414"/>
      <c r="E1493" s="418" t="s">
        <v>2887</v>
      </c>
      <c r="F1493" s="475">
        <v>28268761.238183923</v>
      </c>
      <c r="G1493" s="463" t="s">
        <v>2888</v>
      </c>
      <c r="H1493" s="463" t="s">
        <v>2888</v>
      </c>
      <c r="I1493" s="463" t="s">
        <v>2888</v>
      </c>
      <c r="J1493" s="419">
        <f t="shared" si="330"/>
        <v>28268761.238183923</v>
      </c>
      <c r="K1493" s="468">
        <f t="shared" si="331"/>
        <v>1.9831018089638372E-4</v>
      </c>
      <c r="M1493" s="640"/>
      <c r="O1493" s="519"/>
    </row>
    <row r="1494" spans="1:15" s="492" customFormat="1">
      <c r="A1494" s="680"/>
      <c r="B1494" s="412" t="s">
        <v>1887</v>
      </c>
      <c r="C1494" s="413">
        <v>14947664</v>
      </c>
      <c r="D1494" s="414"/>
      <c r="E1494" s="418" t="s">
        <v>2887</v>
      </c>
      <c r="F1494" s="475">
        <v>28268761.238183923</v>
      </c>
      <c r="G1494" s="463" t="s">
        <v>2888</v>
      </c>
      <c r="H1494" s="463" t="s">
        <v>2888</v>
      </c>
      <c r="I1494" s="463" t="s">
        <v>2888</v>
      </c>
      <c r="J1494" s="419">
        <f t="shared" ref="J1494:J1557" si="332">+F1494</f>
        <v>28268761.238183923</v>
      </c>
      <c r="K1494" s="468">
        <f t="shared" ref="K1494:K1557" si="333">+J1494/$L$4337</f>
        <v>1.9831018089638372E-4</v>
      </c>
      <c r="M1494" s="640"/>
      <c r="O1494" s="519"/>
    </row>
    <row r="1495" spans="1:15" s="492" customFormat="1">
      <c r="A1495" s="680"/>
      <c r="B1495" s="440" t="s">
        <v>1888</v>
      </c>
      <c r="C1495" s="441">
        <v>14947961</v>
      </c>
      <c r="D1495" s="414"/>
      <c r="E1495" s="418" t="s">
        <v>2887</v>
      </c>
      <c r="F1495" s="475">
        <v>28268761.238183923</v>
      </c>
      <c r="G1495" s="463" t="s">
        <v>2888</v>
      </c>
      <c r="H1495" s="463" t="s">
        <v>2888</v>
      </c>
      <c r="I1495" s="463" t="s">
        <v>2888</v>
      </c>
      <c r="J1495" s="419">
        <f t="shared" si="332"/>
        <v>28268761.238183923</v>
      </c>
      <c r="K1495" s="468">
        <f t="shared" si="333"/>
        <v>1.9831018089638372E-4</v>
      </c>
      <c r="M1495" s="640"/>
      <c r="O1495" s="519"/>
    </row>
    <row r="1496" spans="1:15" s="492" customFormat="1">
      <c r="A1496" s="680"/>
      <c r="B1496" s="412" t="s">
        <v>1889</v>
      </c>
      <c r="C1496" s="413">
        <v>14948665</v>
      </c>
      <c r="D1496" s="414"/>
      <c r="E1496" s="418" t="s">
        <v>2887</v>
      </c>
      <c r="F1496" s="475">
        <v>28268761.238183923</v>
      </c>
      <c r="G1496" s="463" t="s">
        <v>2888</v>
      </c>
      <c r="H1496" s="463" t="s">
        <v>2888</v>
      </c>
      <c r="I1496" s="463" t="s">
        <v>2888</v>
      </c>
      <c r="J1496" s="419">
        <f t="shared" si="332"/>
        <v>28268761.238183923</v>
      </c>
      <c r="K1496" s="468">
        <f t="shared" si="333"/>
        <v>1.9831018089638372E-4</v>
      </c>
      <c r="M1496" s="640"/>
      <c r="O1496" s="519"/>
    </row>
    <row r="1497" spans="1:15" s="492" customFormat="1">
      <c r="A1497" s="680"/>
      <c r="B1497" s="412" t="s">
        <v>1890</v>
      </c>
      <c r="C1497" s="413">
        <v>14949397</v>
      </c>
      <c r="D1497" s="414"/>
      <c r="E1497" s="418" t="s">
        <v>2887</v>
      </c>
      <c r="F1497" s="475">
        <v>28268761.238183923</v>
      </c>
      <c r="G1497" s="463" t="s">
        <v>2888</v>
      </c>
      <c r="H1497" s="463" t="s">
        <v>2888</v>
      </c>
      <c r="I1497" s="463" t="s">
        <v>2888</v>
      </c>
      <c r="J1497" s="419">
        <f t="shared" si="332"/>
        <v>28268761.238183923</v>
      </c>
      <c r="K1497" s="468">
        <f t="shared" si="333"/>
        <v>1.9831018089638372E-4</v>
      </c>
      <c r="M1497" s="640"/>
      <c r="O1497" s="519"/>
    </row>
    <row r="1498" spans="1:15" s="492" customFormat="1">
      <c r="A1498" s="680"/>
      <c r="B1498" s="440" t="s">
        <v>1891</v>
      </c>
      <c r="C1498" s="441">
        <v>14949566</v>
      </c>
      <c r="D1498" s="414"/>
      <c r="E1498" s="418" t="s">
        <v>2887</v>
      </c>
      <c r="F1498" s="475">
        <v>28268761.238183923</v>
      </c>
      <c r="G1498" s="463" t="s">
        <v>2888</v>
      </c>
      <c r="H1498" s="463" t="s">
        <v>2888</v>
      </c>
      <c r="I1498" s="463" t="s">
        <v>2888</v>
      </c>
      <c r="J1498" s="419">
        <f t="shared" si="332"/>
        <v>28268761.238183923</v>
      </c>
      <c r="K1498" s="468">
        <f t="shared" si="333"/>
        <v>1.9831018089638372E-4</v>
      </c>
      <c r="M1498" s="640"/>
      <c r="O1498" s="519"/>
    </row>
    <row r="1499" spans="1:15" s="492" customFormat="1">
      <c r="A1499" s="680"/>
      <c r="B1499" s="412" t="s">
        <v>1892</v>
      </c>
      <c r="C1499" s="413">
        <v>14949985</v>
      </c>
      <c r="D1499" s="414"/>
      <c r="E1499" s="418" t="s">
        <v>2887</v>
      </c>
      <c r="F1499" s="475">
        <v>28268761.238183923</v>
      </c>
      <c r="G1499" s="463" t="s">
        <v>2888</v>
      </c>
      <c r="H1499" s="463" t="s">
        <v>2888</v>
      </c>
      <c r="I1499" s="463" t="s">
        <v>2888</v>
      </c>
      <c r="J1499" s="419">
        <f t="shared" si="332"/>
        <v>28268761.238183923</v>
      </c>
      <c r="K1499" s="468">
        <f t="shared" si="333"/>
        <v>1.9831018089638372E-4</v>
      </c>
      <c r="M1499" s="640"/>
      <c r="O1499" s="519"/>
    </row>
    <row r="1500" spans="1:15" s="492" customFormat="1">
      <c r="A1500" s="680"/>
      <c r="B1500" s="412" t="s">
        <v>1893</v>
      </c>
      <c r="C1500" s="413">
        <v>14950004</v>
      </c>
      <c r="D1500" s="414"/>
      <c r="E1500" s="418" t="s">
        <v>2887</v>
      </c>
      <c r="F1500" s="475">
        <v>28268761.238183923</v>
      </c>
      <c r="G1500" s="463" t="s">
        <v>2888</v>
      </c>
      <c r="H1500" s="463" t="s">
        <v>2888</v>
      </c>
      <c r="I1500" s="463" t="s">
        <v>2888</v>
      </c>
      <c r="J1500" s="419">
        <f t="shared" si="332"/>
        <v>28268761.238183923</v>
      </c>
      <c r="K1500" s="468">
        <f t="shared" si="333"/>
        <v>1.9831018089638372E-4</v>
      </c>
      <c r="M1500" s="640"/>
      <c r="O1500" s="519"/>
    </row>
    <row r="1501" spans="1:15" s="492" customFormat="1">
      <c r="A1501" s="680"/>
      <c r="B1501" s="440" t="s">
        <v>1894</v>
      </c>
      <c r="C1501" s="441">
        <v>14950096</v>
      </c>
      <c r="D1501" s="414"/>
      <c r="E1501" s="418" t="s">
        <v>2887</v>
      </c>
      <c r="F1501" s="475">
        <v>28268761.238183923</v>
      </c>
      <c r="G1501" s="463" t="s">
        <v>2888</v>
      </c>
      <c r="H1501" s="463" t="s">
        <v>2888</v>
      </c>
      <c r="I1501" s="463" t="s">
        <v>2888</v>
      </c>
      <c r="J1501" s="419">
        <f t="shared" si="332"/>
        <v>28268761.238183923</v>
      </c>
      <c r="K1501" s="468">
        <f t="shared" si="333"/>
        <v>1.9831018089638372E-4</v>
      </c>
      <c r="M1501" s="640"/>
      <c r="O1501" s="519"/>
    </row>
    <row r="1502" spans="1:15" s="492" customFormat="1">
      <c r="A1502" s="680"/>
      <c r="B1502" s="412" t="s">
        <v>1895</v>
      </c>
      <c r="C1502" s="413">
        <v>14950863</v>
      </c>
      <c r="D1502" s="414"/>
      <c r="E1502" s="418" t="s">
        <v>2887</v>
      </c>
      <c r="F1502" s="475">
        <v>28268761.238183923</v>
      </c>
      <c r="G1502" s="463" t="s">
        <v>2888</v>
      </c>
      <c r="H1502" s="463" t="s">
        <v>2888</v>
      </c>
      <c r="I1502" s="463" t="s">
        <v>2888</v>
      </c>
      <c r="J1502" s="419">
        <f t="shared" si="332"/>
        <v>28268761.238183923</v>
      </c>
      <c r="K1502" s="468">
        <f t="shared" si="333"/>
        <v>1.9831018089638372E-4</v>
      </c>
      <c r="M1502" s="640"/>
      <c r="O1502" s="519"/>
    </row>
    <row r="1503" spans="1:15" s="492" customFormat="1">
      <c r="A1503" s="680"/>
      <c r="B1503" s="412" t="s">
        <v>1896</v>
      </c>
      <c r="C1503" s="413">
        <v>14951032</v>
      </c>
      <c r="D1503" s="414"/>
      <c r="E1503" s="418" t="s">
        <v>2887</v>
      </c>
      <c r="F1503" s="475">
        <v>28268761.238183923</v>
      </c>
      <c r="G1503" s="463" t="s">
        <v>2888</v>
      </c>
      <c r="H1503" s="463" t="s">
        <v>2888</v>
      </c>
      <c r="I1503" s="463" t="s">
        <v>2888</v>
      </c>
      <c r="J1503" s="419">
        <f t="shared" si="332"/>
        <v>28268761.238183923</v>
      </c>
      <c r="K1503" s="468">
        <f t="shared" si="333"/>
        <v>1.9831018089638372E-4</v>
      </c>
      <c r="M1503" s="640"/>
      <c r="O1503" s="519"/>
    </row>
    <row r="1504" spans="1:15" s="492" customFormat="1">
      <c r="A1504" s="680"/>
      <c r="B1504" s="440" t="s">
        <v>1897</v>
      </c>
      <c r="C1504" s="441">
        <v>14952822</v>
      </c>
      <c r="D1504" s="414"/>
      <c r="E1504" s="418" t="s">
        <v>2887</v>
      </c>
      <c r="F1504" s="475">
        <v>28268761.238183923</v>
      </c>
      <c r="G1504" s="463" t="s">
        <v>2888</v>
      </c>
      <c r="H1504" s="463" t="s">
        <v>2888</v>
      </c>
      <c r="I1504" s="463" t="s">
        <v>2888</v>
      </c>
      <c r="J1504" s="419">
        <f t="shared" si="332"/>
        <v>28268761.238183923</v>
      </c>
      <c r="K1504" s="468">
        <f t="shared" si="333"/>
        <v>1.9831018089638372E-4</v>
      </c>
      <c r="M1504" s="640"/>
      <c r="O1504" s="519"/>
    </row>
    <row r="1505" spans="1:15" s="492" customFormat="1">
      <c r="A1505" s="680"/>
      <c r="B1505" s="412" t="s">
        <v>1898</v>
      </c>
      <c r="C1505" s="413">
        <v>14952878</v>
      </c>
      <c r="D1505" s="414"/>
      <c r="E1505" s="418" t="s">
        <v>2887</v>
      </c>
      <c r="F1505" s="475">
        <v>28268761.238183923</v>
      </c>
      <c r="G1505" s="463" t="s">
        <v>2888</v>
      </c>
      <c r="H1505" s="463" t="s">
        <v>2888</v>
      </c>
      <c r="I1505" s="463" t="s">
        <v>2888</v>
      </c>
      <c r="J1505" s="419">
        <f t="shared" si="332"/>
        <v>28268761.238183923</v>
      </c>
      <c r="K1505" s="468">
        <f t="shared" si="333"/>
        <v>1.9831018089638372E-4</v>
      </c>
      <c r="M1505" s="640"/>
      <c r="O1505" s="519"/>
    </row>
    <row r="1506" spans="1:15" s="492" customFormat="1">
      <c r="A1506" s="680"/>
      <c r="B1506" s="412" t="s">
        <v>1899</v>
      </c>
      <c r="C1506" s="413">
        <v>14952943</v>
      </c>
      <c r="D1506" s="414"/>
      <c r="E1506" s="418" t="s">
        <v>2887</v>
      </c>
      <c r="F1506" s="475">
        <v>28268761.238183923</v>
      </c>
      <c r="G1506" s="463" t="s">
        <v>2888</v>
      </c>
      <c r="H1506" s="463" t="s">
        <v>2888</v>
      </c>
      <c r="I1506" s="463" t="s">
        <v>2888</v>
      </c>
      <c r="J1506" s="419">
        <f t="shared" si="332"/>
        <v>28268761.238183923</v>
      </c>
      <c r="K1506" s="468">
        <f t="shared" si="333"/>
        <v>1.9831018089638372E-4</v>
      </c>
      <c r="M1506" s="640"/>
      <c r="O1506" s="519"/>
    </row>
    <row r="1507" spans="1:15" s="492" customFormat="1">
      <c r="A1507" s="680"/>
      <c r="B1507" s="440" t="s">
        <v>1900</v>
      </c>
      <c r="C1507" s="441">
        <v>14953703</v>
      </c>
      <c r="D1507" s="414"/>
      <c r="E1507" s="418" t="s">
        <v>2887</v>
      </c>
      <c r="F1507" s="475">
        <v>28268761.238183923</v>
      </c>
      <c r="G1507" s="463" t="s">
        <v>2888</v>
      </c>
      <c r="H1507" s="463" t="s">
        <v>2888</v>
      </c>
      <c r="I1507" s="463" t="s">
        <v>2888</v>
      </c>
      <c r="J1507" s="419">
        <f t="shared" si="332"/>
        <v>28268761.238183923</v>
      </c>
      <c r="K1507" s="468">
        <f t="shared" si="333"/>
        <v>1.9831018089638372E-4</v>
      </c>
      <c r="M1507" s="640"/>
      <c r="O1507" s="519"/>
    </row>
    <row r="1508" spans="1:15" s="492" customFormat="1">
      <c r="A1508" s="680"/>
      <c r="B1508" s="412" t="s">
        <v>1901</v>
      </c>
      <c r="C1508" s="413">
        <v>14955885</v>
      </c>
      <c r="D1508" s="414"/>
      <c r="E1508" s="418" t="s">
        <v>2887</v>
      </c>
      <c r="F1508" s="475">
        <v>28268761.238183923</v>
      </c>
      <c r="G1508" s="463" t="s">
        <v>2888</v>
      </c>
      <c r="H1508" s="463" t="s">
        <v>2888</v>
      </c>
      <c r="I1508" s="463" t="s">
        <v>2888</v>
      </c>
      <c r="J1508" s="419">
        <f t="shared" si="332"/>
        <v>28268761.238183923</v>
      </c>
      <c r="K1508" s="468">
        <f t="shared" si="333"/>
        <v>1.9831018089638372E-4</v>
      </c>
      <c r="M1508" s="640"/>
      <c r="O1508" s="519"/>
    </row>
    <row r="1509" spans="1:15" s="492" customFormat="1">
      <c r="A1509" s="680"/>
      <c r="B1509" s="412" t="s">
        <v>1902</v>
      </c>
      <c r="C1509" s="413">
        <v>14956115</v>
      </c>
      <c r="D1509" s="414"/>
      <c r="E1509" s="418" t="s">
        <v>2887</v>
      </c>
      <c r="F1509" s="475">
        <v>28268761.238183923</v>
      </c>
      <c r="G1509" s="463" t="s">
        <v>2888</v>
      </c>
      <c r="H1509" s="463" t="s">
        <v>2888</v>
      </c>
      <c r="I1509" s="463" t="s">
        <v>2888</v>
      </c>
      <c r="J1509" s="419">
        <f t="shared" si="332"/>
        <v>28268761.238183923</v>
      </c>
      <c r="K1509" s="468">
        <f t="shared" si="333"/>
        <v>1.9831018089638372E-4</v>
      </c>
      <c r="M1509" s="640"/>
      <c r="O1509" s="519"/>
    </row>
    <row r="1510" spans="1:15" s="492" customFormat="1">
      <c r="A1510" s="680"/>
      <c r="B1510" s="440" t="s">
        <v>1903</v>
      </c>
      <c r="C1510" s="441">
        <v>14956767</v>
      </c>
      <c r="D1510" s="414"/>
      <c r="E1510" s="418" t="s">
        <v>2887</v>
      </c>
      <c r="F1510" s="475">
        <v>28268761.238183923</v>
      </c>
      <c r="G1510" s="463" t="s">
        <v>2888</v>
      </c>
      <c r="H1510" s="463" t="s">
        <v>2888</v>
      </c>
      <c r="I1510" s="463" t="s">
        <v>2888</v>
      </c>
      <c r="J1510" s="419">
        <f t="shared" si="332"/>
        <v>28268761.238183923</v>
      </c>
      <c r="K1510" s="468">
        <f t="shared" si="333"/>
        <v>1.9831018089638372E-4</v>
      </c>
      <c r="M1510" s="640"/>
      <c r="O1510" s="519"/>
    </row>
    <row r="1511" spans="1:15" s="492" customFormat="1">
      <c r="A1511" s="680"/>
      <c r="B1511" s="412" t="s">
        <v>1904</v>
      </c>
      <c r="C1511" s="413">
        <v>14958007</v>
      </c>
      <c r="D1511" s="414"/>
      <c r="E1511" s="418" t="s">
        <v>2887</v>
      </c>
      <c r="F1511" s="475">
        <v>28268761.238183923</v>
      </c>
      <c r="G1511" s="463" t="s">
        <v>2888</v>
      </c>
      <c r="H1511" s="463" t="s">
        <v>2888</v>
      </c>
      <c r="I1511" s="463" t="s">
        <v>2888</v>
      </c>
      <c r="J1511" s="419">
        <f t="shared" si="332"/>
        <v>28268761.238183923</v>
      </c>
      <c r="K1511" s="468">
        <f t="shared" si="333"/>
        <v>1.9831018089638372E-4</v>
      </c>
      <c r="M1511" s="640"/>
      <c r="O1511" s="519"/>
    </row>
    <row r="1512" spans="1:15" s="492" customFormat="1">
      <c r="A1512" s="680"/>
      <c r="B1512" s="412" t="s">
        <v>990</v>
      </c>
      <c r="C1512" s="413">
        <v>14960239</v>
      </c>
      <c r="D1512" s="414"/>
      <c r="E1512" s="418" t="s">
        <v>2887</v>
      </c>
      <c r="F1512" s="475">
        <v>28268761.238183923</v>
      </c>
      <c r="G1512" s="463" t="s">
        <v>2888</v>
      </c>
      <c r="H1512" s="463" t="s">
        <v>2888</v>
      </c>
      <c r="I1512" s="463" t="s">
        <v>2888</v>
      </c>
      <c r="J1512" s="419">
        <f t="shared" si="332"/>
        <v>28268761.238183923</v>
      </c>
      <c r="K1512" s="468">
        <f t="shared" si="333"/>
        <v>1.9831018089638372E-4</v>
      </c>
      <c r="M1512" s="640"/>
      <c r="O1512" s="519"/>
    </row>
    <row r="1513" spans="1:15" s="492" customFormat="1">
      <c r="A1513" s="680"/>
      <c r="B1513" s="440" t="s">
        <v>1905</v>
      </c>
      <c r="C1513" s="441">
        <v>14960248</v>
      </c>
      <c r="D1513" s="414"/>
      <c r="E1513" s="418" t="s">
        <v>2887</v>
      </c>
      <c r="F1513" s="475">
        <v>28268761.238183923</v>
      </c>
      <c r="G1513" s="463" t="s">
        <v>2888</v>
      </c>
      <c r="H1513" s="463" t="s">
        <v>2888</v>
      </c>
      <c r="I1513" s="463" t="s">
        <v>2888</v>
      </c>
      <c r="J1513" s="419">
        <f t="shared" si="332"/>
        <v>28268761.238183923</v>
      </c>
      <c r="K1513" s="468">
        <f t="shared" si="333"/>
        <v>1.9831018089638372E-4</v>
      </c>
      <c r="M1513" s="640"/>
      <c r="O1513" s="519"/>
    </row>
    <row r="1514" spans="1:15" s="492" customFormat="1">
      <c r="A1514" s="680"/>
      <c r="B1514" s="412" t="s">
        <v>1906</v>
      </c>
      <c r="C1514" s="413">
        <v>14960433</v>
      </c>
      <c r="D1514" s="414"/>
      <c r="E1514" s="418" t="s">
        <v>2887</v>
      </c>
      <c r="F1514" s="475">
        <v>28268761.238183923</v>
      </c>
      <c r="G1514" s="463" t="s">
        <v>2888</v>
      </c>
      <c r="H1514" s="463" t="s">
        <v>2888</v>
      </c>
      <c r="I1514" s="463" t="s">
        <v>2888</v>
      </c>
      <c r="J1514" s="419">
        <f t="shared" si="332"/>
        <v>28268761.238183923</v>
      </c>
      <c r="K1514" s="468">
        <f t="shared" si="333"/>
        <v>1.9831018089638372E-4</v>
      </c>
      <c r="M1514" s="640"/>
      <c r="O1514" s="519"/>
    </row>
    <row r="1515" spans="1:15" s="492" customFormat="1">
      <c r="A1515" s="680"/>
      <c r="B1515" s="412" t="s">
        <v>1907</v>
      </c>
      <c r="C1515" s="413">
        <v>14960948</v>
      </c>
      <c r="D1515" s="414"/>
      <c r="E1515" s="418" t="s">
        <v>2887</v>
      </c>
      <c r="F1515" s="475">
        <v>28268761.238183923</v>
      </c>
      <c r="G1515" s="463" t="s">
        <v>2888</v>
      </c>
      <c r="H1515" s="463" t="s">
        <v>2888</v>
      </c>
      <c r="I1515" s="463" t="s">
        <v>2888</v>
      </c>
      <c r="J1515" s="419">
        <f t="shared" si="332"/>
        <v>28268761.238183923</v>
      </c>
      <c r="K1515" s="468">
        <f t="shared" si="333"/>
        <v>1.9831018089638372E-4</v>
      </c>
      <c r="M1515" s="640"/>
      <c r="O1515" s="519"/>
    </row>
    <row r="1516" spans="1:15" s="492" customFormat="1">
      <c r="A1516" s="680"/>
      <c r="B1516" s="440" t="s">
        <v>1908</v>
      </c>
      <c r="C1516" s="441">
        <v>14961221</v>
      </c>
      <c r="D1516" s="414"/>
      <c r="E1516" s="418" t="s">
        <v>2887</v>
      </c>
      <c r="F1516" s="475">
        <v>28268761.238183923</v>
      </c>
      <c r="G1516" s="463" t="s">
        <v>2888</v>
      </c>
      <c r="H1516" s="463" t="s">
        <v>2888</v>
      </c>
      <c r="I1516" s="463" t="s">
        <v>2888</v>
      </c>
      <c r="J1516" s="419">
        <f t="shared" si="332"/>
        <v>28268761.238183923</v>
      </c>
      <c r="K1516" s="468">
        <f t="shared" si="333"/>
        <v>1.9831018089638372E-4</v>
      </c>
      <c r="M1516" s="640"/>
      <c r="O1516" s="519"/>
    </row>
    <row r="1517" spans="1:15" s="492" customFormat="1">
      <c r="A1517" s="680"/>
      <c r="B1517" s="412" t="s">
        <v>1909</v>
      </c>
      <c r="C1517" s="413">
        <v>14962128</v>
      </c>
      <c r="D1517" s="414"/>
      <c r="E1517" s="418" t="s">
        <v>2887</v>
      </c>
      <c r="F1517" s="475">
        <v>28268761.238183923</v>
      </c>
      <c r="G1517" s="463" t="s">
        <v>2888</v>
      </c>
      <c r="H1517" s="463" t="s">
        <v>2888</v>
      </c>
      <c r="I1517" s="463" t="s">
        <v>2888</v>
      </c>
      <c r="J1517" s="419">
        <f t="shared" si="332"/>
        <v>28268761.238183923</v>
      </c>
      <c r="K1517" s="468">
        <f t="shared" si="333"/>
        <v>1.9831018089638372E-4</v>
      </c>
      <c r="M1517" s="640"/>
      <c r="O1517" s="519"/>
    </row>
    <row r="1518" spans="1:15" s="492" customFormat="1">
      <c r="A1518" s="680"/>
      <c r="B1518" s="412" t="s">
        <v>1910</v>
      </c>
      <c r="C1518" s="413">
        <v>14962772</v>
      </c>
      <c r="D1518" s="414"/>
      <c r="E1518" s="418" t="s">
        <v>2887</v>
      </c>
      <c r="F1518" s="475">
        <v>28268761.238183923</v>
      </c>
      <c r="G1518" s="463" t="s">
        <v>2888</v>
      </c>
      <c r="H1518" s="463" t="s">
        <v>2888</v>
      </c>
      <c r="I1518" s="463" t="s">
        <v>2888</v>
      </c>
      <c r="J1518" s="419">
        <f t="shared" si="332"/>
        <v>28268761.238183923</v>
      </c>
      <c r="K1518" s="468">
        <f t="shared" si="333"/>
        <v>1.9831018089638372E-4</v>
      </c>
      <c r="M1518" s="640"/>
      <c r="O1518" s="519"/>
    </row>
    <row r="1519" spans="1:15" s="492" customFormat="1">
      <c r="A1519" s="680"/>
      <c r="B1519" s="440" t="s">
        <v>1911</v>
      </c>
      <c r="C1519" s="441">
        <v>14963645</v>
      </c>
      <c r="D1519" s="414"/>
      <c r="E1519" s="418" t="s">
        <v>2887</v>
      </c>
      <c r="F1519" s="475">
        <v>28268761.238183923</v>
      </c>
      <c r="G1519" s="463" t="s">
        <v>2888</v>
      </c>
      <c r="H1519" s="463" t="s">
        <v>2888</v>
      </c>
      <c r="I1519" s="463" t="s">
        <v>2888</v>
      </c>
      <c r="J1519" s="419">
        <f t="shared" si="332"/>
        <v>28268761.238183923</v>
      </c>
      <c r="K1519" s="468">
        <f t="shared" si="333"/>
        <v>1.9831018089638372E-4</v>
      </c>
      <c r="M1519" s="640"/>
      <c r="O1519" s="519"/>
    </row>
    <row r="1520" spans="1:15" s="492" customFormat="1">
      <c r="A1520" s="680"/>
      <c r="B1520" s="412" t="s">
        <v>1912</v>
      </c>
      <c r="C1520" s="413">
        <v>14963650</v>
      </c>
      <c r="D1520" s="414"/>
      <c r="E1520" s="418" t="s">
        <v>2887</v>
      </c>
      <c r="F1520" s="475">
        <v>28268761.238183923</v>
      </c>
      <c r="G1520" s="463" t="s">
        <v>2888</v>
      </c>
      <c r="H1520" s="463" t="s">
        <v>2888</v>
      </c>
      <c r="I1520" s="463" t="s">
        <v>2888</v>
      </c>
      <c r="J1520" s="419">
        <f t="shared" si="332"/>
        <v>28268761.238183923</v>
      </c>
      <c r="K1520" s="468">
        <f t="shared" si="333"/>
        <v>1.9831018089638372E-4</v>
      </c>
      <c r="M1520" s="640"/>
      <c r="O1520" s="519"/>
    </row>
    <row r="1521" spans="1:15" s="492" customFormat="1">
      <c r="A1521" s="680"/>
      <c r="B1521" s="412" t="s">
        <v>1913</v>
      </c>
      <c r="C1521" s="413">
        <v>14963779</v>
      </c>
      <c r="D1521" s="414"/>
      <c r="E1521" s="418" t="s">
        <v>2887</v>
      </c>
      <c r="F1521" s="475">
        <v>28268761.238183923</v>
      </c>
      <c r="G1521" s="463" t="s">
        <v>2888</v>
      </c>
      <c r="H1521" s="463" t="s">
        <v>2888</v>
      </c>
      <c r="I1521" s="463" t="s">
        <v>2888</v>
      </c>
      <c r="J1521" s="419">
        <f t="shared" si="332"/>
        <v>28268761.238183923</v>
      </c>
      <c r="K1521" s="468">
        <f t="shared" si="333"/>
        <v>1.9831018089638372E-4</v>
      </c>
      <c r="M1521" s="640"/>
      <c r="O1521" s="519"/>
    </row>
    <row r="1522" spans="1:15" s="492" customFormat="1">
      <c r="A1522" s="680"/>
      <c r="B1522" s="440" t="s">
        <v>955</v>
      </c>
      <c r="C1522" s="441">
        <v>14964194</v>
      </c>
      <c r="D1522" s="414"/>
      <c r="E1522" s="418" t="s">
        <v>2887</v>
      </c>
      <c r="F1522" s="475">
        <v>28268761.238183923</v>
      </c>
      <c r="G1522" s="463" t="s">
        <v>2888</v>
      </c>
      <c r="H1522" s="463" t="s">
        <v>2888</v>
      </c>
      <c r="I1522" s="463" t="s">
        <v>2888</v>
      </c>
      <c r="J1522" s="419">
        <f t="shared" si="332"/>
        <v>28268761.238183923</v>
      </c>
      <c r="K1522" s="468">
        <f t="shared" si="333"/>
        <v>1.9831018089638372E-4</v>
      </c>
      <c r="M1522" s="640"/>
      <c r="O1522" s="519"/>
    </row>
    <row r="1523" spans="1:15" s="492" customFormat="1">
      <c r="A1523" s="680"/>
      <c r="B1523" s="412" t="s">
        <v>1914</v>
      </c>
      <c r="C1523" s="413">
        <v>14964650</v>
      </c>
      <c r="D1523" s="414"/>
      <c r="E1523" s="418" t="s">
        <v>2887</v>
      </c>
      <c r="F1523" s="475">
        <v>28268761.238183923</v>
      </c>
      <c r="G1523" s="463" t="s">
        <v>2888</v>
      </c>
      <c r="H1523" s="463" t="s">
        <v>2888</v>
      </c>
      <c r="I1523" s="463" t="s">
        <v>2888</v>
      </c>
      <c r="J1523" s="419">
        <f t="shared" si="332"/>
        <v>28268761.238183923</v>
      </c>
      <c r="K1523" s="468">
        <f t="shared" si="333"/>
        <v>1.9831018089638372E-4</v>
      </c>
      <c r="M1523" s="640"/>
      <c r="O1523" s="519"/>
    </row>
    <row r="1524" spans="1:15" s="492" customFormat="1">
      <c r="A1524" s="680"/>
      <c r="B1524" s="412" t="s">
        <v>1915</v>
      </c>
      <c r="C1524" s="413">
        <v>14965056</v>
      </c>
      <c r="D1524" s="414"/>
      <c r="E1524" s="418" t="s">
        <v>2887</v>
      </c>
      <c r="F1524" s="475">
        <v>28268761.238183923</v>
      </c>
      <c r="G1524" s="463" t="s">
        <v>2888</v>
      </c>
      <c r="H1524" s="463" t="s">
        <v>2888</v>
      </c>
      <c r="I1524" s="463" t="s">
        <v>2888</v>
      </c>
      <c r="J1524" s="419">
        <f t="shared" si="332"/>
        <v>28268761.238183923</v>
      </c>
      <c r="K1524" s="468">
        <f t="shared" si="333"/>
        <v>1.9831018089638372E-4</v>
      </c>
      <c r="M1524" s="640"/>
      <c r="O1524" s="519"/>
    </row>
    <row r="1525" spans="1:15" s="492" customFormat="1">
      <c r="A1525" s="680"/>
      <c r="B1525" s="440" t="s">
        <v>1916</v>
      </c>
      <c r="C1525" s="441">
        <v>14965747</v>
      </c>
      <c r="D1525" s="414"/>
      <c r="E1525" s="418" t="s">
        <v>2887</v>
      </c>
      <c r="F1525" s="475">
        <v>28268761.238183923</v>
      </c>
      <c r="G1525" s="463" t="s">
        <v>2888</v>
      </c>
      <c r="H1525" s="463" t="s">
        <v>2888</v>
      </c>
      <c r="I1525" s="463" t="s">
        <v>2888</v>
      </c>
      <c r="J1525" s="419">
        <f t="shared" si="332"/>
        <v>28268761.238183923</v>
      </c>
      <c r="K1525" s="468">
        <f t="shared" si="333"/>
        <v>1.9831018089638372E-4</v>
      </c>
      <c r="M1525" s="640"/>
      <c r="O1525" s="519"/>
    </row>
    <row r="1526" spans="1:15" s="492" customFormat="1">
      <c r="A1526" s="680"/>
      <c r="B1526" s="412" t="s">
        <v>1917</v>
      </c>
      <c r="C1526" s="413">
        <v>14966845</v>
      </c>
      <c r="D1526" s="414"/>
      <c r="E1526" s="418" t="s">
        <v>2887</v>
      </c>
      <c r="F1526" s="475">
        <v>28268761.238183923</v>
      </c>
      <c r="G1526" s="463" t="s">
        <v>2888</v>
      </c>
      <c r="H1526" s="463" t="s">
        <v>2888</v>
      </c>
      <c r="I1526" s="463" t="s">
        <v>2888</v>
      </c>
      <c r="J1526" s="419">
        <f t="shared" si="332"/>
        <v>28268761.238183923</v>
      </c>
      <c r="K1526" s="468">
        <f t="shared" si="333"/>
        <v>1.9831018089638372E-4</v>
      </c>
      <c r="M1526" s="640"/>
      <c r="O1526" s="519"/>
    </row>
    <row r="1527" spans="1:15" s="492" customFormat="1">
      <c r="A1527" s="680"/>
      <c r="B1527" s="412" t="s">
        <v>1918</v>
      </c>
      <c r="C1527" s="413">
        <v>14967624</v>
      </c>
      <c r="D1527" s="414"/>
      <c r="E1527" s="418" t="s">
        <v>2887</v>
      </c>
      <c r="F1527" s="475">
        <v>28268761.238183923</v>
      </c>
      <c r="G1527" s="463" t="s">
        <v>2888</v>
      </c>
      <c r="H1527" s="463" t="s">
        <v>2888</v>
      </c>
      <c r="I1527" s="463" t="s">
        <v>2888</v>
      </c>
      <c r="J1527" s="419">
        <f t="shared" si="332"/>
        <v>28268761.238183923</v>
      </c>
      <c r="K1527" s="468">
        <f t="shared" si="333"/>
        <v>1.9831018089638372E-4</v>
      </c>
      <c r="M1527" s="640"/>
      <c r="O1527" s="519"/>
    </row>
    <row r="1528" spans="1:15" s="492" customFormat="1">
      <c r="A1528" s="680"/>
      <c r="B1528" s="440" t="s">
        <v>1919</v>
      </c>
      <c r="C1528" s="441">
        <v>14968592</v>
      </c>
      <c r="D1528" s="414"/>
      <c r="E1528" s="418" t="s">
        <v>2887</v>
      </c>
      <c r="F1528" s="475">
        <v>28268761.238183923</v>
      </c>
      <c r="G1528" s="463" t="s">
        <v>2888</v>
      </c>
      <c r="H1528" s="463" t="s">
        <v>2888</v>
      </c>
      <c r="I1528" s="463" t="s">
        <v>2888</v>
      </c>
      <c r="J1528" s="419">
        <f t="shared" si="332"/>
        <v>28268761.238183923</v>
      </c>
      <c r="K1528" s="468">
        <f t="shared" si="333"/>
        <v>1.9831018089638372E-4</v>
      </c>
      <c r="M1528" s="640"/>
      <c r="O1528" s="519"/>
    </row>
    <row r="1529" spans="1:15" s="492" customFormat="1">
      <c r="A1529" s="680"/>
      <c r="B1529" s="412" t="s">
        <v>1920</v>
      </c>
      <c r="C1529" s="413">
        <v>14969449</v>
      </c>
      <c r="D1529" s="414"/>
      <c r="E1529" s="418" t="s">
        <v>2887</v>
      </c>
      <c r="F1529" s="475">
        <v>28268761.238183923</v>
      </c>
      <c r="G1529" s="463" t="s">
        <v>2888</v>
      </c>
      <c r="H1529" s="463" t="s">
        <v>2888</v>
      </c>
      <c r="I1529" s="463" t="s">
        <v>2888</v>
      </c>
      <c r="J1529" s="419">
        <f t="shared" si="332"/>
        <v>28268761.238183923</v>
      </c>
      <c r="K1529" s="468">
        <f t="shared" si="333"/>
        <v>1.9831018089638372E-4</v>
      </c>
      <c r="M1529" s="640"/>
      <c r="O1529" s="519"/>
    </row>
    <row r="1530" spans="1:15" s="492" customFormat="1">
      <c r="A1530" s="680"/>
      <c r="B1530" s="412" t="s">
        <v>1921</v>
      </c>
      <c r="C1530" s="413">
        <v>14971725</v>
      </c>
      <c r="D1530" s="414"/>
      <c r="E1530" s="418" t="s">
        <v>2887</v>
      </c>
      <c r="F1530" s="475">
        <v>28268761.238183923</v>
      </c>
      <c r="G1530" s="463" t="s">
        <v>2888</v>
      </c>
      <c r="H1530" s="463" t="s">
        <v>2888</v>
      </c>
      <c r="I1530" s="463" t="s">
        <v>2888</v>
      </c>
      <c r="J1530" s="419">
        <f t="shared" si="332"/>
        <v>28268761.238183923</v>
      </c>
      <c r="K1530" s="468">
        <f t="shared" si="333"/>
        <v>1.9831018089638372E-4</v>
      </c>
      <c r="M1530" s="640"/>
      <c r="O1530" s="519"/>
    </row>
    <row r="1531" spans="1:15" s="492" customFormat="1">
      <c r="A1531" s="680"/>
      <c r="B1531" s="440" t="s">
        <v>1922</v>
      </c>
      <c r="C1531" s="441">
        <v>14971935</v>
      </c>
      <c r="D1531" s="414"/>
      <c r="E1531" s="418" t="s">
        <v>2887</v>
      </c>
      <c r="F1531" s="475">
        <v>28268761.238183923</v>
      </c>
      <c r="G1531" s="463" t="s">
        <v>2888</v>
      </c>
      <c r="H1531" s="463" t="s">
        <v>2888</v>
      </c>
      <c r="I1531" s="463" t="s">
        <v>2888</v>
      </c>
      <c r="J1531" s="419">
        <f t="shared" si="332"/>
        <v>28268761.238183923</v>
      </c>
      <c r="K1531" s="468">
        <f t="shared" si="333"/>
        <v>1.9831018089638372E-4</v>
      </c>
      <c r="M1531" s="640"/>
      <c r="O1531" s="519"/>
    </row>
    <row r="1532" spans="1:15" s="492" customFormat="1">
      <c r="A1532" s="680"/>
      <c r="B1532" s="412" t="s">
        <v>1923</v>
      </c>
      <c r="C1532" s="413">
        <v>14972305</v>
      </c>
      <c r="D1532" s="414"/>
      <c r="E1532" s="418" t="s">
        <v>2887</v>
      </c>
      <c r="F1532" s="475">
        <v>28268761.238183923</v>
      </c>
      <c r="G1532" s="463" t="s">
        <v>2888</v>
      </c>
      <c r="H1532" s="463" t="s">
        <v>2888</v>
      </c>
      <c r="I1532" s="463" t="s">
        <v>2888</v>
      </c>
      <c r="J1532" s="419">
        <f t="shared" si="332"/>
        <v>28268761.238183923</v>
      </c>
      <c r="K1532" s="468">
        <f t="shared" si="333"/>
        <v>1.9831018089638372E-4</v>
      </c>
      <c r="M1532" s="640"/>
      <c r="O1532" s="519"/>
    </row>
    <row r="1533" spans="1:15" s="492" customFormat="1">
      <c r="A1533" s="680"/>
      <c r="B1533" s="412" t="s">
        <v>1924</v>
      </c>
      <c r="C1533" s="413">
        <v>14973904</v>
      </c>
      <c r="D1533" s="414"/>
      <c r="E1533" s="418" t="s">
        <v>2887</v>
      </c>
      <c r="F1533" s="475">
        <v>28268761.238183923</v>
      </c>
      <c r="G1533" s="463" t="s">
        <v>2888</v>
      </c>
      <c r="H1533" s="463" t="s">
        <v>2888</v>
      </c>
      <c r="I1533" s="463" t="s">
        <v>2888</v>
      </c>
      <c r="J1533" s="419">
        <f t="shared" si="332"/>
        <v>28268761.238183923</v>
      </c>
      <c r="K1533" s="468">
        <f t="shared" si="333"/>
        <v>1.9831018089638372E-4</v>
      </c>
      <c r="M1533" s="640"/>
      <c r="O1533" s="519"/>
    </row>
    <row r="1534" spans="1:15" s="492" customFormat="1">
      <c r="A1534" s="680"/>
      <c r="B1534" s="440" t="s">
        <v>1925</v>
      </c>
      <c r="C1534" s="441">
        <v>14973918</v>
      </c>
      <c r="D1534" s="414"/>
      <c r="E1534" s="418" t="s">
        <v>2887</v>
      </c>
      <c r="F1534" s="475">
        <v>28268761.238183923</v>
      </c>
      <c r="G1534" s="463" t="s">
        <v>2888</v>
      </c>
      <c r="H1534" s="463" t="s">
        <v>2888</v>
      </c>
      <c r="I1534" s="463" t="s">
        <v>2888</v>
      </c>
      <c r="J1534" s="419">
        <f t="shared" si="332"/>
        <v>28268761.238183923</v>
      </c>
      <c r="K1534" s="468">
        <f t="shared" si="333"/>
        <v>1.9831018089638372E-4</v>
      </c>
      <c r="M1534" s="640"/>
      <c r="O1534" s="519"/>
    </row>
    <row r="1535" spans="1:15" s="492" customFormat="1">
      <c r="A1535" s="680"/>
      <c r="B1535" s="412" t="s">
        <v>1926</v>
      </c>
      <c r="C1535" s="413">
        <v>14976934</v>
      </c>
      <c r="D1535" s="414"/>
      <c r="E1535" s="418" t="s">
        <v>2887</v>
      </c>
      <c r="F1535" s="475">
        <v>28268761.238183923</v>
      </c>
      <c r="G1535" s="463" t="s">
        <v>2888</v>
      </c>
      <c r="H1535" s="463" t="s">
        <v>2888</v>
      </c>
      <c r="I1535" s="463" t="s">
        <v>2888</v>
      </c>
      <c r="J1535" s="419">
        <f t="shared" si="332"/>
        <v>28268761.238183923</v>
      </c>
      <c r="K1535" s="468">
        <f t="shared" si="333"/>
        <v>1.9831018089638372E-4</v>
      </c>
      <c r="M1535" s="640"/>
      <c r="O1535" s="519"/>
    </row>
    <row r="1536" spans="1:15" s="492" customFormat="1">
      <c r="A1536" s="680"/>
      <c r="B1536" s="412" t="s">
        <v>1927</v>
      </c>
      <c r="C1536" s="413">
        <v>14977097</v>
      </c>
      <c r="D1536" s="414"/>
      <c r="E1536" s="418" t="s">
        <v>2887</v>
      </c>
      <c r="F1536" s="475">
        <v>28268761.238183923</v>
      </c>
      <c r="G1536" s="463" t="s">
        <v>2888</v>
      </c>
      <c r="H1536" s="463" t="s">
        <v>2888</v>
      </c>
      <c r="I1536" s="463" t="s">
        <v>2888</v>
      </c>
      <c r="J1536" s="419">
        <f t="shared" si="332"/>
        <v>28268761.238183923</v>
      </c>
      <c r="K1536" s="468">
        <f t="shared" si="333"/>
        <v>1.9831018089638372E-4</v>
      </c>
      <c r="M1536" s="640"/>
      <c r="O1536" s="519"/>
    </row>
    <row r="1537" spans="1:15" s="492" customFormat="1">
      <c r="A1537" s="680"/>
      <c r="B1537" s="440" t="s">
        <v>1928</v>
      </c>
      <c r="C1537" s="441">
        <v>14977551</v>
      </c>
      <c r="D1537" s="414"/>
      <c r="E1537" s="418" t="s">
        <v>2887</v>
      </c>
      <c r="F1537" s="475">
        <v>28268761.238183923</v>
      </c>
      <c r="G1537" s="463" t="s">
        <v>2888</v>
      </c>
      <c r="H1537" s="463" t="s">
        <v>2888</v>
      </c>
      <c r="I1537" s="463" t="s">
        <v>2888</v>
      </c>
      <c r="J1537" s="419">
        <f t="shared" si="332"/>
        <v>28268761.238183923</v>
      </c>
      <c r="K1537" s="468">
        <f t="shared" si="333"/>
        <v>1.9831018089638372E-4</v>
      </c>
      <c r="M1537" s="640"/>
      <c r="O1537" s="519"/>
    </row>
    <row r="1538" spans="1:15" s="492" customFormat="1">
      <c r="A1538" s="680"/>
      <c r="B1538" s="412" t="s">
        <v>1929</v>
      </c>
      <c r="C1538" s="413">
        <v>14977805</v>
      </c>
      <c r="D1538" s="414"/>
      <c r="E1538" s="418" t="s">
        <v>2887</v>
      </c>
      <c r="F1538" s="475">
        <v>28268761.238183923</v>
      </c>
      <c r="G1538" s="463" t="s">
        <v>2888</v>
      </c>
      <c r="H1538" s="463" t="s">
        <v>2888</v>
      </c>
      <c r="I1538" s="463" t="s">
        <v>2888</v>
      </c>
      <c r="J1538" s="419">
        <f t="shared" si="332"/>
        <v>28268761.238183923</v>
      </c>
      <c r="K1538" s="468">
        <f t="shared" si="333"/>
        <v>1.9831018089638372E-4</v>
      </c>
      <c r="M1538" s="640"/>
      <c r="O1538" s="519"/>
    </row>
    <row r="1539" spans="1:15" s="492" customFormat="1">
      <c r="A1539" s="680"/>
      <c r="B1539" s="412" t="s">
        <v>1930</v>
      </c>
      <c r="C1539" s="413">
        <v>14979640</v>
      </c>
      <c r="D1539" s="414"/>
      <c r="E1539" s="418" t="s">
        <v>2887</v>
      </c>
      <c r="F1539" s="475">
        <v>28268761.238183923</v>
      </c>
      <c r="G1539" s="463" t="s">
        <v>2888</v>
      </c>
      <c r="H1539" s="463" t="s">
        <v>2888</v>
      </c>
      <c r="I1539" s="463" t="s">
        <v>2888</v>
      </c>
      <c r="J1539" s="419">
        <f t="shared" si="332"/>
        <v>28268761.238183923</v>
      </c>
      <c r="K1539" s="468">
        <f t="shared" si="333"/>
        <v>1.9831018089638372E-4</v>
      </c>
      <c r="M1539" s="640"/>
      <c r="O1539" s="519"/>
    </row>
    <row r="1540" spans="1:15" s="492" customFormat="1">
      <c r="A1540" s="680"/>
      <c r="B1540" s="440" t="s">
        <v>1931</v>
      </c>
      <c r="C1540" s="441">
        <v>14979737</v>
      </c>
      <c r="D1540" s="414"/>
      <c r="E1540" s="418" t="s">
        <v>2887</v>
      </c>
      <c r="F1540" s="475">
        <v>28268761.238183923</v>
      </c>
      <c r="G1540" s="463" t="s">
        <v>2888</v>
      </c>
      <c r="H1540" s="463" t="s">
        <v>2888</v>
      </c>
      <c r="I1540" s="463" t="s">
        <v>2888</v>
      </c>
      <c r="J1540" s="419">
        <f t="shared" si="332"/>
        <v>28268761.238183923</v>
      </c>
      <c r="K1540" s="468">
        <f t="shared" si="333"/>
        <v>1.9831018089638372E-4</v>
      </c>
      <c r="M1540" s="640"/>
      <c r="O1540" s="519"/>
    </row>
    <row r="1541" spans="1:15" s="492" customFormat="1">
      <c r="A1541" s="680"/>
      <c r="B1541" s="412" t="s">
        <v>991</v>
      </c>
      <c r="C1541" s="413">
        <v>14981131</v>
      </c>
      <c r="D1541" s="414"/>
      <c r="E1541" s="418" t="s">
        <v>2887</v>
      </c>
      <c r="F1541" s="475">
        <v>28268761.238183923</v>
      </c>
      <c r="G1541" s="463" t="s">
        <v>2888</v>
      </c>
      <c r="H1541" s="463" t="s">
        <v>2888</v>
      </c>
      <c r="I1541" s="463" t="s">
        <v>2888</v>
      </c>
      <c r="J1541" s="419">
        <f t="shared" si="332"/>
        <v>28268761.238183923</v>
      </c>
      <c r="K1541" s="468">
        <f t="shared" si="333"/>
        <v>1.9831018089638372E-4</v>
      </c>
      <c r="M1541" s="640"/>
      <c r="O1541" s="519"/>
    </row>
    <row r="1542" spans="1:15" s="492" customFormat="1">
      <c r="A1542" s="680"/>
      <c r="B1542" s="412" t="s">
        <v>1932</v>
      </c>
      <c r="C1542" s="413">
        <v>14981894</v>
      </c>
      <c r="D1542" s="414"/>
      <c r="E1542" s="418" t="s">
        <v>2887</v>
      </c>
      <c r="F1542" s="475">
        <v>28268761.238183923</v>
      </c>
      <c r="G1542" s="463" t="s">
        <v>2888</v>
      </c>
      <c r="H1542" s="463" t="s">
        <v>2888</v>
      </c>
      <c r="I1542" s="463" t="s">
        <v>2888</v>
      </c>
      <c r="J1542" s="419">
        <f t="shared" si="332"/>
        <v>28268761.238183923</v>
      </c>
      <c r="K1542" s="468">
        <f t="shared" si="333"/>
        <v>1.9831018089638372E-4</v>
      </c>
      <c r="M1542" s="640"/>
      <c r="O1542" s="519"/>
    </row>
    <row r="1543" spans="1:15" s="492" customFormat="1">
      <c r="A1543" s="680"/>
      <c r="B1543" s="440" t="s">
        <v>1933</v>
      </c>
      <c r="C1543" s="441">
        <v>14982819</v>
      </c>
      <c r="D1543" s="414"/>
      <c r="E1543" s="418" t="s">
        <v>2887</v>
      </c>
      <c r="F1543" s="475">
        <v>28268761.238183923</v>
      </c>
      <c r="G1543" s="463" t="s">
        <v>2888</v>
      </c>
      <c r="H1543" s="463" t="s">
        <v>2888</v>
      </c>
      <c r="I1543" s="463" t="s">
        <v>2888</v>
      </c>
      <c r="J1543" s="419">
        <f t="shared" si="332"/>
        <v>28268761.238183923</v>
      </c>
      <c r="K1543" s="468">
        <f t="shared" si="333"/>
        <v>1.9831018089638372E-4</v>
      </c>
      <c r="M1543" s="640"/>
      <c r="O1543" s="519"/>
    </row>
    <row r="1544" spans="1:15" s="492" customFormat="1">
      <c r="A1544" s="680"/>
      <c r="B1544" s="412" t="s">
        <v>1934</v>
      </c>
      <c r="C1544" s="413">
        <v>14983219</v>
      </c>
      <c r="D1544" s="414"/>
      <c r="E1544" s="418" t="s">
        <v>2887</v>
      </c>
      <c r="F1544" s="475">
        <v>28268761.238183923</v>
      </c>
      <c r="G1544" s="463" t="s">
        <v>2888</v>
      </c>
      <c r="H1544" s="463" t="s">
        <v>2888</v>
      </c>
      <c r="I1544" s="463" t="s">
        <v>2888</v>
      </c>
      <c r="J1544" s="419">
        <f t="shared" si="332"/>
        <v>28268761.238183923</v>
      </c>
      <c r="K1544" s="468">
        <f t="shared" si="333"/>
        <v>1.9831018089638372E-4</v>
      </c>
      <c r="M1544" s="640"/>
      <c r="O1544" s="519"/>
    </row>
    <row r="1545" spans="1:15" s="492" customFormat="1">
      <c r="A1545" s="680"/>
      <c r="B1545" s="412" t="s">
        <v>1935</v>
      </c>
      <c r="C1545" s="413">
        <v>14983401</v>
      </c>
      <c r="D1545" s="414"/>
      <c r="E1545" s="418" t="s">
        <v>2887</v>
      </c>
      <c r="F1545" s="475">
        <v>28268761.238183923</v>
      </c>
      <c r="G1545" s="463" t="s">
        <v>2888</v>
      </c>
      <c r="H1545" s="463" t="s">
        <v>2888</v>
      </c>
      <c r="I1545" s="463" t="s">
        <v>2888</v>
      </c>
      <c r="J1545" s="419">
        <f t="shared" si="332"/>
        <v>28268761.238183923</v>
      </c>
      <c r="K1545" s="468">
        <f t="shared" si="333"/>
        <v>1.9831018089638372E-4</v>
      </c>
      <c r="M1545" s="640"/>
      <c r="O1545" s="519"/>
    </row>
    <row r="1546" spans="1:15" s="492" customFormat="1">
      <c r="A1546" s="680"/>
      <c r="B1546" s="440" t="s">
        <v>1936</v>
      </c>
      <c r="C1546" s="441">
        <v>14983983</v>
      </c>
      <c r="D1546" s="414"/>
      <c r="E1546" s="418" t="s">
        <v>2887</v>
      </c>
      <c r="F1546" s="475">
        <v>28268761.238183923</v>
      </c>
      <c r="G1546" s="463" t="s">
        <v>2888</v>
      </c>
      <c r="H1546" s="463" t="s">
        <v>2888</v>
      </c>
      <c r="I1546" s="463" t="s">
        <v>2888</v>
      </c>
      <c r="J1546" s="419">
        <f t="shared" si="332"/>
        <v>28268761.238183923</v>
      </c>
      <c r="K1546" s="468">
        <f t="shared" si="333"/>
        <v>1.9831018089638372E-4</v>
      </c>
      <c r="M1546" s="640"/>
      <c r="O1546" s="519"/>
    </row>
    <row r="1547" spans="1:15" s="492" customFormat="1">
      <c r="A1547" s="680"/>
      <c r="B1547" s="412" t="s">
        <v>1937</v>
      </c>
      <c r="C1547" s="413">
        <v>14983990</v>
      </c>
      <c r="D1547" s="414"/>
      <c r="E1547" s="418" t="s">
        <v>2887</v>
      </c>
      <c r="F1547" s="475">
        <v>28268761.238183923</v>
      </c>
      <c r="G1547" s="463" t="s">
        <v>2888</v>
      </c>
      <c r="H1547" s="463" t="s">
        <v>2888</v>
      </c>
      <c r="I1547" s="463" t="s">
        <v>2888</v>
      </c>
      <c r="J1547" s="419">
        <f t="shared" si="332"/>
        <v>28268761.238183923</v>
      </c>
      <c r="K1547" s="468">
        <f t="shared" si="333"/>
        <v>1.9831018089638372E-4</v>
      </c>
      <c r="M1547" s="640"/>
      <c r="O1547" s="519"/>
    </row>
    <row r="1548" spans="1:15" s="492" customFormat="1">
      <c r="A1548" s="680"/>
      <c r="B1548" s="412" t="s">
        <v>1938</v>
      </c>
      <c r="C1548" s="413">
        <v>14984571</v>
      </c>
      <c r="D1548" s="414"/>
      <c r="E1548" s="418" t="s">
        <v>2887</v>
      </c>
      <c r="F1548" s="475">
        <v>28268761.238183923</v>
      </c>
      <c r="G1548" s="463" t="s">
        <v>2888</v>
      </c>
      <c r="H1548" s="463" t="s">
        <v>2888</v>
      </c>
      <c r="I1548" s="463" t="s">
        <v>2888</v>
      </c>
      <c r="J1548" s="419">
        <f t="shared" si="332"/>
        <v>28268761.238183923</v>
      </c>
      <c r="K1548" s="468">
        <f t="shared" si="333"/>
        <v>1.9831018089638372E-4</v>
      </c>
      <c r="M1548" s="640"/>
      <c r="O1548" s="519"/>
    </row>
    <row r="1549" spans="1:15" s="492" customFormat="1">
      <c r="A1549" s="680"/>
      <c r="B1549" s="440" t="s">
        <v>1939</v>
      </c>
      <c r="C1549" s="441">
        <v>14985378</v>
      </c>
      <c r="D1549" s="414"/>
      <c r="E1549" s="418" t="s">
        <v>2887</v>
      </c>
      <c r="F1549" s="475">
        <v>28268761.238183923</v>
      </c>
      <c r="G1549" s="463" t="s">
        <v>2888</v>
      </c>
      <c r="H1549" s="463" t="s">
        <v>2888</v>
      </c>
      <c r="I1549" s="463" t="s">
        <v>2888</v>
      </c>
      <c r="J1549" s="419">
        <f t="shared" si="332"/>
        <v>28268761.238183923</v>
      </c>
      <c r="K1549" s="468">
        <f t="shared" si="333"/>
        <v>1.9831018089638372E-4</v>
      </c>
      <c r="M1549" s="640"/>
      <c r="O1549" s="519"/>
    </row>
    <row r="1550" spans="1:15" s="492" customFormat="1">
      <c r="A1550" s="680"/>
      <c r="B1550" s="412" t="s">
        <v>1940</v>
      </c>
      <c r="C1550" s="413">
        <v>14985465</v>
      </c>
      <c r="D1550" s="414"/>
      <c r="E1550" s="418" t="s">
        <v>2887</v>
      </c>
      <c r="F1550" s="475">
        <v>28268761.238183923</v>
      </c>
      <c r="G1550" s="463" t="s">
        <v>2888</v>
      </c>
      <c r="H1550" s="463" t="s">
        <v>2888</v>
      </c>
      <c r="I1550" s="463" t="s">
        <v>2888</v>
      </c>
      <c r="J1550" s="419">
        <f t="shared" si="332"/>
        <v>28268761.238183923</v>
      </c>
      <c r="K1550" s="468">
        <f t="shared" si="333"/>
        <v>1.9831018089638372E-4</v>
      </c>
      <c r="M1550" s="640"/>
      <c r="O1550" s="519"/>
    </row>
    <row r="1551" spans="1:15" s="492" customFormat="1">
      <c r="A1551" s="680"/>
      <c r="B1551" s="412" t="s">
        <v>1941</v>
      </c>
      <c r="C1551" s="413">
        <v>14987966</v>
      </c>
      <c r="D1551" s="414"/>
      <c r="E1551" s="418" t="s">
        <v>2887</v>
      </c>
      <c r="F1551" s="475">
        <v>28268761.238183923</v>
      </c>
      <c r="G1551" s="463" t="s">
        <v>2888</v>
      </c>
      <c r="H1551" s="463" t="s">
        <v>2888</v>
      </c>
      <c r="I1551" s="463" t="s">
        <v>2888</v>
      </c>
      <c r="J1551" s="419">
        <f t="shared" si="332"/>
        <v>28268761.238183923</v>
      </c>
      <c r="K1551" s="468">
        <f t="shared" si="333"/>
        <v>1.9831018089638372E-4</v>
      </c>
      <c r="M1551" s="640"/>
      <c r="O1551" s="519"/>
    </row>
    <row r="1552" spans="1:15" s="492" customFormat="1">
      <c r="A1552" s="680"/>
      <c r="B1552" s="440" t="s">
        <v>1942</v>
      </c>
      <c r="C1552" s="441">
        <v>14989598</v>
      </c>
      <c r="D1552" s="414"/>
      <c r="E1552" s="418" t="s">
        <v>2887</v>
      </c>
      <c r="F1552" s="475">
        <v>28268761.238183923</v>
      </c>
      <c r="G1552" s="463" t="s">
        <v>2888</v>
      </c>
      <c r="H1552" s="463" t="s">
        <v>2888</v>
      </c>
      <c r="I1552" s="463" t="s">
        <v>2888</v>
      </c>
      <c r="J1552" s="419">
        <f t="shared" si="332"/>
        <v>28268761.238183923</v>
      </c>
      <c r="K1552" s="468">
        <f t="shared" si="333"/>
        <v>1.9831018089638372E-4</v>
      </c>
      <c r="M1552" s="640"/>
      <c r="O1552" s="519"/>
    </row>
    <row r="1553" spans="1:15" s="492" customFormat="1">
      <c r="A1553" s="680"/>
      <c r="B1553" s="412" t="s">
        <v>1943</v>
      </c>
      <c r="C1553" s="413">
        <v>14990188</v>
      </c>
      <c r="D1553" s="414"/>
      <c r="E1553" s="418" t="s">
        <v>2887</v>
      </c>
      <c r="F1553" s="475">
        <v>28268761.238183923</v>
      </c>
      <c r="G1553" s="463" t="s">
        <v>2888</v>
      </c>
      <c r="H1553" s="463" t="s">
        <v>2888</v>
      </c>
      <c r="I1553" s="463" t="s">
        <v>2888</v>
      </c>
      <c r="J1553" s="419">
        <f t="shared" si="332"/>
        <v>28268761.238183923</v>
      </c>
      <c r="K1553" s="468">
        <f t="shared" si="333"/>
        <v>1.9831018089638372E-4</v>
      </c>
      <c r="M1553" s="640"/>
      <c r="O1553" s="519"/>
    </row>
    <row r="1554" spans="1:15" s="492" customFormat="1">
      <c r="A1554" s="680"/>
      <c r="B1554" s="412" t="s">
        <v>1944</v>
      </c>
      <c r="C1554" s="413">
        <v>14990960</v>
      </c>
      <c r="D1554" s="414"/>
      <c r="E1554" s="418" t="s">
        <v>2887</v>
      </c>
      <c r="F1554" s="475">
        <v>28268761.238183923</v>
      </c>
      <c r="G1554" s="463" t="s">
        <v>2888</v>
      </c>
      <c r="H1554" s="463" t="s">
        <v>2888</v>
      </c>
      <c r="I1554" s="463" t="s">
        <v>2888</v>
      </c>
      <c r="J1554" s="419">
        <f t="shared" si="332"/>
        <v>28268761.238183923</v>
      </c>
      <c r="K1554" s="468">
        <f t="shared" si="333"/>
        <v>1.9831018089638372E-4</v>
      </c>
      <c r="M1554" s="640"/>
      <c r="O1554" s="519"/>
    </row>
    <row r="1555" spans="1:15" s="492" customFormat="1">
      <c r="A1555" s="680"/>
      <c r="B1555" s="440" t="s">
        <v>1945</v>
      </c>
      <c r="C1555" s="441">
        <v>14992532</v>
      </c>
      <c r="D1555" s="414"/>
      <c r="E1555" s="418" t="s">
        <v>2887</v>
      </c>
      <c r="F1555" s="475">
        <v>28268761.238183923</v>
      </c>
      <c r="G1555" s="463" t="s">
        <v>2888</v>
      </c>
      <c r="H1555" s="463" t="s">
        <v>2888</v>
      </c>
      <c r="I1555" s="463" t="s">
        <v>2888</v>
      </c>
      <c r="J1555" s="419">
        <f t="shared" si="332"/>
        <v>28268761.238183923</v>
      </c>
      <c r="K1555" s="468">
        <f t="shared" si="333"/>
        <v>1.9831018089638372E-4</v>
      </c>
      <c r="M1555" s="640"/>
      <c r="O1555" s="519"/>
    </row>
    <row r="1556" spans="1:15" s="492" customFormat="1">
      <c r="A1556" s="680"/>
      <c r="B1556" s="412" t="s">
        <v>1946</v>
      </c>
      <c r="C1556" s="413">
        <v>14992804</v>
      </c>
      <c r="D1556" s="414"/>
      <c r="E1556" s="418" t="s">
        <v>2887</v>
      </c>
      <c r="F1556" s="475">
        <v>28268761.238183923</v>
      </c>
      <c r="G1556" s="463" t="s">
        <v>2888</v>
      </c>
      <c r="H1556" s="463" t="s">
        <v>2888</v>
      </c>
      <c r="I1556" s="463" t="s">
        <v>2888</v>
      </c>
      <c r="J1556" s="419">
        <f t="shared" si="332"/>
        <v>28268761.238183923</v>
      </c>
      <c r="K1556" s="468">
        <f t="shared" si="333"/>
        <v>1.9831018089638372E-4</v>
      </c>
      <c r="M1556" s="640"/>
      <c r="O1556" s="519"/>
    </row>
    <row r="1557" spans="1:15" s="492" customFormat="1">
      <c r="A1557" s="680"/>
      <c r="B1557" s="412" t="s">
        <v>1947</v>
      </c>
      <c r="C1557" s="413">
        <v>14993137</v>
      </c>
      <c r="D1557" s="414"/>
      <c r="E1557" s="418" t="s">
        <v>2887</v>
      </c>
      <c r="F1557" s="475">
        <v>28268761.238183923</v>
      </c>
      <c r="G1557" s="463" t="s">
        <v>2888</v>
      </c>
      <c r="H1557" s="463" t="s">
        <v>2888</v>
      </c>
      <c r="I1557" s="463" t="s">
        <v>2888</v>
      </c>
      <c r="J1557" s="419">
        <f t="shared" si="332"/>
        <v>28268761.238183923</v>
      </c>
      <c r="K1557" s="468">
        <f t="shared" si="333"/>
        <v>1.9831018089638372E-4</v>
      </c>
      <c r="M1557" s="640"/>
      <c r="O1557" s="519"/>
    </row>
    <row r="1558" spans="1:15" s="492" customFormat="1">
      <c r="A1558" s="680"/>
      <c r="B1558" s="440" t="s">
        <v>1948</v>
      </c>
      <c r="C1558" s="441">
        <v>14993228</v>
      </c>
      <c r="D1558" s="414"/>
      <c r="E1558" s="418" t="s">
        <v>2887</v>
      </c>
      <c r="F1558" s="475">
        <v>28268761.238183923</v>
      </c>
      <c r="G1558" s="463" t="s">
        <v>2888</v>
      </c>
      <c r="H1558" s="463" t="s">
        <v>2888</v>
      </c>
      <c r="I1558" s="463" t="s">
        <v>2888</v>
      </c>
      <c r="J1558" s="419">
        <f t="shared" ref="J1558:J1621" si="334">+F1558</f>
        <v>28268761.238183923</v>
      </c>
      <c r="K1558" s="468">
        <f t="shared" ref="K1558:K1621" si="335">+J1558/$L$4337</f>
        <v>1.9831018089638372E-4</v>
      </c>
      <c r="M1558" s="640"/>
      <c r="O1558" s="519"/>
    </row>
    <row r="1559" spans="1:15" s="492" customFormat="1">
      <c r="A1559" s="680"/>
      <c r="B1559" s="412" t="s">
        <v>1949</v>
      </c>
      <c r="C1559" s="413">
        <v>14995103</v>
      </c>
      <c r="D1559" s="414"/>
      <c r="E1559" s="418" t="s">
        <v>2887</v>
      </c>
      <c r="F1559" s="475">
        <v>28268761.238183923</v>
      </c>
      <c r="G1559" s="463" t="s">
        <v>2888</v>
      </c>
      <c r="H1559" s="463" t="s">
        <v>2888</v>
      </c>
      <c r="I1559" s="463" t="s">
        <v>2888</v>
      </c>
      <c r="J1559" s="419">
        <f t="shared" si="334"/>
        <v>28268761.238183923</v>
      </c>
      <c r="K1559" s="468">
        <f t="shared" si="335"/>
        <v>1.9831018089638372E-4</v>
      </c>
      <c r="M1559" s="640"/>
      <c r="O1559" s="519"/>
    </row>
    <row r="1560" spans="1:15" s="492" customFormat="1">
      <c r="A1560" s="680"/>
      <c r="B1560" s="412" t="s">
        <v>1950</v>
      </c>
      <c r="C1560" s="413">
        <v>14995158</v>
      </c>
      <c r="D1560" s="414"/>
      <c r="E1560" s="418" t="s">
        <v>2887</v>
      </c>
      <c r="F1560" s="475">
        <v>28268761.238183923</v>
      </c>
      <c r="G1560" s="463" t="s">
        <v>2888</v>
      </c>
      <c r="H1560" s="463" t="s">
        <v>2888</v>
      </c>
      <c r="I1560" s="463" t="s">
        <v>2888</v>
      </c>
      <c r="J1560" s="419">
        <f t="shared" si="334"/>
        <v>28268761.238183923</v>
      </c>
      <c r="K1560" s="468">
        <f t="shared" si="335"/>
        <v>1.9831018089638372E-4</v>
      </c>
      <c r="M1560" s="640"/>
      <c r="O1560" s="519"/>
    </row>
    <row r="1561" spans="1:15" s="492" customFormat="1">
      <c r="A1561" s="680"/>
      <c r="B1561" s="440" t="s">
        <v>1951</v>
      </c>
      <c r="C1561" s="441">
        <v>14995363</v>
      </c>
      <c r="D1561" s="414"/>
      <c r="E1561" s="418" t="s">
        <v>2887</v>
      </c>
      <c r="F1561" s="475">
        <v>28268761.238183923</v>
      </c>
      <c r="G1561" s="463" t="s">
        <v>2888</v>
      </c>
      <c r="H1561" s="463" t="s">
        <v>2888</v>
      </c>
      <c r="I1561" s="463" t="s">
        <v>2888</v>
      </c>
      <c r="J1561" s="419">
        <f t="shared" si="334"/>
        <v>28268761.238183923</v>
      </c>
      <c r="K1561" s="468">
        <f t="shared" si="335"/>
        <v>1.9831018089638372E-4</v>
      </c>
      <c r="M1561" s="640"/>
      <c r="O1561" s="519"/>
    </row>
    <row r="1562" spans="1:15" s="492" customFormat="1">
      <c r="A1562" s="680"/>
      <c r="B1562" s="412" t="s">
        <v>1952</v>
      </c>
      <c r="C1562" s="413">
        <v>14997323</v>
      </c>
      <c r="D1562" s="414"/>
      <c r="E1562" s="418" t="s">
        <v>2887</v>
      </c>
      <c r="F1562" s="475">
        <v>28268761.238183923</v>
      </c>
      <c r="G1562" s="463" t="s">
        <v>2888</v>
      </c>
      <c r="H1562" s="463" t="s">
        <v>2888</v>
      </c>
      <c r="I1562" s="463" t="s">
        <v>2888</v>
      </c>
      <c r="J1562" s="419">
        <f t="shared" si="334"/>
        <v>28268761.238183923</v>
      </c>
      <c r="K1562" s="468">
        <f t="shared" si="335"/>
        <v>1.9831018089638372E-4</v>
      </c>
      <c r="M1562" s="640"/>
      <c r="O1562" s="519"/>
    </row>
    <row r="1563" spans="1:15" s="492" customFormat="1">
      <c r="A1563" s="680"/>
      <c r="B1563" s="412" t="s">
        <v>1953</v>
      </c>
      <c r="C1563" s="413">
        <v>14997403</v>
      </c>
      <c r="D1563" s="414"/>
      <c r="E1563" s="418" t="s">
        <v>2887</v>
      </c>
      <c r="F1563" s="475">
        <v>28268761.238183923</v>
      </c>
      <c r="G1563" s="463" t="s">
        <v>2888</v>
      </c>
      <c r="H1563" s="463" t="s">
        <v>2888</v>
      </c>
      <c r="I1563" s="463" t="s">
        <v>2888</v>
      </c>
      <c r="J1563" s="419">
        <f t="shared" si="334"/>
        <v>28268761.238183923</v>
      </c>
      <c r="K1563" s="468">
        <f t="shared" si="335"/>
        <v>1.9831018089638372E-4</v>
      </c>
      <c r="M1563" s="640"/>
      <c r="O1563" s="519"/>
    </row>
    <row r="1564" spans="1:15" s="492" customFormat="1">
      <c r="A1564" s="680"/>
      <c r="B1564" s="440" t="s">
        <v>1954</v>
      </c>
      <c r="C1564" s="441">
        <v>14998118</v>
      </c>
      <c r="D1564" s="414"/>
      <c r="E1564" s="418" t="s">
        <v>2887</v>
      </c>
      <c r="F1564" s="475">
        <v>28268761.238183923</v>
      </c>
      <c r="G1564" s="463" t="s">
        <v>2888</v>
      </c>
      <c r="H1564" s="463" t="s">
        <v>2888</v>
      </c>
      <c r="I1564" s="463" t="s">
        <v>2888</v>
      </c>
      <c r="J1564" s="419">
        <f t="shared" si="334"/>
        <v>28268761.238183923</v>
      </c>
      <c r="K1564" s="468">
        <f t="shared" si="335"/>
        <v>1.9831018089638372E-4</v>
      </c>
      <c r="M1564" s="640"/>
      <c r="O1564" s="519"/>
    </row>
    <row r="1565" spans="1:15" s="492" customFormat="1">
      <c r="A1565" s="680"/>
      <c r="B1565" s="412" t="s">
        <v>1955</v>
      </c>
      <c r="C1565" s="413">
        <v>14998161</v>
      </c>
      <c r="D1565" s="414"/>
      <c r="E1565" s="418" t="s">
        <v>2887</v>
      </c>
      <c r="F1565" s="475">
        <v>28268761.238183923</v>
      </c>
      <c r="G1565" s="463" t="s">
        <v>2888</v>
      </c>
      <c r="H1565" s="463" t="s">
        <v>2888</v>
      </c>
      <c r="I1565" s="463" t="s">
        <v>2888</v>
      </c>
      <c r="J1565" s="419">
        <f t="shared" si="334"/>
        <v>28268761.238183923</v>
      </c>
      <c r="K1565" s="468">
        <f t="shared" si="335"/>
        <v>1.9831018089638372E-4</v>
      </c>
      <c r="M1565" s="640"/>
      <c r="O1565" s="519"/>
    </row>
    <row r="1566" spans="1:15" s="492" customFormat="1">
      <c r="A1566" s="680"/>
      <c r="B1566" s="412" t="s">
        <v>1956</v>
      </c>
      <c r="C1566" s="413">
        <v>14998682</v>
      </c>
      <c r="D1566" s="414"/>
      <c r="E1566" s="418" t="s">
        <v>2887</v>
      </c>
      <c r="F1566" s="475">
        <v>28268761.238183923</v>
      </c>
      <c r="G1566" s="463" t="s">
        <v>2888</v>
      </c>
      <c r="H1566" s="463" t="s">
        <v>2888</v>
      </c>
      <c r="I1566" s="463" t="s">
        <v>2888</v>
      </c>
      <c r="J1566" s="419">
        <f t="shared" si="334"/>
        <v>28268761.238183923</v>
      </c>
      <c r="K1566" s="468">
        <f t="shared" si="335"/>
        <v>1.9831018089638372E-4</v>
      </c>
      <c r="M1566" s="640"/>
      <c r="O1566" s="519"/>
    </row>
    <row r="1567" spans="1:15" s="492" customFormat="1">
      <c r="A1567" s="680"/>
      <c r="B1567" s="440" t="s">
        <v>1957</v>
      </c>
      <c r="C1567" s="441">
        <v>14999679</v>
      </c>
      <c r="D1567" s="414"/>
      <c r="E1567" s="418" t="s">
        <v>2887</v>
      </c>
      <c r="F1567" s="475">
        <v>28268761.238183923</v>
      </c>
      <c r="G1567" s="463" t="s">
        <v>2888</v>
      </c>
      <c r="H1567" s="463" t="s">
        <v>2888</v>
      </c>
      <c r="I1567" s="463" t="s">
        <v>2888</v>
      </c>
      <c r="J1567" s="419">
        <f t="shared" si="334"/>
        <v>28268761.238183923</v>
      </c>
      <c r="K1567" s="468">
        <f t="shared" si="335"/>
        <v>1.9831018089638372E-4</v>
      </c>
      <c r="M1567" s="640"/>
      <c r="O1567" s="519"/>
    </row>
    <row r="1568" spans="1:15" s="492" customFormat="1">
      <c r="A1568" s="680"/>
      <c r="B1568" s="412" t="s">
        <v>1958</v>
      </c>
      <c r="C1568" s="413">
        <v>14999951</v>
      </c>
      <c r="D1568" s="414"/>
      <c r="E1568" s="418" t="s">
        <v>2887</v>
      </c>
      <c r="F1568" s="475">
        <v>28268761.238183923</v>
      </c>
      <c r="G1568" s="463" t="s">
        <v>2888</v>
      </c>
      <c r="H1568" s="463" t="s">
        <v>2888</v>
      </c>
      <c r="I1568" s="463" t="s">
        <v>2888</v>
      </c>
      <c r="J1568" s="419">
        <f t="shared" si="334"/>
        <v>28268761.238183923</v>
      </c>
      <c r="K1568" s="468">
        <f t="shared" si="335"/>
        <v>1.9831018089638372E-4</v>
      </c>
      <c r="M1568" s="640"/>
      <c r="O1568" s="519"/>
    </row>
    <row r="1569" spans="1:15" s="492" customFormat="1">
      <c r="A1569" s="680"/>
      <c r="B1569" s="412" t="s">
        <v>992</v>
      </c>
      <c r="C1569" s="413">
        <v>15905061</v>
      </c>
      <c r="D1569" s="414"/>
      <c r="E1569" s="418" t="s">
        <v>2887</v>
      </c>
      <c r="F1569" s="475">
        <v>28268761.238183923</v>
      </c>
      <c r="G1569" s="463" t="s">
        <v>2888</v>
      </c>
      <c r="H1569" s="463" t="s">
        <v>2888</v>
      </c>
      <c r="I1569" s="463" t="s">
        <v>2888</v>
      </c>
      <c r="J1569" s="419">
        <f t="shared" si="334"/>
        <v>28268761.238183923</v>
      </c>
      <c r="K1569" s="468">
        <f t="shared" si="335"/>
        <v>1.9831018089638372E-4</v>
      </c>
      <c r="M1569" s="640"/>
      <c r="O1569" s="519"/>
    </row>
    <row r="1570" spans="1:15" s="492" customFormat="1">
      <c r="A1570" s="680"/>
      <c r="B1570" s="440" t="s">
        <v>1959</v>
      </c>
      <c r="C1570" s="441">
        <v>15909051</v>
      </c>
      <c r="D1570" s="414"/>
      <c r="E1570" s="418" t="s">
        <v>2887</v>
      </c>
      <c r="F1570" s="475">
        <v>28268761.238183923</v>
      </c>
      <c r="G1570" s="463" t="s">
        <v>2888</v>
      </c>
      <c r="H1570" s="463" t="s">
        <v>2888</v>
      </c>
      <c r="I1570" s="463" t="s">
        <v>2888</v>
      </c>
      <c r="J1570" s="419">
        <f t="shared" si="334"/>
        <v>28268761.238183923</v>
      </c>
      <c r="K1570" s="468">
        <f t="shared" si="335"/>
        <v>1.9831018089638372E-4</v>
      </c>
      <c r="M1570" s="640"/>
      <c r="O1570" s="519"/>
    </row>
    <row r="1571" spans="1:15" s="492" customFormat="1">
      <c r="A1571" s="680"/>
      <c r="B1571" s="412" t="s">
        <v>1960</v>
      </c>
      <c r="C1571" s="413">
        <v>16208878</v>
      </c>
      <c r="D1571" s="414"/>
      <c r="E1571" s="418" t="s">
        <v>2887</v>
      </c>
      <c r="F1571" s="475">
        <v>28268761.238183923</v>
      </c>
      <c r="G1571" s="463" t="s">
        <v>2888</v>
      </c>
      <c r="H1571" s="463" t="s">
        <v>2888</v>
      </c>
      <c r="I1571" s="463" t="s">
        <v>2888</v>
      </c>
      <c r="J1571" s="419">
        <f t="shared" si="334"/>
        <v>28268761.238183923</v>
      </c>
      <c r="K1571" s="468">
        <f t="shared" si="335"/>
        <v>1.9831018089638372E-4</v>
      </c>
      <c r="M1571" s="640"/>
      <c r="O1571" s="519"/>
    </row>
    <row r="1572" spans="1:15" s="492" customFormat="1">
      <c r="A1572" s="680"/>
      <c r="B1572" s="412" t="s">
        <v>993</v>
      </c>
      <c r="C1572" s="413">
        <v>16218073</v>
      </c>
      <c r="D1572" s="414"/>
      <c r="E1572" s="418" t="s">
        <v>2887</v>
      </c>
      <c r="F1572" s="475">
        <v>28268761.238183923</v>
      </c>
      <c r="G1572" s="463" t="s">
        <v>2888</v>
      </c>
      <c r="H1572" s="463" t="s">
        <v>2888</v>
      </c>
      <c r="I1572" s="463" t="s">
        <v>2888</v>
      </c>
      <c r="J1572" s="419">
        <f t="shared" si="334"/>
        <v>28268761.238183923</v>
      </c>
      <c r="K1572" s="468">
        <f t="shared" si="335"/>
        <v>1.9831018089638372E-4</v>
      </c>
      <c r="M1572" s="640"/>
      <c r="O1572" s="519"/>
    </row>
    <row r="1573" spans="1:15" s="492" customFormat="1">
      <c r="A1573" s="680"/>
      <c r="B1573" s="440" t="s">
        <v>1961</v>
      </c>
      <c r="C1573" s="441">
        <v>16238052</v>
      </c>
      <c r="D1573" s="414"/>
      <c r="E1573" s="418" t="s">
        <v>2887</v>
      </c>
      <c r="F1573" s="475">
        <v>28268761.238183923</v>
      </c>
      <c r="G1573" s="463" t="s">
        <v>2888</v>
      </c>
      <c r="H1573" s="463" t="s">
        <v>2888</v>
      </c>
      <c r="I1573" s="463" t="s">
        <v>2888</v>
      </c>
      <c r="J1573" s="419">
        <f t="shared" si="334"/>
        <v>28268761.238183923</v>
      </c>
      <c r="K1573" s="468">
        <f t="shared" si="335"/>
        <v>1.9831018089638372E-4</v>
      </c>
      <c r="M1573" s="640"/>
      <c r="O1573" s="519"/>
    </row>
    <row r="1574" spans="1:15" s="492" customFormat="1">
      <c r="A1574" s="680"/>
      <c r="B1574" s="412" t="s">
        <v>1962</v>
      </c>
      <c r="C1574" s="413">
        <v>16238708</v>
      </c>
      <c r="D1574" s="414"/>
      <c r="E1574" s="418" t="s">
        <v>2887</v>
      </c>
      <c r="F1574" s="475">
        <v>28268761.238183923</v>
      </c>
      <c r="G1574" s="463" t="s">
        <v>2888</v>
      </c>
      <c r="H1574" s="463" t="s">
        <v>2888</v>
      </c>
      <c r="I1574" s="463" t="s">
        <v>2888</v>
      </c>
      <c r="J1574" s="419">
        <f t="shared" si="334"/>
        <v>28268761.238183923</v>
      </c>
      <c r="K1574" s="468">
        <f t="shared" si="335"/>
        <v>1.9831018089638372E-4</v>
      </c>
      <c r="M1574" s="640"/>
      <c r="O1574" s="519"/>
    </row>
    <row r="1575" spans="1:15" s="492" customFormat="1">
      <c r="A1575" s="680"/>
      <c r="B1575" s="412" t="s">
        <v>1963</v>
      </c>
      <c r="C1575" s="413">
        <v>16245644</v>
      </c>
      <c r="D1575" s="414"/>
      <c r="E1575" s="418" t="s">
        <v>2887</v>
      </c>
      <c r="F1575" s="475">
        <v>28268761.238183923</v>
      </c>
      <c r="G1575" s="463" t="s">
        <v>2888</v>
      </c>
      <c r="H1575" s="463" t="s">
        <v>2888</v>
      </c>
      <c r="I1575" s="463" t="s">
        <v>2888</v>
      </c>
      <c r="J1575" s="419">
        <f t="shared" si="334"/>
        <v>28268761.238183923</v>
      </c>
      <c r="K1575" s="468">
        <f t="shared" si="335"/>
        <v>1.9831018089638372E-4</v>
      </c>
      <c r="M1575" s="640"/>
      <c r="O1575" s="519"/>
    </row>
    <row r="1576" spans="1:15" s="492" customFormat="1">
      <c r="A1576" s="680"/>
      <c r="B1576" s="440" t="s">
        <v>1964</v>
      </c>
      <c r="C1576" s="441">
        <v>16249461</v>
      </c>
      <c r="D1576" s="414"/>
      <c r="E1576" s="418" t="s">
        <v>2887</v>
      </c>
      <c r="F1576" s="475">
        <v>28268761.238183923</v>
      </c>
      <c r="G1576" s="463" t="s">
        <v>2888</v>
      </c>
      <c r="H1576" s="463" t="s">
        <v>2888</v>
      </c>
      <c r="I1576" s="463" t="s">
        <v>2888</v>
      </c>
      <c r="J1576" s="419">
        <f t="shared" si="334"/>
        <v>28268761.238183923</v>
      </c>
      <c r="K1576" s="468">
        <f t="shared" si="335"/>
        <v>1.9831018089638372E-4</v>
      </c>
      <c r="M1576" s="640"/>
      <c r="O1576" s="519"/>
    </row>
    <row r="1577" spans="1:15" s="492" customFormat="1">
      <c r="A1577" s="680"/>
      <c r="B1577" s="412" t="s">
        <v>1965</v>
      </c>
      <c r="C1577" s="413">
        <v>16252187</v>
      </c>
      <c r="D1577" s="414"/>
      <c r="E1577" s="418" t="s">
        <v>2887</v>
      </c>
      <c r="F1577" s="475">
        <v>28268761.238183923</v>
      </c>
      <c r="G1577" s="463" t="s">
        <v>2888</v>
      </c>
      <c r="H1577" s="463" t="s">
        <v>2888</v>
      </c>
      <c r="I1577" s="463" t="s">
        <v>2888</v>
      </c>
      <c r="J1577" s="419">
        <f t="shared" si="334"/>
        <v>28268761.238183923</v>
      </c>
      <c r="K1577" s="468">
        <f t="shared" si="335"/>
        <v>1.9831018089638372E-4</v>
      </c>
      <c r="M1577" s="640"/>
      <c r="O1577" s="519"/>
    </row>
    <row r="1578" spans="1:15" s="492" customFormat="1">
      <c r="A1578" s="680"/>
      <c r="B1578" s="412" t="s">
        <v>1966</v>
      </c>
      <c r="C1578" s="413">
        <v>16258965</v>
      </c>
      <c r="D1578" s="414"/>
      <c r="E1578" s="418" t="s">
        <v>2887</v>
      </c>
      <c r="F1578" s="475">
        <v>28268761.238183923</v>
      </c>
      <c r="G1578" s="463" t="s">
        <v>2888</v>
      </c>
      <c r="H1578" s="463" t="s">
        <v>2888</v>
      </c>
      <c r="I1578" s="463" t="s">
        <v>2888</v>
      </c>
      <c r="J1578" s="419">
        <f t="shared" si="334"/>
        <v>28268761.238183923</v>
      </c>
      <c r="K1578" s="468">
        <f t="shared" si="335"/>
        <v>1.9831018089638372E-4</v>
      </c>
      <c r="M1578" s="640"/>
      <c r="O1578" s="519"/>
    </row>
    <row r="1579" spans="1:15" s="492" customFormat="1">
      <c r="A1579" s="680"/>
      <c r="B1579" s="440" t="s">
        <v>1967</v>
      </c>
      <c r="C1579" s="441">
        <v>16260087</v>
      </c>
      <c r="D1579" s="414"/>
      <c r="E1579" s="418" t="s">
        <v>2887</v>
      </c>
      <c r="F1579" s="475">
        <v>28268761.238183923</v>
      </c>
      <c r="G1579" s="463" t="s">
        <v>2888</v>
      </c>
      <c r="H1579" s="463" t="s">
        <v>2888</v>
      </c>
      <c r="I1579" s="463" t="s">
        <v>2888</v>
      </c>
      <c r="J1579" s="419">
        <f t="shared" si="334"/>
        <v>28268761.238183923</v>
      </c>
      <c r="K1579" s="468">
        <f t="shared" si="335"/>
        <v>1.9831018089638372E-4</v>
      </c>
      <c r="M1579" s="640"/>
      <c r="O1579" s="519"/>
    </row>
    <row r="1580" spans="1:15" s="492" customFormat="1">
      <c r="A1580" s="680"/>
      <c r="B1580" s="412" t="s">
        <v>1968</v>
      </c>
      <c r="C1580" s="413">
        <v>16265256</v>
      </c>
      <c r="D1580" s="414"/>
      <c r="E1580" s="418" t="s">
        <v>2887</v>
      </c>
      <c r="F1580" s="475">
        <v>28268761.238183923</v>
      </c>
      <c r="G1580" s="463" t="s">
        <v>2888</v>
      </c>
      <c r="H1580" s="463" t="s">
        <v>2888</v>
      </c>
      <c r="I1580" s="463" t="s">
        <v>2888</v>
      </c>
      <c r="J1580" s="419">
        <f t="shared" si="334"/>
        <v>28268761.238183923</v>
      </c>
      <c r="K1580" s="468">
        <f t="shared" si="335"/>
        <v>1.9831018089638372E-4</v>
      </c>
      <c r="M1580" s="640"/>
      <c r="O1580" s="519"/>
    </row>
    <row r="1581" spans="1:15" s="492" customFormat="1">
      <c r="A1581" s="680"/>
      <c r="B1581" s="412" t="s">
        <v>1969</v>
      </c>
      <c r="C1581" s="413">
        <v>16267982</v>
      </c>
      <c r="D1581" s="414"/>
      <c r="E1581" s="418" t="s">
        <v>2887</v>
      </c>
      <c r="F1581" s="475">
        <v>28268761.238183923</v>
      </c>
      <c r="G1581" s="463" t="s">
        <v>2888</v>
      </c>
      <c r="H1581" s="463" t="s">
        <v>2888</v>
      </c>
      <c r="I1581" s="463" t="s">
        <v>2888</v>
      </c>
      <c r="J1581" s="419">
        <f t="shared" si="334"/>
        <v>28268761.238183923</v>
      </c>
      <c r="K1581" s="468">
        <f t="shared" si="335"/>
        <v>1.9831018089638372E-4</v>
      </c>
      <c r="M1581" s="640"/>
      <c r="O1581" s="519"/>
    </row>
    <row r="1582" spans="1:15" s="492" customFormat="1">
      <c r="A1582" s="680"/>
      <c r="B1582" s="440" t="s">
        <v>1970</v>
      </c>
      <c r="C1582" s="441">
        <v>16270692</v>
      </c>
      <c r="D1582" s="414"/>
      <c r="E1582" s="418" t="s">
        <v>2887</v>
      </c>
      <c r="F1582" s="475">
        <v>28268761.238183923</v>
      </c>
      <c r="G1582" s="463" t="s">
        <v>2888</v>
      </c>
      <c r="H1582" s="463" t="s">
        <v>2888</v>
      </c>
      <c r="I1582" s="463" t="s">
        <v>2888</v>
      </c>
      <c r="J1582" s="419">
        <f t="shared" si="334"/>
        <v>28268761.238183923</v>
      </c>
      <c r="K1582" s="468">
        <f t="shared" si="335"/>
        <v>1.9831018089638372E-4</v>
      </c>
      <c r="M1582" s="640"/>
      <c r="O1582" s="519"/>
    </row>
    <row r="1583" spans="1:15" s="492" customFormat="1">
      <c r="A1583" s="680"/>
      <c r="B1583" s="412" t="s">
        <v>1971</v>
      </c>
      <c r="C1583" s="413">
        <v>16271308</v>
      </c>
      <c r="D1583" s="414"/>
      <c r="E1583" s="418" t="s">
        <v>2887</v>
      </c>
      <c r="F1583" s="475">
        <v>28268761.238183923</v>
      </c>
      <c r="G1583" s="463" t="s">
        <v>2888</v>
      </c>
      <c r="H1583" s="463" t="s">
        <v>2888</v>
      </c>
      <c r="I1583" s="463" t="s">
        <v>2888</v>
      </c>
      <c r="J1583" s="419">
        <f t="shared" si="334"/>
        <v>28268761.238183923</v>
      </c>
      <c r="K1583" s="468">
        <f t="shared" si="335"/>
        <v>1.9831018089638372E-4</v>
      </c>
      <c r="M1583" s="640"/>
      <c r="O1583" s="519"/>
    </row>
    <row r="1584" spans="1:15" s="492" customFormat="1">
      <c r="A1584" s="680"/>
      <c r="B1584" s="412" t="s">
        <v>567</v>
      </c>
      <c r="C1584" s="413">
        <v>16272512</v>
      </c>
      <c r="D1584" s="414"/>
      <c r="E1584" s="418" t="s">
        <v>2887</v>
      </c>
      <c r="F1584" s="475">
        <v>28268761.238183923</v>
      </c>
      <c r="G1584" s="463" t="s">
        <v>2888</v>
      </c>
      <c r="H1584" s="463" t="s">
        <v>2888</v>
      </c>
      <c r="I1584" s="463" t="s">
        <v>2888</v>
      </c>
      <c r="J1584" s="419">
        <f t="shared" si="334"/>
        <v>28268761.238183923</v>
      </c>
      <c r="K1584" s="468">
        <f t="shared" si="335"/>
        <v>1.9831018089638372E-4</v>
      </c>
      <c r="M1584" s="640"/>
      <c r="O1584" s="519"/>
    </row>
    <row r="1585" spans="1:15" s="492" customFormat="1">
      <c r="A1585" s="680"/>
      <c r="B1585" s="440" t="s">
        <v>1972</v>
      </c>
      <c r="C1585" s="441">
        <v>16273001</v>
      </c>
      <c r="D1585" s="414"/>
      <c r="E1585" s="418" t="s">
        <v>2887</v>
      </c>
      <c r="F1585" s="475">
        <v>28268761.238183923</v>
      </c>
      <c r="G1585" s="463" t="s">
        <v>2888</v>
      </c>
      <c r="H1585" s="463" t="s">
        <v>2888</v>
      </c>
      <c r="I1585" s="463" t="s">
        <v>2888</v>
      </c>
      <c r="J1585" s="419">
        <f t="shared" si="334"/>
        <v>28268761.238183923</v>
      </c>
      <c r="K1585" s="468">
        <f t="shared" si="335"/>
        <v>1.9831018089638372E-4</v>
      </c>
      <c r="M1585" s="640"/>
      <c r="O1585" s="519"/>
    </row>
    <row r="1586" spans="1:15" s="492" customFormat="1">
      <c r="A1586" s="680"/>
      <c r="B1586" s="412" t="s">
        <v>1973</v>
      </c>
      <c r="C1586" s="413">
        <v>16273188</v>
      </c>
      <c r="D1586" s="414"/>
      <c r="E1586" s="418" t="s">
        <v>2887</v>
      </c>
      <c r="F1586" s="475">
        <v>28268761.238183923</v>
      </c>
      <c r="G1586" s="463" t="s">
        <v>2888</v>
      </c>
      <c r="H1586" s="463" t="s">
        <v>2888</v>
      </c>
      <c r="I1586" s="463" t="s">
        <v>2888</v>
      </c>
      <c r="J1586" s="419">
        <f t="shared" si="334"/>
        <v>28268761.238183923</v>
      </c>
      <c r="K1586" s="468">
        <f t="shared" si="335"/>
        <v>1.9831018089638372E-4</v>
      </c>
      <c r="M1586" s="640"/>
      <c r="O1586" s="519"/>
    </row>
    <row r="1587" spans="1:15" s="492" customFormat="1">
      <c r="A1587" s="680"/>
      <c r="B1587" s="412" t="s">
        <v>1974</v>
      </c>
      <c r="C1587" s="413">
        <v>16273804</v>
      </c>
      <c r="D1587" s="414"/>
      <c r="E1587" s="418" t="s">
        <v>2887</v>
      </c>
      <c r="F1587" s="475">
        <v>28268761.238183923</v>
      </c>
      <c r="G1587" s="463" t="s">
        <v>2888</v>
      </c>
      <c r="H1587" s="463" t="s">
        <v>2888</v>
      </c>
      <c r="I1587" s="463" t="s">
        <v>2888</v>
      </c>
      <c r="J1587" s="419">
        <f t="shared" si="334"/>
        <v>28268761.238183923</v>
      </c>
      <c r="K1587" s="468">
        <f t="shared" si="335"/>
        <v>1.9831018089638372E-4</v>
      </c>
      <c r="M1587" s="640"/>
      <c r="O1587" s="519"/>
    </row>
    <row r="1588" spans="1:15" s="492" customFormat="1">
      <c r="A1588" s="680"/>
      <c r="B1588" s="440" t="s">
        <v>994</v>
      </c>
      <c r="C1588" s="441">
        <v>16276525</v>
      </c>
      <c r="D1588" s="414"/>
      <c r="E1588" s="418" t="s">
        <v>2887</v>
      </c>
      <c r="F1588" s="475">
        <v>28268761.238183923</v>
      </c>
      <c r="G1588" s="463" t="s">
        <v>2888</v>
      </c>
      <c r="H1588" s="463" t="s">
        <v>2888</v>
      </c>
      <c r="I1588" s="463" t="s">
        <v>2888</v>
      </c>
      <c r="J1588" s="419">
        <f t="shared" si="334"/>
        <v>28268761.238183923</v>
      </c>
      <c r="K1588" s="468">
        <f t="shared" si="335"/>
        <v>1.9831018089638372E-4</v>
      </c>
      <c r="M1588" s="640"/>
      <c r="O1588" s="519"/>
    </row>
    <row r="1589" spans="1:15" s="492" customFormat="1">
      <c r="A1589" s="680"/>
      <c r="B1589" s="412" t="s">
        <v>1975</v>
      </c>
      <c r="C1589" s="413">
        <v>16277234</v>
      </c>
      <c r="D1589" s="414"/>
      <c r="E1589" s="418" t="s">
        <v>2887</v>
      </c>
      <c r="F1589" s="475">
        <v>28268761.238183923</v>
      </c>
      <c r="G1589" s="463" t="s">
        <v>2888</v>
      </c>
      <c r="H1589" s="463" t="s">
        <v>2888</v>
      </c>
      <c r="I1589" s="463" t="s">
        <v>2888</v>
      </c>
      <c r="J1589" s="419">
        <f t="shared" si="334"/>
        <v>28268761.238183923</v>
      </c>
      <c r="K1589" s="468">
        <f t="shared" si="335"/>
        <v>1.9831018089638372E-4</v>
      </c>
      <c r="M1589" s="640"/>
      <c r="O1589" s="519"/>
    </row>
    <row r="1590" spans="1:15" s="492" customFormat="1">
      <c r="A1590" s="680"/>
      <c r="B1590" s="412" t="s">
        <v>1976</v>
      </c>
      <c r="C1590" s="413">
        <v>16278613</v>
      </c>
      <c r="D1590" s="414"/>
      <c r="E1590" s="418" t="s">
        <v>2887</v>
      </c>
      <c r="F1590" s="475">
        <v>28268761.238183923</v>
      </c>
      <c r="G1590" s="463" t="s">
        <v>2888</v>
      </c>
      <c r="H1590" s="463" t="s">
        <v>2888</v>
      </c>
      <c r="I1590" s="463" t="s">
        <v>2888</v>
      </c>
      <c r="J1590" s="419">
        <f t="shared" si="334"/>
        <v>28268761.238183923</v>
      </c>
      <c r="K1590" s="468">
        <f t="shared" si="335"/>
        <v>1.9831018089638372E-4</v>
      </c>
      <c r="M1590" s="640"/>
      <c r="O1590" s="519"/>
    </row>
    <row r="1591" spans="1:15" s="492" customFormat="1">
      <c r="A1591" s="680"/>
      <c r="B1591" s="440" t="s">
        <v>1977</v>
      </c>
      <c r="C1591" s="441">
        <v>16279032</v>
      </c>
      <c r="D1591" s="414"/>
      <c r="E1591" s="418" t="s">
        <v>2887</v>
      </c>
      <c r="F1591" s="475">
        <v>28268761.238183923</v>
      </c>
      <c r="G1591" s="463" t="s">
        <v>2888</v>
      </c>
      <c r="H1591" s="463" t="s">
        <v>2888</v>
      </c>
      <c r="I1591" s="463" t="s">
        <v>2888</v>
      </c>
      <c r="J1591" s="419">
        <f t="shared" si="334"/>
        <v>28268761.238183923</v>
      </c>
      <c r="K1591" s="468">
        <f t="shared" si="335"/>
        <v>1.9831018089638372E-4</v>
      </c>
      <c r="M1591" s="640"/>
      <c r="O1591" s="519"/>
    </row>
    <row r="1592" spans="1:15" s="492" customFormat="1">
      <c r="A1592" s="680"/>
      <c r="B1592" s="412" t="s">
        <v>1978</v>
      </c>
      <c r="C1592" s="413">
        <v>16282290</v>
      </c>
      <c r="D1592" s="414"/>
      <c r="E1592" s="418" t="s">
        <v>2887</v>
      </c>
      <c r="F1592" s="475">
        <v>28268761.238183923</v>
      </c>
      <c r="G1592" s="463" t="s">
        <v>2888</v>
      </c>
      <c r="H1592" s="463" t="s">
        <v>2888</v>
      </c>
      <c r="I1592" s="463" t="s">
        <v>2888</v>
      </c>
      <c r="J1592" s="419">
        <f t="shared" si="334"/>
        <v>28268761.238183923</v>
      </c>
      <c r="K1592" s="468">
        <f t="shared" si="335"/>
        <v>1.9831018089638372E-4</v>
      </c>
      <c r="M1592" s="640"/>
      <c r="O1592" s="519"/>
    </row>
    <row r="1593" spans="1:15" s="492" customFormat="1">
      <c r="A1593" s="680"/>
      <c r="B1593" s="412" t="s">
        <v>1979</v>
      </c>
      <c r="C1593" s="413">
        <v>16282621</v>
      </c>
      <c r="D1593" s="414"/>
      <c r="E1593" s="418" t="s">
        <v>2887</v>
      </c>
      <c r="F1593" s="475">
        <v>28268761.238183923</v>
      </c>
      <c r="G1593" s="463" t="s">
        <v>2888</v>
      </c>
      <c r="H1593" s="463" t="s">
        <v>2888</v>
      </c>
      <c r="I1593" s="463" t="s">
        <v>2888</v>
      </c>
      <c r="J1593" s="419">
        <f t="shared" si="334"/>
        <v>28268761.238183923</v>
      </c>
      <c r="K1593" s="468">
        <f t="shared" si="335"/>
        <v>1.9831018089638372E-4</v>
      </c>
      <c r="M1593" s="640"/>
      <c r="O1593" s="519"/>
    </row>
    <row r="1594" spans="1:15" s="492" customFormat="1">
      <c r="A1594" s="680"/>
      <c r="B1594" s="440" t="s">
        <v>1980</v>
      </c>
      <c r="C1594" s="441">
        <v>16286596</v>
      </c>
      <c r="D1594" s="414"/>
      <c r="E1594" s="418" t="s">
        <v>2887</v>
      </c>
      <c r="F1594" s="475">
        <v>28268761.238183923</v>
      </c>
      <c r="G1594" s="463" t="s">
        <v>2888</v>
      </c>
      <c r="H1594" s="463" t="s">
        <v>2888</v>
      </c>
      <c r="I1594" s="463" t="s">
        <v>2888</v>
      </c>
      <c r="J1594" s="419">
        <f t="shared" si="334"/>
        <v>28268761.238183923</v>
      </c>
      <c r="K1594" s="468">
        <f t="shared" si="335"/>
        <v>1.9831018089638372E-4</v>
      </c>
      <c r="M1594" s="640"/>
      <c r="O1594" s="519"/>
    </row>
    <row r="1595" spans="1:15" s="492" customFormat="1">
      <c r="A1595" s="680"/>
      <c r="B1595" s="412" t="s">
        <v>1981</v>
      </c>
      <c r="C1595" s="413">
        <v>16289697</v>
      </c>
      <c r="D1595" s="414"/>
      <c r="E1595" s="418" t="s">
        <v>2887</v>
      </c>
      <c r="F1595" s="475">
        <v>28268761.238183923</v>
      </c>
      <c r="G1595" s="463" t="s">
        <v>2888</v>
      </c>
      <c r="H1595" s="463" t="s">
        <v>2888</v>
      </c>
      <c r="I1595" s="463" t="s">
        <v>2888</v>
      </c>
      <c r="J1595" s="419">
        <f t="shared" si="334"/>
        <v>28268761.238183923</v>
      </c>
      <c r="K1595" s="468">
        <f t="shared" si="335"/>
        <v>1.9831018089638372E-4</v>
      </c>
      <c r="M1595" s="640"/>
      <c r="O1595" s="519"/>
    </row>
    <row r="1596" spans="1:15" s="492" customFormat="1">
      <c r="A1596" s="680"/>
      <c r="B1596" s="412" t="s">
        <v>1982</v>
      </c>
      <c r="C1596" s="413">
        <v>16342422</v>
      </c>
      <c r="D1596" s="414"/>
      <c r="E1596" s="418" t="s">
        <v>2887</v>
      </c>
      <c r="F1596" s="475">
        <v>28268761.238183923</v>
      </c>
      <c r="G1596" s="463" t="s">
        <v>2888</v>
      </c>
      <c r="H1596" s="463" t="s">
        <v>2888</v>
      </c>
      <c r="I1596" s="463" t="s">
        <v>2888</v>
      </c>
      <c r="J1596" s="419">
        <f t="shared" si="334"/>
        <v>28268761.238183923</v>
      </c>
      <c r="K1596" s="468">
        <f t="shared" si="335"/>
        <v>1.9831018089638372E-4</v>
      </c>
      <c r="M1596" s="640"/>
      <c r="O1596" s="519"/>
    </row>
    <row r="1597" spans="1:15" s="492" customFormat="1">
      <c r="A1597" s="680"/>
      <c r="B1597" s="440" t="s">
        <v>1983</v>
      </c>
      <c r="C1597" s="441">
        <v>16342972</v>
      </c>
      <c r="D1597" s="414"/>
      <c r="E1597" s="418" t="s">
        <v>2887</v>
      </c>
      <c r="F1597" s="475">
        <v>28268761.238183923</v>
      </c>
      <c r="G1597" s="463" t="s">
        <v>2888</v>
      </c>
      <c r="H1597" s="463" t="s">
        <v>2888</v>
      </c>
      <c r="I1597" s="463" t="s">
        <v>2888</v>
      </c>
      <c r="J1597" s="419">
        <f t="shared" si="334"/>
        <v>28268761.238183923</v>
      </c>
      <c r="K1597" s="468">
        <f t="shared" si="335"/>
        <v>1.9831018089638372E-4</v>
      </c>
      <c r="M1597" s="640"/>
      <c r="O1597" s="519"/>
    </row>
    <row r="1598" spans="1:15" s="492" customFormat="1">
      <c r="A1598" s="680"/>
      <c r="B1598" s="412" t="s">
        <v>956</v>
      </c>
      <c r="C1598" s="413">
        <v>16343384</v>
      </c>
      <c r="D1598" s="414"/>
      <c r="E1598" s="418" t="s">
        <v>2887</v>
      </c>
      <c r="F1598" s="475">
        <v>28268761.238183923</v>
      </c>
      <c r="G1598" s="463" t="s">
        <v>2888</v>
      </c>
      <c r="H1598" s="463" t="s">
        <v>2888</v>
      </c>
      <c r="I1598" s="463" t="s">
        <v>2888</v>
      </c>
      <c r="J1598" s="419">
        <f t="shared" si="334"/>
        <v>28268761.238183923</v>
      </c>
      <c r="K1598" s="468">
        <f t="shared" si="335"/>
        <v>1.9831018089638372E-4</v>
      </c>
      <c r="M1598" s="640"/>
      <c r="O1598" s="519"/>
    </row>
    <row r="1599" spans="1:15" s="492" customFormat="1">
      <c r="A1599" s="680"/>
      <c r="B1599" s="412" t="s">
        <v>1984</v>
      </c>
      <c r="C1599" s="413">
        <v>16347179</v>
      </c>
      <c r="D1599" s="414"/>
      <c r="E1599" s="418" t="s">
        <v>2887</v>
      </c>
      <c r="F1599" s="475">
        <v>28268761.238183923</v>
      </c>
      <c r="G1599" s="463" t="s">
        <v>2888</v>
      </c>
      <c r="H1599" s="463" t="s">
        <v>2888</v>
      </c>
      <c r="I1599" s="463" t="s">
        <v>2888</v>
      </c>
      <c r="J1599" s="419">
        <f t="shared" si="334"/>
        <v>28268761.238183923</v>
      </c>
      <c r="K1599" s="468">
        <f t="shared" si="335"/>
        <v>1.9831018089638372E-4</v>
      </c>
      <c r="M1599" s="640"/>
      <c r="O1599" s="519"/>
    </row>
    <row r="1600" spans="1:15" s="492" customFormat="1">
      <c r="A1600" s="680"/>
      <c r="B1600" s="440" t="s">
        <v>1985</v>
      </c>
      <c r="C1600" s="441">
        <v>16349723</v>
      </c>
      <c r="D1600" s="414"/>
      <c r="E1600" s="418" t="s">
        <v>2887</v>
      </c>
      <c r="F1600" s="475">
        <v>28268761.238183923</v>
      </c>
      <c r="G1600" s="463" t="s">
        <v>2888</v>
      </c>
      <c r="H1600" s="463" t="s">
        <v>2888</v>
      </c>
      <c r="I1600" s="463" t="s">
        <v>2888</v>
      </c>
      <c r="J1600" s="419">
        <f t="shared" si="334"/>
        <v>28268761.238183923</v>
      </c>
      <c r="K1600" s="468">
        <f t="shared" si="335"/>
        <v>1.9831018089638372E-4</v>
      </c>
      <c r="M1600" s="640"/>
      <c r="O1600" s="519"/>
    </row>
    <row r="1601" spans="1:15" s="492" customFormat="1">
      <c r="A1601" s="680"/>
      <c r="B1601" s="412" t="s">
        <v>957</v>
      </c>
      <c r="C1601" s="413">
        <v>16353363</v>
      </c>
      <c r="D1601" s="414"/>
      <c r="E1601" s="418" t="s">
        <v>2887</v>
      </c>
      <c r="F1601" s="475">
        <v>28268761.238183923</v>
      </c>
      <c r="G1601" s="463" t="s">
        <v>2888</v>
      </c>
      <c r="H1601" s="463" t="s">
        <v>2888</v>
      </c>
      <c r="I1601" s="463" t="s">
        <v>2888</v>
      </c>
      <c r="J1601" s="419">
        <f t="shared" si="334"/>
        <v>28268761.238183923</v>
      </c>
      <c r="K1601" s="468">
        <f t="shared" si="335"/>
        <v>1.9831018089638372E-4</v>
      </c>
      <c r="M1601" s="640"/>
      <c r="O1601" s="519"/>
    </row>
    <row r="1602" spans="1:15" s="492" customFormat="1">
      <c r="A1602" s="680"/>
      <c r="B1602" s="412" t="s">
        <v>995</v>
      </c>
      <c r="C1602" s="413">
        <v>16354058</v>
      </c>
      <c r="D1602" s="414"/>
      <c r="E1602" s="418" t="s">
        <v>2887</v>
      </c>
      <c r="F1602" s="475">
        <v>28268761.238183923</v>
      </c>
      <c r="G1602" s="463" t="s">
        <v>2888</v>
      </c>
      <c r="H1602" s="463" t="s">
        <v>2888</v>
      </c>
      <c r="I1602" s="463" t="s">
        <v>2888</v>
      </c>
      <c r="J1602" s="419">
        <f t="shared" si="334"/>
        <v>28268761.238183923</v>
      </c>
      <c r="K1602" s="468">
        <f t="shared" si="335"/>
        <v>1.9831018089638372E-4</v>
      </c>
      <c r="M1602" s="640"/>
      <c r="O1602" s="519"/>
    </row>
    <row r="1603" spans="1:15" s="492" customFormat="1">
      <c r="A1603" s="680"/>
      <c r="B1603" s="440" t="s">
        <v>996</v>
      </c>
      <c r="C1603" s="441">
        <v>16357648</v>
      </c>
      <c r="D1603" s="414"/>
      <c r="E1603" s="418" t="s">
        <v>2887</v>
      </c>
      <c r="F1603" s="475">
        <v>28268761.238183923</v>
      </c>
      <c r="G1603" s="463" t="s">
        <v>2888</v>
      </c>
      <c r="H1603" s="463" t="s">
        <v>2888</v>
      </c>
      <c r="I1603" s="463" t="s">
        <v>2888</v>
      </c>
      <c r="J1603" s="419">
        <f t="shared" si="334"/>
        <v>28268761.238183923</v>
      </c>
      <c r="K1603" s="468">
        <f t="shared" si="335"/>
        <v>1.9831018089638372E-4</v>
      </c>
      <c r="M1603" s="640"/>
      <c r="O1603" s="519"/>
    </row>
    <row r="1604" spans="1:15" s="492" customFormat="1">
      <c r="A1604" s="680"/>
      <c r="B1604" s="412" t="s">
        <v>1986</v>
      </c>
      <c r="C1604" s="413">
        <v>16358451</v>
      </c>
      <c r="D1604" s="414"/>
      <c r="E1604" s="418" t="s">
        <v>2887</v>
      </c>
      <c r="F1604" s="475">
        <v>28268761.238183923</v>
      </c>
      <c r="G1604" s="463" t="s">
        <v>2888</v>
      </c>
      <c r="H1604" s="463" t="s">
        <v>2888</v>
      </c>
      <c r="I1604" s="463" t="s">
        <v>2888</v>
      </c>
      <c r="J1604" s="419">
        <f t="shared" si="334"/>
        <v>28268761.238183923</v>
      </c>
      <c r="K1604" s="468">
        <f t="shared" si="335"/>
        <v>1.9831018089638372E-4</v>
      </c>
      <c r="M1604" s="640"/>
      <c r="O1604" s="519"/>
    </row>
    <row r="1605" spans="1:15" s="492" customFormat="1">
      <c r="A1605" s="680"/>
      <c r="B1605" s="412" t="s">
        <v>997</v>
      </c>
      <c r="C1605" s="413">
        <v>16359014</v>
      </c>
      <c r="D1605" s="414"/>
      <c r="E1605" s="418" t="s">
        <v>2887</v>
      </c>
      <c r="F1605" s="475">
        <v>28268761.238183923</v>
      </c>
      <c r="G1605" s="463" t="s">
        <v>2888</v>
      </c>
      <c r="H1605" s="463" t="s">
        <v>2888</v>
      </c>
      <c r="I1605" s="463" t="s">
        <v>2888</v>
      </c>
      <c r="J1605" s="419">
        <f t="shared" si="334"/>
        <v>28268761.238183923</v>
      </c>
      <c r="K1605" s="468">
        <f t="shared" si="335"/>
        <v>1.9831018089638372E-4</v>
      </c>
      <c r="M1605" s="640"/>
      <c r="O1605" s="519"/>
    </row>
    <row r="1606" spans="1:15" s="492" customFormat="1">
      <c r="A1606" s="680"/>
      <c r="B1606" s="440" t="s">
        <v>1987</v>
      </c>
      <c r="C1606" s="441">
        <v>16377629</v>
      </c>
      <c r="D1606" s="414"/>
      <c r="E1606" s="418" t="s">
        <v>2887</v>
      </c>
      <c r="F1606" s="475">
        <v>28268761.238183923</v>
      </c>
      <c r="G1606" s="463" t="s">
        <v>2888</v>
      </c>
      <c r="H1606" s="463" t="s">
        <v>2888</v>
      </c>
      <c r="I1606" s="463" t="s">
        <v>2888</v>
      </c>
      <c r="J1606" s="419">
        <f t="shared" si="334"/>
        <v>28268761.238183923</v>
      </c>
      <c r="K1606" s="468">
        <f t="shared" si="335"/>
        <v>1.9831018089638372E-4</v>
      </c>
      <c r="M1606" s="640"/>
      <c r="O1606" s="519"/>
    </row>
    <row r="1607" spans="1:15" s="492" customFormat="1">
      <c r="A1607" s="680"/>
      <c r="B1607" s="412" t="s">
        <v>1988</v>
      </c>
      <c r="C1607" s="413">
        <v>16379183</v>
      </c>
      <c r="D1607" s="414"/>
      <c r="E1607" s="418" t="s">
        <v>2887</v>
      </c>
      <c r="F1607" s="475">
        <v>28268761.238183923</v>
      </c>
      <c r="G1607" s="463" t="s">
        <v>2888</v>
      </c>
      <c r="H1607" s="463" t="s">
        <v>2888</v>
      </c>
      <c r="I1607" s="463" t="s">
        <v>2888</v>
      </c>
      <c r="J1607" s="419">
        <f t="shared" si="334"/>
        <v>28268761.238183923</v>
      </c>
      <c r="K1607" s="468">
        <f t="shared" si="335"/>
        <v>1.9831018089638372E-4</v>
      </c>
      <c r="M1607" s="640"/>
      <c r="O1607" s="519"/>
    </row>
    <row r="1608" spans="1:15" s="492" customFormat="1">
      <c r="A1608" s="680"/>
      <c r="B1608" s="412" t="s">
        <v>1989</v>
      </c>
      <c r="C1608" s="413">
        <v>16400064</v>
      </c>
      <c r="D1608" s="414"/>
      <c r="E1608" s="418" t="s">
        <v>2887</v>
      </c>
      <c r="F1608" s="475">
        <v>28268761.238183923</v>
      </c>
      <c r="G1608" s="463" t="s">
        <v>2888</v>
      </c>
      <c r="H1608" s="463" t="s">
        <v>2888</v>
      </c>
      <c r="I1608" s="463" t="s">
        <v>2888</v>
      </c>
      <c r="J1608" s="419">
        <f t="shared" si="334"/>
        <v>28268761.238183923</v>
      </c>
      <c r="K1608" s="468">
        <f t="shared" si="335"/>
        <v>1.9831018089638372E-4</v>
      </c>
      <c r="M1608" s="640"/>
      <c r="O1608" s="519"/>
    </row>
    <row r="1609" spans="1:15" s="492" customFormat="1">
      <c r="A1609" s="680"/>
      <c r="B1609" s="440" t="s">
        <v>1990</v>
      </c>
      <c r="C1609" s="441">
        <v>16446538</v>
      </c>
      <c r="D1609" s="414"/>
      <c r="E1609" s="418" t="s">
        <v>2887</v>
      </c>
      <c r="F1609" s="475">
        <v>28268761.238183923</v>
      </c>
      <c r="G1609" s="463" t="s">
        <v>2888</v>
      </c>
      <c r="H1609" s="463" t="s">
        <v>2888</v>
      </c>
      <c r="I1609" s="463" t="s">
        <v>2888</v>
      </c>
      <c r="J1609" s="419">
        <f t="shared" si="334"/>
        <v>28268761.238183923</v>
      </c>
      <c r="K1609" s="468">
        <f t="shared" si="335"/>
        <v>1.9831018089638372E-4</v>
      </c>
      <c r="M1609" s="640"/>
      <c r="O1609" s="519"/>
    </row>
    <row r="1610" spans="1:15" s="492" customFormat="1">
      <c r="A1610" s="680"/>
      <c r="B1610" s="412" t="s">
        <v>1991</v>
      </c>
      <c r="C1610" s="413">
        <v>16447191</v>
      </c>
      <c r="D1610" s="414"/>
      <c r="E1610" s="418" t="s">
        <v>2887</v>
      </c>
      <c r="F1610" s="475">
        <v>28268761.238183923</v>
      </c>
      <c r="G1610" s="463" t="s">
        <v>2888</v>
      </c>
      <c r="H1610" s="463" t="s">
        <v>2888</v>
      </c>
      <c r="I1610" s="463" t="s">
        <v>2888</v>
      </c>
      <c r="J1610" s="419">
        <f t="shared" si="334"/>
        <v>28268761.238183923</v>
      </c>
      <c r="K1610" s="468">
        <f t="shared" si="335"/>
        <v>1.9831018089638372E-4</v>
      </c>
      <c r="M1610" s="640"/>
      <c r="O1610" s="519"/>
    </row>
    <row r="1611" spans="1:15" s="492" customFormat="1">
      <c r="A1611" s="680"/>
      <c r="B1611" s="412" t="s">
        <v>1992</v>
      </c>
      <c r="C1611" s="413">
        <v>16447222</v>
      </c>
      <c r="D1611" s="414"/>
      <c r="E1611" s="418" t="s">
        <v>2887</v>
      </c>
      <c r="F1611" s="475">
        <v>28268761.238183923</v>
      </c>
      <c r="G1611" s="463" t="s">
        <v>2888</v>
      </c>
      <c r="H1611" s="463" t="s">
        <v>2888</v>
      </c>
      <c r="I1611" s="463" t="s">
        <v>2888</v>
      </c>
      <c r="J1611" s="419">
        <f t="shared" si="334"/>
        <v>28268761.238183923</v>
      </c>
      <c r="K1611" s="468">
        <f t="shared" si="335"/>
        <v>1.9831018089638372E-4</v>
      </c>
      <c r="M1611" s="640"/>
      <c r="O1611" s="519"/>
    </row>
    <row r="1612" spans="1:15" s="492" customFormat="1">
      <c r="A1612" s="680"/>
      <c r="B1612" s="440" t="s">
        <v>1993</v>
      </c>
      <c r="C1612" s="441">
        <v>16452373</v>
      </c>
      <c r="D1612" s="414"/>
      <c r="E1612" s="418" t="s">
        <v>2887</v>
      </c>
      <c r="F1612" s="475">
        <v>28268761.238183923</v>
      </c>
      <c r="G1612" s="463" t="s">
        <v>2888</v>
      </c>
      <c r="H1612" s="463" t="s">
        <v>2888</v>
      </c>
      <c r="I1612" s="463" t="s">
        <v>2888</v>
      </c>
      <c r="J1612" s="419">
        <f t="shared" si="334"/>
        <v>28268761.238183923</v>
      </c>
      <c r="K1612" s="468">
        <f t="shared" si="335"/>
        <v>1.9831018089638372E-4</v>
      </c>
      <c r="M1612" s="640"/>
      <c r="O1612" s="519"/>
    </row>
    <row r="1613" spans="1:15" s="492" customFormat="1">
      <c r="A1613" s="680"/>
      <c r="B1613" s="412" t="s">
        <v>1994</v>
      </c>
      <c r="C1613" s="413">
        <v>16469808</v>
      </c>
      <c r="D1613" s="414"/>
      <c r="E1613" s="418" t="s">
        <v>2887</v>
      </c>
      <c r="F1613" s="475">
        <v>28268761.238183923</v>
      </c>
      <c r="G1613" s="463" t="s">
        <v>2888</v>
      </c>
      <c r="H1613" s="463" t="s">
        <v>2888</v>
      </c>
      <c r="I1613" s="463" t="s">
        <v>2888</v>
      </c>
      <c r="J1613" s="419">
        <f t="shared" si="334"/>
        <v>28268761.238183923</v>
      </c>
      <c r="K1613" s="468">
        <f t="shared" si="335"/>
        <v>1.9831018089638372E-4</v>
      </c>
      <c r="M1613" s="640"/>
      <c r="O1613" s="519"/>
    </row>
    <row r="1614" spans="1:15" s="492" customFormat="1">
      <c r="A1614" s="680"/>
      <c r="B1614" s="412" t="s">
        <v>1995</v>
      </c>
      <c r="C1614" s="413">
        <v>16479364</v>
      </c>
      <c r="D1614" s="414"/>
      <c r="E1614" s="418" t="s">
        <v>2887</v>
      </c>
      <c r="F1614" s="475">
        <v>28268761.238183923</v>
      </c>
      <c r="G1614" s="463" t="s">
        <v>2888</v>
      </c>
      <c r="H1614" s="463" t="s">
        <v>2888</v>
      </c>
      <c r="I1614" s="463" t="s">
        <v>2888</v>
      </c>
      <c r="J1614" s="419">
        <f t="shared" si="334"/>
        <v>28268761.238183923</v>
      </c>
      <c r="K1614" s="468">
        <f t="shared" si="335"/>
        <v>1.9831018089638372E-4</v>
      </c>
      <c r="M1614" s="640"/>
      <c r="O1614" s="519"/>
    </row>
    <row r="1615" spans="1:15" s="492" customFormat="1">
      <c r="A1615" s="680"/>
      <c r="B1615" s="440" t="s">
        <v>1061</v>
      </c>
      <c r="C1615" s="441">
        <v>16484282</v>
      </c>
      <c r="D1615" s="414"/>
      <c r="E1615" s="418" t="s">
        <v>2887</v>
      </c>
      <c r="F1615" s="475">
        <v>28268761.238183923</v>
      </c>
      <c r="G1615" s="463" t="s">
        <v>2888</v>
      </c>
      <c r="H1615" s="463" t="s">
        <v>2888</v>
      </c>
      <c r="I1615" s="463" t="s">
        <v>2888</v>
      </c>
      <c r="J1615" s="419">
        <f t="shared" si="334"/>
        <v>28268761.238183923</v>
      </c>
      <c r="K1615" s="468">
        <f t="shared" si="335"/>
        <v>1.9831018089638372E-4</v>
      </c>
      <c r="M1615" s="640"/>
      <c r="O1615" s="519"/>
    </row>
    <row r="1616" spans="1:15" s="492" customFormat="1">
      <c r="A1616" s="680"/>
      <c r="B1616" s="412" t="s">
        <v>1996</v>
      </c>
      <c r="C1616" s="413">
        <v>16484382</v>
      </c>
      <c r="D1616" s="414"/>
      <c r="E1616" s="418" t="s">
        <v>2887</v>
      </c>
      <c r="F1616" s="475">
        <v>28268761.238183923</v>
      </c>
      <c r="G1616" s="463" t="s">
        <v>2888</v>
      </c>
      <c r="H1616" s="463" t="s">
        <v>2888</v>
      </c>
      <c r="I1616" s="463" t="s">
        <v>2888</v>
      </c>
      <c r="J1616" s="419">
        <f t="shared" si="334"/>
        <v>28268761.238183923</v>
      </c>
      <c r="K1616" s="468">
        <f t="shared" si="335"/>
        <v>1.9831018089638372E-4</v>
      </c>
      <c r="M1616" s="640"/>
      <c r="O1616" s="519"/>
    </row>
    <row r="1617" spans="1:15" s="492" customFormat="1">
      <c r="A1617" s="680"/>
      <c r="B1617" s="412" t="s">
        <v>1997</v>
      </c>
      <c r="C1617" s="413">
        <v>16537474</v>
      </c>
      <c r="D1617" s="414"/>
      <c r="E1617" s="418" t="s">
        <v>2887</v>
      </c>
      <c r="F1617" s="475">
        <v>28268761.238183923</v>
      </c>
      <c r="G1617" s="463" t="s">
        <v>2888</v>
      </c>
      <c r="H1617" s="463" t="s">
        <v>2888</v>
      </c>
      <c r="I1617" s="463" t="s">
        <v>2888</v>
      </c>
      <c r="J1617" s="419">
        <f t="shared" si="334"/>
        <v>28268761.238183923</v>
      </c>
      <c r="K1617" s="468">
        <f t="shared" si="335"/>
        <v>1.9831018089638372E-4</v>
      </c>
      <c r="M1617" s="640"/>
      <c r="O1617" s="519"/>
    </row>
    <row r="1618" spans="1:15" s="492" customFormat="1">
      <c r="A1618" s="680"/>
      <c r="B1618" s="440" t="s">
        <v>1998</v>
      </c>
      <c r="C1618" s="441">
        <v>16537633</v>
      </c>
      <c r="D1618" s="414"/>
      <c r="E1618" s="418" t="s">
        <v>2887</v>
      </c>
      <c r="F1618" s="475">
        <v>28268761.238183923</v>
      </c>
      <c r="G1618" s="463" t="s">
        <v>2888</v>
      </c>
      <c r="H1618" s="463" t="s">
        <v>2888</v>
      </c>
      <c r="I1618" s="463" t="s">
        <v>2888</v>
      </c>
      <c r="J1618" s="419">
        <f t="shared" si="334"/>
        <v>28268761.238183923</v>
      </c>
      <c r="K1618" s="468">
        <f t="shared" si="335"/>
        <v>1.9831018089638372E-4</v>
      </c>
      <c r="M1618" s="640"/>
      <c r="O1618" s="519"/>
    </row>
    <row r="1619" spans="1:15" s="492" customFormat="1">
      <c r="A1619" s="680"/>
      <c r="B1619" s="412" t="s">
        <v>1999</v>
      </c>
      <c r="C1619" s="413">
        <v>16537661</v>
      </c>
      <c r="D1619" s="414"/>
      <c r="E1619" s="418" t="s">
        <v>2887</v>
      </c>
      <c r="F1619" s="475">
        <v>28268761.238183923</v>
      </c>
      <c r="G1619" s="463" t="s">
        <v>2888</v>
      </c>
      <c r="H1619" s="463" t="s">
        <v>2888</v>
      </c>
      <c r="I1619" s="463" t="s">
        <v>2888</v>
      </c>
      <c r="J1619" s="419">
        <f t="shared" si="334"/>
        <v>28268761.238183923</v>
      </c>
      <c r="K1619" s="468">
        <f t="shared" si="335"/>
        <v>1.9831018089638372E-4</v>
      </c>
      <c r="M1619" s="640"/>
      <c r="O1619" s="519"/>
    </row>
    <row r="1620" spans="1:15" s="492" customFormat="1">
      <c r="A1620" s="680"/>
      <c r="B1620" s="412" t="s">
        <v>2000</v>
      </c>
      <c r="C1620" s="413">
        <v>16548951</v>
      </c>
      <c r="D1620" s="414"/>
      <c r="E1620" s="418" t="s">
        <v>2887</v>
      </c>
      <c r="F1620" s="475">
        <v>28268761.238183923</v>
      </c>
      <c r="G1620" s="463" t="s">
        <v>2888</v>
      </c>
      <c r="H1620" s="463" t="s">
        <v>2888</v>
      </c>
      <c r="I1620" s="463" t="s">
        <v>2888</v>
      </c>
      <c r="J1620" s="419">
        <f t="shared" si="334"/>
        <v>28268761.238183923</v>
      </c>
      <c r="K1620" s="468">
        <f t="shared" si="335"/>
        <v>1.9831018089638372E-4</v>
      </c>
      <c r="M1620" s="640"/>
      <c r="O1620" s="519"/>
    </row>
    <row r="1621" spans="1:15" s="492" customFormat="1">
      <c r="A1621" s="680"/>
      <c r="B1621" s="440" t="s">
        <v>2001</v>
      </c>
      <c r="C1621" s="441">
        <v>16549474</v>
      </c>
      <c r="D1621" s="414"/>
      <c r="E1621" s="418" t="s">
        <v>2887</v>
      </c>
      <c r="F1621" s="475">
        <v>28268761.238183923</v>
      </c>
      <c r="G1621" s="463" t="s">
        <v>2888</v>
      </c>
      <c r="H1621" s="463" t="s">
        <v>2888</v>
      </c>
      <c r="I1621" s="463" t="s">
        <v>2888</v>
      </c>
      <c r="J1621" s="419">
        <f t="shared" si="334"/>
        <v>28268761.238183923</v>
      </c>
      <c r="K1621" s="468">
        <f t="shared" si="335"/>
        <v>1.9831018089638372E-4</v>
      </c>
      <c r="M1621" s="640"/>
      <c r="O1621" s="519"/>
    </row>
    <row r="1622" spans="1:15" s="492" customFormat="1">
      <c r="A1622" s="680"/>
      <c r="B1622" s="412" t="s">
        <v>2002</v>
      </c>
      <c r="C1622" s="413">
        <v>16580051</v>
      </c>
      <c r="D1622" s="414"/>
      <c r="E1622" s="418" t="s">
        <v>2887</v>
      </c>
      <c r="F1622" s="475">
        <v>28268761.238183923</v>
      </c>
      <c r="G1622" s="463" t="s">
        <v>2888</v>
      </c>
      <c r="H1622" s="463" t="s">
        <v>2888</v>
      </c>
      <c r="I1622" s="463" t="s">
        <v>2888</v>
      </c>
      <c r="J1622" s="419">
        <f t="shared" ref="J1622:J1685" si="336">+F1622</f>
        <v>28268761.238183923</v>
      </c>
      <c r="K1622" s="468">
        <f t="shared" ref="K1622:K1685" si="337">+J1622/$L$4337</f>
        <v>1.9831018089638372E-4</v>
      </c>
      <c r="M1622" s="640"/>
      <c r="O1622" s="519"/>
    </row>
    <row r="1623" spans="1:15" s="492" customFormat="1">
      <c r="A1623" s="680"/>
      <c r="B1623" s="412" t="s">
        <v>2003</v>
      </c>
      <c r="C1623" s="413">
        <v>16580505</v>
      </c>
      <c r="D1623" s="414"/>
      <c r="E1623" s="418" t="s">
        <v>2887</v>
      </c>
      <c r="F1623" s="475">
        <v>28268761.238183923</v>
      </c>
      <c r="G1623" s="463" t="s">
        <v>2888</v>
      </c>
      <c r="H1623" s="463" t="s">
        <v>2888</v>
      </c>
      <c r="I1623" s="463" t="s">
        <v>2888</v>
      </c>
      <c r="J1623" s="419">
        <f t="shared" si="336"/>
        <v>28268761.238183923</v>
      </c>
      <c r="K1623" s="468">
        <f t="shared" si="337"/>
        <v>1.9831018089638372E-4</v>
      </c>
      <c r="M1623" s="640"/>
      <c r="O1623" s="519"/>
    </row>
    <row r="1624" spans="1:15" s="492" customFormat="1">
      <c r="A1624" s="680"/>
      <c r="B1624" s="440" t="s">
        <v>2004</v>
      </c>
      <c r="C1624" s="441">
        <v>16580884</v>
      </c>
      <c r="D1624" s="414"/>
      <c r="E1624" s="418" t="s">
        <v>2887</v>
      </c>
      <c r="F1624" s="475">
        <v>28268761.238183923</v>
      </c>
      <c r="G1624" s="463" t="s">
        <v>2888</v>
      </c>
      <c r="H1624" s="463" t="s">
        <v>2888</v>
      </c>
      <c r="I1624" s="463" t="s">
        <v>2888</v>
      </c>
      <c r="J1624" s="419">
        <f t="shared" si="336"/>
        <v>28268761.238183923</v>
      </c>
      <c r="K1624" s="468">
        <f t="shared" si="337"/>
        <v>1.9831018089638372E-4</v>
      </c>
      <c r="M1624" s="640"/>
      <c r="O1624" s="519"/>
    </row>
    <row r="1625" spans="1:15" s="492" customFormat="1">
      <c r="A1625" s="680"/>
      <c r="B1625" s="412" t="s">
        <v>2005</v>
      </c>
      <c r="C1625" s="413">
        <v>16581299</v>
      </c>
      <c r="D1625" s="414"/>
      <c r="E1625" s="418" t="s">
        <v>2887</v>
      </c>
      <c r="F1625" s="475">
        <v>28268761.238183923</v>
      </c>
      <c r="G1625" s="463" t="s">
        <v>2888</v>
      </c>
      <c r="H1625" s="463" t="s">
        <v>2888</v>
      </c>
      <c r="I1625" s="463" t="s">
        <v>2888</v>
      </c>
      <c r="J1625" s="419">
        <f t="shared" si="336"/>
        <v>28268761.238183923</v>
      </c>
      <c r="K1625" s="468">
        <f t="shared" si="337"/>
        <v>1.9831018089638372E-4</v>
      </c>
      <c r="M1625" s="640"/>
      <c r="O1625" s="519"/>
    </row>
    <row r="1626" spans="1:15" s="492" customFormat="1">
      <c r="A1626" s="680"/>
      <c r="B1626" s="412" t="s">
        <v>2006</v>
      </c>
      <c r="C1626" s="413">
        <v>16582526</v>
      </c>
      <c r="D1626" s="414"/>
      <c r="E1626" s="418" t="s">
        <v>2887</v>
      </c>
      <c r="F1626" s="475">
        <v>28268761.238183923</v>
      </c>
      <c r="G1626" s="463" t="s">
        <v>2888</v>
      </c>
      <c r="H1626" s="463" t="s">
        <v>2888</v>
      </c>
      <c r="I1626" s="463" t="s">
        <v>2888</v>
      </c>
      <c r="J1626" s="419">
        <f t="shared" si="336"/>
        <v>28268761.238183923</v>
      </c>
      <c r="K1626" s="468">
        <f t="shared" si="337"/>
        <v>1.9831018089638372E-4</v>
      </c>
      <c r="M1626" s="640"/>
      <c r="O1626" s="519"/>
    </row>
    <row r="1627" spans="1:15" s="492" customFormat="1">
      <c r="A1627" s="680"/>
      <c r="B1627" s="440" t="s">
        <v>2007</v>
      </c>
      <c r="C1627" s="441">
        <v>16582672</v>
      </c>
      <c r="D1627" s="414"/>
      <c r="E1627" s="418" t="s">
        <v>2887</v>
      </c>
      <c r="F1627" s="475">
        <v>28268761.238183923</v>
      </c>
      <c r="G1627" s="463" t="s">
        <v>2888</v>
      </c>
      <c r="H1627" s="463" t="s">
        <v>2888</v>
      </c>
      <c r="I1627" s="463" t="s">
        <v>2888</v>
      </c>
      <c r="J1627" s="419">
        <f t="shared" si="336"/>
        <v>28268761.238183923</v>
      </c>
      <c r="K1627" s="468">
        <f t="shared" si="337"/>
        <v>1.9831018089638372E-4</v>
      </c>
      <c r="M1627" s="640"/>
      <c r="O1627" s="519"/>
    </row>
    <row r="1628" spans="1:15" s="492" customFormat="1">
      <c r="A1628" s="680"/>
      <c r="B1628" s="412" t="s">
        <v>2008</v>
      </c>
      <c r="C1628" s="413">
        <v>16582764</v>
      </c>
      <c r="D1628" s="414"/>
      <c r="E1628" s="418" t="s">
        <v>2887</v>
      </c>
      <c r="F1628" s="475">
        <v>28268761.238183923</v>
      </c>
      <c r="G1628" s="463" t="s">
        <v>2888</v>
      </c>
      <c r="H1628" s="463" t="s">
        <v>2888</v>
      </c>
      <c r="I1628" s="463" t="s">
        <v>2888</v>
      </c>
      <c r="J1628" s="419">
        <f t="shared" si="336"/>
        <v>28268761.238183923</v>
      </c>
      <c r="K1628" s="468">
        <f t="shared" si="337"/>
        <v>1.9831018089638372E-4</v>
      </c>
      <c r="M1628" s="640"/>
      <c r="O1628" s="519"/>
    </row>
    <row r="1629" spans="1:15" s="492" customFormat="1">
      <c r="A1629" s="680"/>
      <c r="B1629" s="412" t="s">
        <v>958</v>
      </c>
      <c r="C1629" s="413">
        <v>16582845</v>
      </c>
      <c r="D1629" s="414"/>
      <c r="E1629" s="418" t="s">
        <v>2887</v>
      </c>
      <c r="F1629" s="475">
        <v>28268761.238183923</v>
      </c>
      <c r="G1629" s="463" t="s">
        <v>2888</v>
      </c>
      <c r="H1629" s="463" t="s">
        <v>2888</v>
      </c>
      <c r="I1629" s="463" t="s">
        <v>2888</v>
      </c>
      <c r="J1629" s="419">
        <f t="shared" si="336"/>
        <v>28268761.238183923</v>
      </c>
      <c r="K1629" s="468">
        <f t="shared" si="337"/>
        <v>1.9831018089638372E-4</v>
      </c>
      <c r="M1629" s="640"/>
      <c r="O1629" s="519"/>
    </row>
    <row r="1630" spans="1:15" s="492" customFormat="1">
      <c r="A1630" s="680"/>
      <c r="B1630" s="440" t="s">
        <v>2009</v>
      </c>
      <c r="C1630" s="441">
        <v>16583080</v>
      </c>
      <c r="D1630" s="414"/>
      <c r="E1630" s="418" t="s">
        <v>2887</v>
      </c>
      <c r="F1630" s="475">
        <v>28268761.238183923</v>
      </c>
      <c r="G1630" s="463" t="s">
        <v>2888</v>
      </c>
      <c r="H1630" s="463" t="s">
        <v>2888</v>
      </c>
      <c r="I1630" s="463" t="s">
        <v>2888</v>
      </c>
      <c r="J1630" s="419">
        <f t="shared" si="336"/>
        <v>28268761.238183923</v>
      </c>
      <c r="K1630" s="468">
        <f t="shared" si="337"/>
        <v>1.9831018089638372E-4</v>
      </c>
      <c r="M1630" s="640"/>
      <c r="O1630" s="519"/>
    </row>
    <row r="1631" spans="1:15" s="492" customFormat="1">
      <c r="A1631" s="680"/>
      <c r="B1631" s="412" t="s">
        <v>2010</v>
      </c>
      <c r="C1631" s="413">
        <v>16584132</v>
      </c>
      <c r="D1631" s="414"/>
      <c r="E1631" s="418" t="s">
        <v>2887</v>
      </c>
      <c r="F1631" s="475">
        <v>28268761.238183923</v>
      </c>
      <c r="G1631" s="463" t="s">
        <v>2888</v>
      </c>
      <c r="H1631" s="463" t="s">
        <v>2888</v>
      </c>
      <c r="I1631" s="463" t="s">
        <v>2888</v>
      </c>
      <c r="J1631" s="419">
        <f t="shared" si="336"/>
        <v>28268761.238183923</v>
      </c>
      <c r="K1631" s="468">
        <f t="shared" si="337"/>
        <v>1.9831018089638372E-4</v>
      </c>
      <c r="M1631" s="640"/>
      <c r="O1631" s="519"/>
    </row>
    <row r="1632" spans="1:15" s="492" customFormat="1">
      <c r="A1632" s="680"/>
      <c r="B1632" s="412" t="s">
        <v>2011</v>
      </c>
      <c r="C1632" s="413">
        <v>16584636</v>
      </c>
      <c r="D1632" s="414"/>
      <c r="E1632" s="418" t="s">
        <v>2887</v>
      </c>
      <c r="F1632" s="475">
        <v>28268761.238183923</v>
      </c>
      <c r="G1632" s="463" t="s">
        <v>2888</v>
      </c>
      <c r="H1632" s="463" t="s">
        <v>2888</v>
      </c>
      <c r="I1632" s="463" t="s">
        <v>2888</v>
      </c>
      <c r="J1632" s="419">
        <f t="shared" si="336"/>
        <v>28268761.238183923</v>
      </c>
      <c r="K1632" s="468">
        <f t="shared" si="337"/>
        <v>1.9831018089638372E-4</v>
      </c>
      <c r="M1632" s="640"/>
      <c r="O1632" s="519"/>
    </row>
    <row r="1633" spans="1:15" s="492" customFormat="1">
      <c r="A1633" s="680"/>
      <c r="B1633" s="440" t="s">
        <v>2012</v>
      </c>
      <c r="C1633" s="441">
        <v>16584953</v>
      </c>
      <c r="D1633" s="414"/>
      <c r="E1633" s="418" t="s">
        <v>2887</v>
      </c>
      <c r="F1633" s="475">
        <v>28268761.238183923</v>
      </c>
      <c r="G1633" s="463" t="s">
        <v>2888</v>
      </c>
      <c r="H1633" s="463" t="s">
        <v>2888</v>
      </c>
      <c r="I1633" s="463" t="s">
        <v>2888</v>
      </c>
      <c r="J1633" s="419">
        <f t="shared" si="336"/>
        <v>28268761.238183923</v>
      </c>
      <c r="K1633" s="468">
        <f t="shared" si="337"/>
        <v>1.9831018089638372E-4</v>
      </c>
      <c r="M1633" s="640"/>
      <c r="O1633" s="519"/>
    </row>
    <row r="1634" spans="1:15" s="492" customFormat="1">
      <c r="A1634" s="680"/>
      <c r="B1634" s="412" t="s">
        <v>2013</v>
      </c>
      <c r="C1634" s="413">
        <v>16585012</v>
      </c>
      <c r="D1634" s="414"/>
      <c r="E1634" s="418" t="s">
        <v>2887</v>
      </c>
      <c r="F1634" s="475">
        <v>28268761.238183923</v>
      </c>
      <c r="G1634" s="463" t="s">
        <v>2888</v>
      </c>
      <c r="H1634" s="463" t="s">
        <v>2888</v>
      </c>
      <c r="I1634" s="463" t="s">
        <v>2888</v>
      </c>
      <c r="J1634" s="419">
        <f t="shared" si="336"/>
        <v>28268761.238183923</v>
      </c>
      <c r="K1634" s="468">
        <f t="shared" si="337"/>
        <v>1.9831018089638372E-4</v>
      </c>
      <c r="M1634" s="640"/>
      <c r="O1634" s="519"/>
    </row>
    <row r="1635" spans="1:15" s="492" customFormat="1">
      <c r="A1635" s="680"/>
      <c r="B1635" s="412" t="s">
        <v>2014</v>
      </c>
      <c r="C1635" s="413">
        <v>16585058</v>
      </c>
      <c r="D1635" s="414"/>
      <c r="E1635" s="418" t="s">
        <v>2887</v>
      </c>
      <c r="F1635" s="475">
        <v>28268761.238183923</v>
      </c>
      <c r="G1635" s="463" t="s">
        <v>2888</v>
      </c>
      <c r="H1635" s="463" t="s">
        <v>2888</v>
      </c>
      <c r="I1635" s="463" t="s">
        <v>2888</v>
      </c>
      <c r="J1635" s="419">
        <f t="shared" si="336"/>
        <v>28268761.238183923</v>
      </c>
      <c r="K1635" s="468">
        <f t="shared" si="337"/>
        <v>1.9831018089638372E-4</v>
      </c>
      <c r="M1635" s="640"/>
      <c r="O1635" s="519"/>
    </row>
    <row r="1636" spans="1:15" s="492" customFormat="1">
      <c r="A1636" s="680"/>
      <c r="B1636" s="440" t="s">
        <v>2015</v>
      </c>
      <c r="C1636" s="441">
        <v>16585298</v>
      </c>
      <c r="D1636" s="414"/>
      <c r="E1636" s="418" t="s">
        <v>2887</v>
      </c>
      <c r="F1636" s="475">
        <v>28268761.238183923</v>
      </c>
      <c r="G1636" s="463" t="s">
        <v>2888</v>
      </c>
      <c r="H1636" s="463" t="s">
        <v>2888</v>
      </c>
      <c r="I1636" s="463" t="s">
        <v>2888</v>
      </c>
      <c r="J1636" s="419">
        <f t="shared" si="336"/>
        <v>28268761.238183923</v>
      </c>
      <c r="K1636" s="468">
        <f t="shared" si="337"/>
        <v>1.9831018089638372E-4</v>
      </c>
      <c r="M1636" s="640"/>
      <c r="O1636" s="519"/>
    </row>
    <row r="1637" spans="1:15" s="492" customFormat="1">
      <c r="A1637" s="680"/>
      <c r="B1637" s="412" t="s">
        <v>2016</v>
      </c>
      <c r="C1637" s="413">
        <v>16585491</v>
      </c>
      <c r="D1637" s="414"/>
      <c r="E1637" s="418" t="s">
        <v>2887</v>
      </c>
      <c r="F1637" s="475">
        <v>28268761.238183923</v>
      </c>
      <c r="G1637" s="463" t="s">
        <v>2888</v>
      </c>
      <c r="H1637" s="463" t="s">
        <v>2888</v>
      </c>
      <c r="I1637" s="463" t="s">
        <v>2888</v>
      </c>
      <c r="J1637" s="419">
        <f t="shared" si="336"/>
        <v>28268761.238183923</v>
      </c>
      <c r="K1637" s="468">
        <f t="shared" si="337"/>
        <v>1.9831018089638372E-4</v>
      </c>
      <c r="M1637" s="640"/>
      <c r="O1637" s="519"/>
    </row>
    <row r="1638" spans="1:15" s="492" customFormat="1">
      <c r="A1638" s="680"/>
      <c r="B1638" s="412" t="s">
        <v>2017</v>
      </c>
      <c r="C1638" s="413">
        <v>16586097</v>
      </c>
      <c r="D1638" s="414"/>
      <c r="E1638" s="418" t="s">
        <v>2887</v>
      </c>
      <c r="F1638" s="475">
        <v>28268761.238183923</v>
      </c>
      <c r="G1638" s="463" t="s">
        <v>2888</v>
      </c>
      <c r="H1638" s="463" t="s">
        <v>2888</v>
      </c>
      <c r="I1638" s="463" t="s">
        <v>2888</v>
      </c>
      <c r="J1638" s="419">
        <f t="shared" si="336"/>
        <v>28268761.238183923</v>
      </c>
      <c r="K1638" s="468">
        <f t="shared" si="337"/>
        <v>1.9831018089638372E-4</v>
      </c>
      <c r="M1638" s="640"/>
      <c r="O1638" s="519"/>
    </row>
    <row r="1639" spans="1:15" s="492" customFormat="1">
      <c r="A1639" s="680"/>
      <c r="B1639" s="440" t="s">
        <v>2018</v>
      </c>
      <c r="C1639" s="441">
        <v>16586589</v>
      </c>
      <c r="D1639" s="414"/>
      <c r="E1639" s="418" t="s">
        <v>2887</v>
      </c>
      <c r="F1639" s="475">
        <v>28268761.238183923</v>
      </c>
      <c r="G1639" s="463" t="s">
        <v>2888</v>
      </c>
      <c r="H1639" s="463" t="s">
        <v>2888</v>
      </c>
      <c r="I1639" s="463" t="s">
        <v>2888</v>
      </c>
      <c r="J1639" s="419">
        <f t="shared" si="336"/>
        <v>28268761.238183923</v>
      </c>
      <c r="K1639" s="468">
        <f t="shared" si="337"/>
        <v>1.9831018089638372E-4</v>
      </c>
      <c r="M1639" s="640"/>
      <c r="O1639" s="519"/>
    </row>
    <row r="1640" spans="1:15" s="492" customFormat="1">
      <c r="A1640" s="680"/>
      <c r="B1640" s="412" t="s">
        <v>2019</v>
      </c>
      <c r="C1640" s="413">
        <v>16589894</v>
      </c>
      <c r="D1640" s="414"/>
      <c r="E1640" s="418" t="s">
        <v>2887</v>
      </c>
      <c r="F1640" s="475">
        <v>28268761.238183923</v>
      </c>
      <c r="G1640" s="463" t="s">
        <v>2888</v>
      </c>
      <c r="H1640" s="463" t="s">
        <v>2888</v>
      </c>
      <c r="I1640" s="463" t="s">
        <v>2888</v>
      </c>
      <c r="J1640" s="419">
        <f t="shared" si="336"/>
        <v>28268761.238183923</v>
      </c>
      <c r="K1640" s="468">
        <f t="shared" si="337"/>
        <v>1.9831018089638372E-4</v>
      </c>
      <c r="M1640" s="640"/>
      <c r="O1640" s="519"/>
    </row>
    <row r="1641" spans="1:15" s="492" customFormat="1">
      <c r="A1641" s="680"/>
      <c r="B1641" s="412" t="s">
        <v>2020</v>
      </c>
      <c r="C1641" s="413">
        <v>16591205</v>
      </c>
      <c r="D1641" s="414"/>
      <c r="E1641" s="418" t="s">
        <v>2887</v>
      </c>
      <c r="F1641" s="475">
        <v>28268761.238183923</v>
      </c>
      <c r="G1641" s="463" t="s">
        <v>2888</v>
      </c>
      <c r="H1641" s="463" t="s">
        <v>2888</v>
      </c>
      <c r="I1641" s="463" t="s">
        <v>2888</v>
      </c>
      <c r="J1641" s="419">
        <f t="shared" si="336"/>
        <v>28268761.238183923</v>
      </c>
      <c r="K1641" s="468">
        <f t="shared" si="337"/>
        <v>1.9831018089638372E-4</v>
      </c>
      <c r="M1641" s="640"/>
      <c r="O1641" s="519"/>
    </row>
    <row r="1642" spans="1:15" s="492" customFormat="1">
      <c r="A1642" s="680"/>
      <c r="B1642" s="440" t="s">
        <v>2021</v>
      </c>
      <c r="C1642" s="441">
        <v>16591331</v>
      </c>
      <c r="D1642" s="414"/>
      <c r="E1642" s="418" t="s">
        <v>2887</v>
      </c>
      <c r="F1642" s="475">
        <v>28268761.238183923</v>
      </c>
      <c r="G1642" s="463" t="s">
        <v>2888</v>
      </c>
      <c r="H1642" s="463" t="s">
        <v>2888</v>
      </c>
      <c r="I1642" s="463" t="s">
        <v>2888</v>
      </c>
      <c r="J1642" s="419">
        <f t="shared" si="336"/>
        <v>28268761.238183923</v>
      </c>
      <c r="K1642" s="468">
        <f t="shared" si="337"/>
        <v>1.9831018089638372E-4</v>
      </c>
      <c r="M1642" s="640"/>
      <c r="O1642" s="519"/>
    </row>
    <row r="1643" spans="1:15" s="492" customFormat="1">
      <c r="A1643" s="680"/>
      <c r="B1643" s="412" t="s">
        <v>2022</v>
      </c>
      <c r="C1643" s="413">
        <v>16591715</v>
      </c>
      <c r="D1643" s="414"/>
      <c r="E1643" s="418" t="s">
        <v>2887</v>
      </c>
      <c r="F1643" s="475">
        <v>28268761.238183923</v>
      </c>
      <c r="G1643" s="463" t="s">
        <v>2888</v>
      </c>
      <c r="H1643" s="463" t="s">
        <v>2888</v>
      </c>
      <c r="I1643" s="463" t="s">
        <v>2888</v>
      </c>
      <c r="J1643" s="419">
        <f t="shared" si="336"/>
        <v>28268761.238183923</v>
      </c>
      <c r="K1643" s="468">
        <f t="shared" si="337"/>
        <v>1.9831018089638372E-4</v>
      </c>
      <c r="M1643" s="640"/>
      <c r="O1643" s="519"/>
    </row>
    <row r="1644" spans="1:15" s="492" customFormat="1">
      <c r="A1644" s="680"/>
      <c r="B1644" s="412" t="s">
        <v>2023</v>
      </c>
      <c r="C1644" s="413">
        <v>16591962</v>
      </c>
      <c r="D1644" s="414"/>
      <c r="E1644" s="418" t="s">
        <v>2887</v>
      </c>
      <c r="F1644" s="475">
        <v>28268761.238183923</v>
      </c>
      <c r="G1644" s="463" t="s">
        <v>2888</v>
      </c>
      <c r="H1644" s="463" t="s">
        <v>2888</v>
      </c>
      <c r="I1644" s="463" t="s">
        <v>2888</v>
      </c>
      <c r="J1644" s="419">
        <f t="shared" si="336"/>
        <v>28268761.238183923</v>
      </c>
      <c r="K1644" s="468">
        <f t="shared" si="337"/>
        <v>1.9831018089638372E-4</v>
      </c>
      <c r="M1644" s="640"/>
      <c r="O1644" s="519"/>
    </row>
    <row r="1645" spans="1:15" s="492" customFormat="1">
      <c r="A1645" s="680"/>
      <c r="B1645" s="440" t="s">
        <v>2024</v>
      </c>
      <c r="C1645" s="441">
        <v>16592515</v>
      </c>
      <c r="D1645" s="414"/>
      <c r="E1645" s="418" t="s">
        <v>2887</v>
      </c>
      <c r="F1645" s="475">
        <v>28268761.238183923</v>
      </c>
      <c r="G1645" s="463" t="s">
        <v>2888</v>
      </c>
      <c r="H1645" s="463" t="s">
        <v>2888</v>
      </c>
      <c r="I1645" s="463" t="s">
        <v>2888</v>
      </c>
      <c r="J1645" s="419">
        <f t="shared" si="336"/>
        <v>28268761.238183923</v>
      </c>
      <c r="K1645" s="468">
        <f t="shared" si="337"/>
        <v>1.9831018089638372E-4</v>
      </c>
      <c r="M1645" s="640"/>
      <c r="O1645" s="519"/>
    </row>
    <row r="1646" spans="1:15" s="492" customFormat="1">
      <c r="A1646" s="680"/>
      <c r="B1646" s="412" t="s">
        <v>2025</v>
      </c>
      <c r="C1646" s="413">
        <v>16596119</v>
      </c>
      <c r="D1646" s="414"/>
      <c r="E1646" s="418" t="s">
        <v>2887</v>
      </c>
      <c r="F1646" s="475">
        <v>28268761.238183923</v>
      </c>
      <c r="G1646" s="463" t="s">
        <v>2888</v>
      </c>
      <c r="H1646" s="463" t="s">
        <v>2888</v>
      </c>
      <c r="I1646" s="463" t="s">
        <v>2888</v>
      </c>
      <c r="J1646" s="419">
        <f t="shared" si="336"/>
        <v>28268761.238183923</v>
      </c>
      <c r="K1646" s="468">
        <f t="shared" si="337"/>
        <v>1.9831018089638372E-4</v>
      </c>
      <c r="M1646" s="640"/>
      <c r="O1646" s="519"/>
    </row>
    <row r="1647" spans="1:15" s="492" customFormat="1">
      <c r="A1647" s="680"/>
      <c r="B1647" s="412" t="s">
        <v>2026</v>
      </c>
      <c r="C1647" s="413">
        <v>16596683</v>
      </c>
      <c r="D1647" s="414"/>
      <c r="E1647" s="418" t="s">
        <v>2887</v>
      </c>
      <c r="F1647" s="475">
        <v>28268761.238183923</v>
      </c>
      <c r="G1647" s="463" t="s">
        <v>2888</v>
      </c>
      <c r="H1647" s="463" t="s">
        <v>2888</v>
      </c>
      <c r="I1647" s="463" t="s">
        <v>2888</v>
      </c>
      <c r="J1647" s="419">
        <f t="shared" si="336"/>
        <v>28268761.238183923</v>
      </c>
      <c r="K1647" s="468">
        <f t="shared" si="337"/>
        <v>1.9831018089638372E-4</v>
      </c>
      <c r="M1647" s="640"/>
      <c r="O1647" s="519"/>
    </row>
    <row r="1648" spans="1:15" s="492" customFormat="1">
      <c r="A1648" s="680"/>
      <c r="B1648" s="440" t="s">
        <v>2027</v>
      </c>
      <c r="C1648" s="441">
        <v>16597270</v>
      </c>
      <c r="D1648" s="414"/>
      <c r="E1648" s="418" t="s">
        <v>2887</v>
      </c>
      <c r="F1648" s="475">
        <v>28268761.238183923</v>
      </c>
      <c r="G1648" s="463" t="s">
        <v>2888</v>
      </c>
      <c r="H1648" s="463" t="s">
        <v>2888</v>
      </c>
      <c r="I1648" s="463" t="s">
        <v>2888</v>
      </c>
      <c r="J1648" s="419">
        <f t="shared" si="336"/>
        <v>28268761.238183923</v>
      </c>
      <c r="K1648" s="468">
        <f t="shared" si="337"/>
        <v>1.9831018089638372E-4</v>
      </c>
      <c r="M1648" s="640"/>
      <c r="O1648" s="519"/>
    </row>
    <row r="1649" spans="1:15" s="492" customFormat="1">
      <c r="A1649" s="680"/>
      <c r="B1649" s="412" t="s">
        <v>2028</v>
      </c>
      <c r="C1649" s="413">
        <v>16597556</v>
      </c>
      <c r="D1649" s="414"/>
      <c r="E1649" s="418" t="s">
        <v>2887</v>
      </c>
      <c r="F1649" s="475">
        <v>28268761.238183923</v>
      </c>
      <c r="G1649" s="463" t="s">
        <v>2888</v>
      </c>
      <c r="H1649" s="463" t="s">
        <v>2888</v>
      </c>
      <c r="I1649" s="463" t="s">
        <v>2888</v>
      </c>
      <c r="J1649" s="419">
        <f t="shared" si="336"/>
        <v>28268761.238183923</v>
      </c>
      <c r="K1649" s="468">
        <f t="shared" si="337"/>
        <v>1.9831018089638372E-4</v>
      </c>
      <c r="M1649" s="640"/>
      <c r="O1649" s="519"/>
    </row>
    <row r="1650" spans="1:15" s="492" customFormat="1">
      <c r="A1650" s="680"/>
      <c r="B1650" s="412" t="s">
        <v>2029</v>
      </c>
      <c r="C1650" s="413">
        <v>16598520</v>
      </c>
      <c r="D1650" s="414"/>
      <c r="E1650" s="418" t="s">
        <v>2887</v>
      </c>
      <c r="F1650" s="475">
        <v>28268761.238183923</v>
      </c>
      <c r="G1650" s="463" t="s">
        <v>2888</v>
      </c>
      <c r="H1650" s="463" t="s">
        <v>2888</v>
      </c>
      <c r="I1650" s="463" t="s">
        <v>2888</v>
      </c>
      <c r="J1650" s="419">
        <f t="shared" si="336"/>
        <v>28268761.238183923</v>
      </c>
      <c r="K1650" s="468">
        <f t="shared" si="337"/>
        <v>1.9831018089638372E-4</v>
      </c>
      <c r="M1650" s="640"/>
      <c r="O1650" s="519"/>
    </row>
    <row r="1651" spans="1:15" s="492" customFormat="1">
      <c r="A1651" s="680"/>
      <c r="B1651" s="440" t="s">
        <v>2030</v>
      </c>
      <c r="C1651" s="441">
        <v>16598560</v>
      </c>
      <c r="D1651" s="414"/>
      <c r="E1651" s="418" t="s">
        <v>2887</v>
      </c>
      <c r="F1651" s="475">
        <v>28268761.238183923</v>
      </c>
      <c r="G1651" s="463" t="s">
        <v>2888</v>
      </c>
      <c r="H1651" s="463" t="s">
        <v>2888</v>
      </c>
      <c r="I1651" s="463" t="s">
        <v>2888</v>
      </c>
      <c r="J1651" s="419">
        <f t="shared" si="336"/>
        <v>28268761.238183923</v>
      </c>
      <c r="K1651" s="468">
        <f t="shared" si="337"/>
        <v>1.9831018089638372E-4</v>
      </c>
      <c r="M1651" s="640"/>
      <c r="O1651" s="519"/>
    </row>
    <row r="1652" spans="1:15" s="492" customFormat="1">
      <c r="A1652" s="680"/>
      <c r="B1652" s="412" t="s">
        <v>2031</v>
      </c>
      <c r="C1652" s="413">
        <v>16599358</v>
      </c>
      <c r="D1652" s="414"/>
      <c r="E1652" s="418" t="s">
        <v>2887</v>
      </c>
      <c r="F1652" s="475">
        <v>28268761.238183923</v>
      </c>
      <c r="G1652" s="463" t="s">
        <v>2888</v>
      </c>
      <c r="H1652" s="463" t="s">
        <v>2888</v>
      </c>
      <c r="I1652" s="463" t="s">
        <v>2888</v>
      </c>
      <c r="J1652" s="419">
        <f t="shared" si="336"/>
        <v>28268761.238183923</v>
      </c>
      <c r="K1652" s="468">
        <f t="shared" si="337"/>
        <v>1.9831018089638372E-4</v>
      </c>
      <c r="M1652" s="640"/>
      <c r="O1652" s="519"/>
    </row>
    <row r="1653" spans="1:15" s="492" customFormat="1">
      <c r="A1653" s="680"/>
      <c r="B1653" s="412" t="s">
        <v>2032</v>
      </c>
      <c r="C1653" s="413">
        <v>16600887</v>
      </c>
      <c r="D1653" s="414"/>
      <c r="E1653" s="418" t="s">
        <v>2887</v>
      </c>
      <c r="F1653" s="475">
        <v>28268761.238183923</v>
      </c>
      <c r="G1653" s="463" t="s">
        <v>2888</v>
      </c>
      <c r="H1653" s="463" t="s">
        <v>2888</v>
      </c>
      <c r="I1653" s="463" t="s">
        <v>2888</v>
      </c>
      <c r="J1653" s="419">
        <f t="shared" si="336"/>
        <v>28268761.238183923</v>
      </c>
      <c r="K1653" s="468">
        <f t="shared" si="337"/>
        <v>1.9831018089638372E-4</v>
      </c>
      <c r="M1653" s="640"/>
      <c r="O1653" s="519"/>
    </row>
    <row r="1654" spans="1:15" s="492" customFormat="1">
      <c r="A1654" s="680"/>
      <c r="B1654" s="440" t="s">
        <v>2033</v>
      </c>
      <c r="C1654" s="441">
        <v>16601539</v>
      </c>
      <c r="D1654" s="414"/>
      <c r="E1654" s="418" t="s">
        <v>2887</v>
      </c>
      <c r="F1654" s="475">
        <v>28268761.238183923</v>
      </c>
      <c r="G1654" s="463" t="s">
        <v>2888</v>
      </c>
      <c r="H1654" s="463" t="s">
        <v>2888</v>
      </c>
      <c r="I1654" s="463" t="s">
        <v>2888</v>
      </c>
      <c r="J1654" s="419">
        <f t="shared" si="336"/>
        <v>28268761.238183923</v>
      </c>
      <c r="K1654" s="468">
        <f t="shared" si="337"/>
        <v>1.9831018089638372E-4</v>
      </c>
      <c r="M1654" s="640"/>
      <c r="O1654" s="519"/>
    </row>
    <row r="1655" spans="1:15" s="492" customFormat="1">
      <c r="A1655" s="680"/>
      <c r="B1655" s="412" t="s">
        <v>2034</v>
      </c>
      <c r="C1655" s="413">
        <v>16601742</v>
      </c>
      <c r="D1655" s="414"/>
      <c r="E1655" s="418" t="s">
        <v>2887</v>
      </c>
      <c r="F1655" s="475">
        <v>28268761.238183923</v>
      </c>
      <c r="G1655" s="463" t="s">
        <v>2888</v>
      </c>
      <c r="H1655" s="463" t="s">
        <v>2888</v>
      </c>
      <c r="I1655" s="463" t="s">
        <v>2888</v>
      </c>
      <c r="J1655" s="419">
        <f t="shared" si="336"/>
        <v>28268761.238183923</v>
      </c>
      <c r="K1655" s="468">
        <f t="shared" si="337"/>
        <v>1.9831018089638372E-4</v>
      </c>
      <c r="M1655" s="640"/>
      <c r="O1655" s="519"/>
    </row>
    <row r="1656" spans="1:15" s="492" customFormat="1">
      <c r="A1656" s="680"/>
      <c r="B1656" s="412" t="s">
        <v>2035</v>
      </c>
      <c r="C1656" s="413">
        <v>16602019</v>
      </c>
      <c r="D1656" s="414"/>
      <c r="E1656" s="418" t="s">
        <v>2887</v>
      </c>
      <c r="F1656" s="475">
        <v>28268761.238183923</v>
      </c>
      <c r="G1656" s="463" t="s">
        <v>2888</v>
      </c>
      <c r="H1656" s="463" t="s">
        <v>2888</v>
      </c>
      <c r="I1656" s="463" t="s">
        <v>2888</v>
      </c>
      <c r="J1656" s="419">
        <f t="shared" si="336"/>
        <v>28268761.238183923</v>
      </c>
      <c r="K1656" s="468">
        <f t="shared" si="337"/>
        <v>1.9831018089638372E-4</v>
      </c>
      <c r="M1656" s="640"/>
      <c r="O1656" s="519"/>
    </row>
    <row r="1657" spans="1:15" s="492" customFormat="1">
      <c r="A1657" s="680"/>
      <c r="B1657" s="440" t="s">
        <v>2036</v>
      </c>
      <c r="C1657" s="441">
        <v>16602057</v>
      </c>
      <c r="D1657" s="414"/>
      <c r="E1657" s="418" t="s">
        <v>2887</v>
      </c>
      <c r="F1657" s="475">
        <v>28268761.238183923</v>
      </c>
      <c r="G1657" s="463" t="s">
        <v>2888</v>
      </c>
      <c r="H1657" s="463" t="s">
        <v>2888</v>
      </c>
      <c r="I1657" s="463" t="s">
        <v>2888</v>
      </c>
      <c r="J1657" s="419">
        <f t="shared" si="336"/>
        <v>28268761.238183923</v>
      </c>
      <c r="K1657" s="468">
        <f t="shared" si="337"/>
        <v>1.9831018089638372E-4</v>
      </c>
      <c r="M1657" s="640"/>
      <c r="O1657" s="519"/>
    </row>
    <row r="1658" spans="1:15" s="492" customFormat="1">
      <c r="A1658" s="680"/>
      <c r="B1658" s="412" t="s">
        <v>2037</v>
      </c>
      <c r="C1658" s="413">
        <v>16602078</v>
      </c>
      <c r="D1658" s="414"/>
      <c r="E1658" s="418" t="s">
        <v>2887</v>
      </c>
      <c r="F1658" s="475">
        <v>28268761.238183923</v>
      </c>
      <c r="G1658" s="463" t="s">
        <v>2888</v>
      </c>
      <c r="H1658" s="463" t="s">
        <v>2888</v>
      </c>
      <c r="I1658" s="463" t="s">
        <v>2888</v>
      </c>
      <c r="J1658" s="419">
        <f t="shared" si="336"/>
        <v>28268761.238183923</v>
      </c>
      <c r="K1658" s="468">
        <f t="shared" si="337"/>
        <v>1.9831018089638372E-4</v>
      </c>
      <c r="M1658" s="640"/>
      <c r="O1658" s="519"/>
    </row>
    <row r="1659" spans="1:15" s="492" customFormat="1">
      <c r="A1659" s="680"/>
      <c r="B1659" s="412" t="s">
        <v>2038</v>
      </c>
      <c r="C1659" s="413">
        <v>16602426</v>
      </c>
      <c r="D1659" s="414"/>
      <c r="E1659" s="418" t="s">
        <v>2887</v>
      </c>
      <c r="F1659" s="475">
        <v>28268761.238183923</v>
      </c>
      <c r="G1659" s="463" t="s">
        <v>2888</v>
      </c>
      <c r="H1659" s="463" t="s">
        <v>2888</v>
      </c>
      <c r="I1659" s="463" t="s">
        <v>2888</v>
      </c>
      <c r="J1659" s="419">
        <f t="shared" si="336"/>
        <v>28268761.238183923</v>
      </c>
      <c r="K1659" s="468">
        <f t="shared" si="337"/>
        <v>1.9831018089638372E-4</v>
      </c>
      <c r="M1659" s="640"/>
      <c r="O1659" s="519"/>
    </row>
    <row r="1660" spans="1:15" s="492" customFormat="1">
      <c r="A1660" s="680"/>
      <c r="B1660" s="440" t="s">
        <v>2039</v>
      </c>
      <c r="C1660" s="441">
        <v>16602675</v>
      </c>
      <c r="D1660" s="414"/>
      <c r="E1660" s="418" t="s">
        <v>2887</v>
      </c>
      <c r="F1660" s="475">
        <v>28268761.238183923</v>
      </c>
      <c r="G1660" s="463" t="s">
        <v>2888</v>
      </c>
      <c r="H1660" s="463" t="s">
        <v>2888</v>
      </c>
      <c r="I1660" s="463" t="s">
        <v>2888</v>
      </c>
      <c r="J1660" s="419">
        <f t="shared" si="336"/>
        <v>28268761.238183923</v>
      </c>
      <c r="K1660" s="468">
        <f t="shared" si="337"/>
        <v>1.9831018089638372E-4</v>
      </c>
      <c r="M1660" s="640"/>
      <c r="O1660" s="519"/>
    </row>
    <row r="1661" spans="1:15" s="492" customFormat="1">
      <c r="A1661" s="680"/>
      <c r="B1661" s="412" t="s">
        <v>2040</v>
      </c>
      <c r="C1661" s="413">
        <v>16602986</v>
      </c>
      <c r="D1661" s="414"/>
      <c r="E1661" s="418" t="s">
        <v>2887</v>
      </c>
      <c r="F1661" s="475">
        <v>28268761.238183923</v>
      </c>
      <c r="G1661" s="463" t="s">
        <v>2888</v>
      </c>
      <c r="H1661" s="463" t="s">
        <v>2888</v>
      </c>
      <c r="I1661" s="463" t="s">
        <v>2888</v>
      </c>
      <c r="J1661" s="419">
        <f t="shared" si="336"/>
        <v>28268761.238183923</v>
      </c>
      <c r="K1661" s="468">
        <f t="shared" si="337"/>
        <v>1.9831018089638372E-4</v>
      </c>
      <c r="M1661" s="640"/>
      <c r="O1661" s="519"/>
    </row>
    <row r="1662" spans="1:15" s="492" customFormat="1">
      <c r="A1662" s="680"/>
      <c r="B1662" s="412" t="s">
        <v>2041</v>
      </c>
      <c r="C1662" s="413">
        <v>16603146</v>
      </c>
      <c r="D1662" s="414"/>
      <c r="E1662" s="418" t="s">
        <v>2887</v>
      </c>
      <c r="F1662" s="475">
        <v>28268761.238183923</v>
      </c>
      <c r="G1662" s="463" t="s">
        <v>2888</v>
      </c>
      <c r="H1662" s="463" t="s">
        <v>2888</v>
      </c>
      <c r="I1662" s="463" t="s">
        <v>2888</v>
      </c>
      <c r="J1662" s="419">
        <f t="shared" si="336"/>
        <v>28268761.238183923</v>
      </c>
      <c r="K1662" s="468">
        <f t="shared" si="337"/>
        <v>1.9831018089638372E-4</v>
      </c>
      <c r="M1662" s="640"/>
      <c r="O1662" s="519"/>
    </row>
    <row r="1663" spans="1:15" s="492" customFormat="1">
      <c r="A1663" s="680"/>
      <c r="B1663" s="440" t="s">
        <v>2042</v>
      </c>
      <c r="C1663" s="441">
        <v>16605480</v>
      </c>
      <c r="D1663" s="414"/>
      <c r="E1663" s="418" t="s">
        <v>2887</v>
      </c>
      <c r="F1663" s="475">
        <v>28268761.238183923</v>
      </c>
      <c r="G1663" s="463" t="s">
        <v>2888</v>
      </c>
      <c r="H1663" s="463" t="s">
        <v>2888</v>
      </c>
      <c r="I1663" s="463" t="s">
        <v>2888</v>
      </c>
      <c r="J1663" s="419">
        <f t="shared" si="336"/>
        <v>28268761.238183923</v>
      </c>
      <c r="K1663" s="468">
        <f t="shared" si="337"/>
        <v>1.9831018089638372E-4</v>
      </c>
      <c r="M1663" s="640"/>
      <c r="O1663" s="519"/>
    </row>
    <row r="1664" spans="1:15" s="492" customFormat="1">
      <c r="A1664" s="680"/>
      <c r="B1664" s="412" t="s">
        <v>2043</v>
      </c>
      <c r="C1664" s="413">
        <v>16607027</v>
      </c>
      <c r="D1664" s="414"/>
      <c r="E1664" s="418" t="s">
        <v>2887</v>
      </c>
      <c r="F1664" s="475">
        <v>28268761.238183923</v>
      </c>
      <c r="G1664" s="463" t="s">
        <v>2888</v>
      </c>
      <c r="H1664" s="463" t="s">
        <v>2888</v>
      </c>
      <c r="I1664" s="463" t="s">
        <v>2888</v>
      </c>
      <c r="J1664" s="419">
        <f t="shared" si="336"/>
        <v>28268761.238183923</v>
      </c>
      <c r="K1664" s="468">
        <f t="shared" si="337"/>
        <v>1.9831018089638372E-4</v>
      </c>
      <c r="M1664" s="640"/>
      <c r="O1664" s="519"/>
    </row>
    <row r="1665" spans="1:15" s="492" customFormat="1">
      <c r="A1665" s="680"/>
      <c r="B1665" s="412" t="s">
        <v>2044</v>
      </c>
      <c r="C1665" s="413">
        <v>16607255</v>
      </c>
      <c r="D1665" s="414"/>
      <c r="E1665" s="418" t="s">
        <v>2887</v>
      </c>
      <c r="F1665" s="475">
        <v>28268761.238183923</v>
      </c>
      <c r="G1665" s="463" t="s">
        <v>2888</v>
      </c>
      <c r="H1665" s="463" t="s">
        <v>2888</v>
      </c>
      <c r="I1665" s="463" t="s">
        <v>2888</v>
      </c>
      <c r="J1665" s="419">
        <f t="shared" si="336"/>
        <v>28268761.238183923</v>
      </c>
      <c r="K1665" s="468">
        <f t="shared" si="337"/>
        <v>1.9831018089638372E-4</v>
      </c>
      <c r="M1665" s="640"/>
      <c r="O1665" s="519"/>
    </row>
    <row r="1666" spans="1:15" s="492" customFormat="1">
      <c r="A1666" s="680"/>
      <c r="B1666" s="440" t="s">
        <v>2045</v>
      </c>
      <c r="C1666" s="441">
        <v>16608008</v>
      </c>
      <c r="D1666" s="414"/>
      <c r="E1666" s="418" t="s">
        <v>2887</v>
      </c>
      <c r="F1666" s="475">
        <v>28268761.238183923</v>
      </c>
      <c r="G1666" s="463" t="s">
        <v>2888</v>
      </c>
      <c r="H1666" s="463" t="s">
        <v>2888</v>
      </c>
      <c r="I1666" s="463" t="s">
        <v>2888</v>
      </c>
      <c r="J1666" s="419">
        <f t="shared" si="336"/>
        <v>28268761.238183923</v>
      </c>
      <c r="K1666" s="468">
        <f t="shared" si="337"/>
        <v>1.9831018089638372E-4</v>
      </c>
      <c r="M1666" s="640"/>
      <c r="O1666" s="519"/>
    </row>
    <row r="1667" spans="1:15" s="492" customFormat="1">
      <c r="A1667" s="680"/>
      <c r="B1667" s="412" t="s">
        <v>2046</v>
      </c>
      <c r="C1667" s="413">
        <v>16608074</v>
      </c>
      <c r="D1667" s="414"/>
      <c r="E1667" s="418" t="s">
        <v>2887</v>
      </c>
      <c r="F1667" s="475">
        <v>28268761.238183923</v>
      </c>
      <c r="G1667" s="463" t="s">
        <v>2888</v>
      </c>
      <c r="H1667" s="463" t="s">
        <v>2888</v>
      </c>
      <c r="I1667" s="463" t="s">
        <v>2888</v>
      </c>
      <c r="J1667" s="419">
        <f t="shared" si="336"/>
        <v>28268761.238183923</v>
      </c>
      <c r="K1667" s="468">
        <f t="shared" si="337"/>
        <v>1.9831018089638372E-4</v>
      </c>
      <c r="M1667" s="640"/>
      <c r="O1667" s="519"/>
    </row>
    <row r="1668" spans="1:15" s="492" customFormat="1">
      <c r="A1668" s="680"/>
      <c r="B1668" s="412" t="s">
        <v>2047</v>
      </c>
      <c r="C1668" s="413">
        <v>16608093</v>
      </c>
      <c r="D1668" s="414"/>
      <c r="E1668" s="418" t="s">
        <v>2887</v>
      </c>
      <c r="F1668" s="475">
        <v>28268761.238183923</v>
      </c>
      <c r="G1668" s="463" t="s">
        <v>2888</v>
      </c>
      <c r="H1668" s="463" t="s">
        <v>2888</v>
      </c>
      <c r="I1668" s="463" t="s">
        <v>2888</v>
      </c>
      <c r="J1668" s="419">
        <f t="shared" si="336"/>
        <v>28268761.238183923</v>
      </c>
      <c r="K1668" s="468">
        <f t="shared" si="337"/>
        <v>1.9831018089638372E-4</v>
      </c>
      <c r="M1668" s="640"/>
      <c r="O1668" s="519"/>
    </row>
    <row r="1669" spans="1:15" s="492" customFormat="1">
      <c r="A1669" s="680"/>
      <c r="B1669" s="440" t="s">
        <v>2048</v>
      </c>
      <c r="C1669" s="441">
        <v>16608182</v>
      </c>
      <c r="D1669" s="414"/>
      <c r="E1669" s="418" t="s">
        <v>2887</v>
      </c>
      <c r="F1669" s="475">
        <v>28268761.238183923</v>
      </c>
      <c r="G1669" s="463" t="s">
        <v>2888</v>
      </c>
      <c r="H1669" s="463" t="s">
        <v>2888</v>
      </c>
      <c r="I1669" s="463" t="s">
        <v>2888</v>
      </c>
      <c r="J1669" s="419">
        <f t="shared" si="336"/>
        <v>28268761.238183923</v>
      </c>
      <c r="K1669" s="468">
        <f t="shared" si="337"/>
        <v>1.9831018089638372E-4</v>
      </c>
      <c r="M1669" s="640"/>
      <c r="O1669" s="519"/>
    </row>
    <row r="1670" spans="1:15" s="492" customFormat="1">
      <c r="A1670" s="680"/>
      <c r="B1670" s="412" t="s">
        <v>2049</v>
      </c>
      <c r="C1670" s="413">
        <v>16608750</v>
      </c>
      <c r="D1670" s="414"/>
      <c r="E1670" s="418" t="s">
        <v>2887</v>
      </c>
      <c r="F1670" s="475">
        <v>28268761.238183923</v>
      </c>
      <c r="G1670" s="463" t="s">
        <v>2888</v>
      </c>
      <c r="H1670" s="463" t="s">
        <v>2888</v>
      </c>
      <c r="I1670" s="463" t="s">
        <v>2888</v>
      </c>
      <c r="J1670" s="419">
        <f t="shared" si="336"/>
        <v>28268761.238183923</v>
      </c>
      <c r="K1670" s="468">
        <f t="shared" si="337"/>
        <v>1.9831018089638372E-4</v>
      </c>
      <c r="M1670" s="640"/>
      <c r="O1670" s="519"/>
    </row>
    <row r="1671" spans="1:15" s="492" customFormat="1">
      <c r="A1671" s="680"/>
      <c r="B1671" s="412" t="s">
        <v>2050</v>
      </c>
      <c r="C1671" s="413">
        <v>16609624</v>
      </c>
      <c r="D1671" s="414"/>
      <c r="E1671" s="418" t="s">
        <v>2887</v>
      </c>
      <c r="F1671" s="475">
        <v>28268761.238183923</v>
      </c>
      <c r="G1671" s="463" t="s">
        <v>2888</v>
      </c>
      <c r="H1671" s="463" t="s">
        <v>2888</v>
      </c>
      <c r="I1671" s="463" t="s">
        <v>2888</v>
      </c>
      <c r="J1671" s="419">
        <f t="shared" si="336"/>
        <v>28268761.238183923</v>
      </c>
      <c r="K1671" s="468">
        <f t="shared" si="337"/>
        <v>1.9831018089638372E-4</v>
      </c>
      <c r="M1671" s="640"/>
      <c r="O1671" s="519"/>
    </row>
    <row r="1672" spans="1:15" s="492" customFormat="1">
      <c r="A1672" s="680"/>
      <c r="B1672" s="440" t="s">
        <v>2051</v>
      </c>
      <c r="C1672" s="441">
        <v>16610844</v>
      </c>
      <c r="D1672" s="414"/>
      <c r="E1672" s="418" t="s">
        <v>2887</v>
      </c>
      <c r="F1672" s="475">
        <v>28268761.238183923</v>
      </c>
      <c r="G1672" s="463" t="s">
        <v>2888</v>
      </c>
      <c r="H1672" s="463" t="s">
        <v>2888</v>
      </c>
      <c r="I1672" s="463" t="s">
        <v>2888</v>
      </c>
      <c r="J1672" s="419">
        <f t="shared" si="336"/>
        <v>28268761.238183923</v>
      </c>
      <c r="K1672" s="468">
        <f t="shared" si="337"/>
        <v>1.9831018089638372E-4</v>
      </c>
      <c r="M1672" s="640"/>
      <c r="O1672" s="519"/>
    </row>
    <row r="1673" spans="1:15" s="492" customFormat="1">
      <c r="A1673" s="680"/>
      <c r="B1673" s="412" t="s">
        <v>2052</v>
      </c>
      <c r="C1673" s="413">
        <v>16611495</v>
      </c>
      <c r="D1673" s="414"/>
      <c r="E1673" s="418" t="s">
        <v>2887</v>
      </c>
      <c r="F1673" s="475">
        <v>28268761.238183923</v>
      </c>
      <c r="G1673" s="463" t="s">
        <v>2888</v>
      </c>
      <c r="H1673" s="463" t="s">
        <v>2888</v>
      </c>
      <c r="I1673" s="463" t="s">
        <v>2888</v>
      </c>
      <c r="J1673" s="419">
        <f t="shared" si="336"/>
        <v>28268761.238183923</v>
      </c>
      <c r="K1673" s="468">
        <f t="shared" si="337"/>
        <v>1.9831018089638372E-4</v>
      </c>
      <c r="M1673" s="640"/>
      <c r="O1673" s="519"/>
    </row>
    <row r="1674" spans="1:15" s="492" customFormat="1">
      <c r="A1674" s="680"/>
      <c r="B1674" s="412" t="s">
        <v>2053</v>
      </c>
      <c r="C1674" s="413">
        <v>16611778</v>
      </c>
      <c r="D1674" s="414"/>
      <c r="E1674" s="418" t="s">
        <v>2887</v>
      </c>
      <c r="F1674" s="475">
        <v>28268761.238183923</v>
      </c>
      <c r="G1674" s="463" t="s">
        <v>2888</v>
      </c>
      <c r="H1674" s="463" t="s">
        <v>2888</v>
      </c>
      <c r="I1674" s="463" t="s">
        <v>2888</v>
      </c>
      <c r="J1674" s="419">
        <f t="shared" si="336"/>
        <v>28268761.238183923</v>
      </c>
      <c r="K1674" s="468">
        <f t="shared" si="337"/>
        <v>1.9831018089638372E-4</v>
      </c>
      <c r="M1674" s="640"/>
      <c r="O1674" s="519"/>
    </row>
    <row r="1675" spans="1:15" s="492" customFormat="1">
      <c r="A1675" s="680"/>
      <c r="B1675" s="440" t="s">
        <v>2054</v>
      </c>
      <c r="C1675" s="441">
        <v>16613090</v>
      </c>
      <c r="D1675" s="414"/>
      <c r="E1675" s="418" t="s">
        <v>2887</v>
      </c>
      <c r="F1675" s="475">
        <v>28268761.238183923</v>
      </c>
      <c r="G1675" s="463" t="s">
        <v>2888</v>
      </c>
      <c r="H1675" s="463" t="s">
        <v>2888</v>
      </c>
      <c r="I1675" s="463" t="s">
        <v>2888</v>
      </c>
      <c r="J1675" s="419">
        <f t="shared" si="336"/>
        <v>28268761.238183923</v>
      </c>
      <c r="K1675" s="468">
        <f t="shared" si="337"/>
        <v>1.9831018089638372E-4</v>
      </c>
      <c r="M1675" s="640"/>
      <c r="O1675" s="519"/>
    </row>
    <row r="1676" spans="1:15" s="492" customFormat="1">
      <c r="A1676" s="680"/>
      <c r="B1676" s="412" t="s">
        <v>2055</v>
      </c>
      <c r="C1676" s="413">
        <v>16613980</v>
      </c>
      <c r="D1676" s="414"/>
      <c r="E1676" s="418" t="s">
        <v>2887</v>
      </c>
      <c r="F1676" s="475">
        <v>28268761.238183923</v>
      </c>
      <c r="G1676" s="463" t="s">
        <v>2888</v>
      </c>
      <c r="H1676" s="463" t="s">
        <v>2888</v>
      </c>
      <c r="I1676" s="463" t="s">
        <v>2888</v>
      </c>
      <c r="J1676" s="419">
        <f t="shared" si="336"/>
        <v>28268761.238183923</v>
      </c>
      <c r="K1676" s="468">
        <f t="shared" si="337"/>
        <v>1.9831018089638372E-4</v>
      </c>
      <c r="M1676" s="640"/>
      <c r="O1676" s="519"/>
    </row>
    <row r="1677" spans="1:15" s="492" customFormat="1">
      <c r="A1677" s="680"/>
      <c r="B1677" s="412" t="s">
        <v>2056</v>
      </c>
      <c r="C1677" s="413">
        <v>16616460</v>
      </c>
      <c r="D1677" s="414"/>
      <c r="E1677" s="418" t="s">
        <v>2887</v>
      </c>
      <c r="F1677" s="475">
        <v>28268761.238183923</v>
      </c>
      <c r="G1677" s="463" t="s">
        <v>2888</v>
      </c>
      <c r="H1677" s="463" t="s">
        <v>2888</v>
      </c>
      <c r="I1677" s="463" t="s">
        <v>2888</v>
      </c>
      <c r="J1677" s="419">
        <f t="shared" si="336"/>
        <v>28268761.238183923</v>
      </c>
      <c r="K1677" s="468">
        <f t="shared" si="337"/>
        <v>1.9831018089638372E-4</v>
      </c>
      <c r="M1677" s="640"/>
      <c r="O1677" s="519"/>
    </row>
    <row r="1678" spans="1:15" s="492" customFormat="1">
      <c r="A1678" s="680"/>
      <c r="B1678" s="440" t="s">
        <v>2057</v>
      </c>
      <c r="C1678" s="441">
        <v>16619436</v>
      </c>
      <c r="D1678" s="414"/>
      <c r="E1678" s="418" t="s">
        <v>2887</v>
      </c>
      <c r="F1678" s="475">
        <v>28268761.238183923</v>
      </c>
      <c r="G1678" s="463" t="s">
        <v>2888</v>
      </c>
      <c r="H1678" s="463" t="s">
        <v>2888</v>
      </c>
      <c r="I1678" s="463" t="s">
        <v>2888</v>
      </c>
      <c r="J1678" s="419">
        <f t="shared" si="336"/>
        <v>28268761.238183923</v>
      </c>
      <c r="K1678" s="468">
        <f t="shared" si="337"/>
        <v>1.9831018089638372E-4</v>
      </c>
      <c r="M1678" s="640"/>
      <c r="O1678" s="519"/>
    </row>
    <row r="1679" spans="1:15" s="492" customFormat="1">
      <c r="A1679" s="680"/>
      <c r="B1679" s="412" t="s">
        <v>2058</v>
      </c>
      <c r="C1679" s="413">
        <v>16620606</v>
      </c>
      <c r="D1679" s="414"/>
      <c r="E1679" s="418" t="s">
        <v>2887</v>
      </c>
      <c r="F1679" s="475">
        <v>28268761.238183923</v>
      </c>
      <c r="G1679" s="463" t="s">
        <v>2888</v>
      </c>
      <c r="H1679" s="463" t="s">
        <v>2888</v>
      </c>
      <c r="I1679" s="463" t="s">
        <v>2888</v>
      </c>
      <c r="J1679" s="419">
        <f t="shared" si="336"/>
        <v>28268761.238183923</v>
      </c>
      <c r="K1679" s="468">
        <f t="shared" si="337"/>
        <v>1.9831018089638372E-4</v>
      </c>
      <c r="M1679" s="640"/>
      <c r="O1679" s="519"/>
    </row>
    <row r="1680" spans="1:15" s="492" customFormat="1">
      <c r="A1680" s="680"/>
      <c r="B1680" s="412" t="s">
        <v>2059</v>
      </c>
      <c r="C1680" s="413">
        <v>16621168</v>
      </c>
      <c r="D1680" s="414"/>
      <c r="E1680" s="418" t="s">
        <v>2887</v>
      </c>
      <c r="F1680" s="475">
        <v>28268761.238183923</v>
      </c>
      <c r="G1680" s="463" t="s">
        <v>2888</v>
      </c>
      <c r="H1680" s="463" t="s">
        <v>2888</v>
      </c>
      <c r="I1680" s="463" t="s">
        <v>2888</v>
      </c>
      <c r="J1680" s="419">
        <f t="shared" si="336"/>
        <v>28268761.238183923</v>
      </c>
      <c r="K1680" s="468">
        <f t="shared" si="337"/>
        <v>1.9831018089638372E-4</v>
      </c>
      <c r="M1680" s="640"/>
      <c r="O1680" s="519"/>
    </row>
    <row r="1681" spans="1:15" s="492" customFormat="1">
      <c r="A1681" s="680"/>
      <c r="B1681" s="440" t="s">
        <v>2060</v>
      </c>
      <c r="C1681" s="441">
        <v>16621514</v>
      </c>
      <c r="D1681" s="414"/>
      <c r="E1681" s="418" t="s">
        <v>2887</v>
      </c>
      <c r="F1681" s="475">
        <v>28268761.238183923</v>
      </c>
      <c r="G1681" s="463" t="s">
        <v>2888</v>
      </c>
      <c r="H1681" s="463" t="s">
        <v>2888</v>
      </c>
      <c r="I1681" s="463" t="s">
        <v>2888</v>
      </c>
      <c r="J1681" s="419">
        <f t="shared" si="336"/>
        <v>28268761.238183923</v>
      </c>
      <c r="K1681" s="468">
        <f t="shared" si="337"/>
        <v>1.9831018089638372E-4</v>
      </c>
      <c r="M1681" s="640"/>
      <c r="O1681" s="519"/>
    </row>
    <row r="1682" spans="1:15" s="492" customFormat="1">
      <c r="A1682" s="680"/>
      <c r="B1682" s="412" t="s">
        <v>2061</v>
      </c>
      <c r="C1682" s="413">
        <v>16621765</v>
      </c>
      <c r="D1682" s="414"/>
      <c r="E1682" s="418" t="s">
        <v>2887</v>
      </c>
      <c r="F1682" s="475">
        <v>28268761.238183923</v>
      </c>
      <c r="G1682" s="463" t="s">
        <v>2888</v>
      </c>
      <c r="H1682" s="463" t="s">
        <v>2888</v>
      </c>
      <c r="I1682" s="463" t="s">
        <v>2888</v>
      </c>
      <c r="J1682" s="419">
        <f t="shared" si="336"/>
        <v>28268761.238183923</v>
      </c>
      <c r="K1682" s="468">
        <f t="shared" si="337"/>
        <v>1.9831018089638372E-4</v>
      </c>
      <c r="M1682" s="640"/>
      <c r="O1682" s="519"/>
    </row>
    <row r="1683" spans="1:15" s="492" customFormat="1">
      <c r="A1683" s="680"/>
      <c r="B1683" s="412" t="s">
        <v>2062</v>
      </c>
      <c r="C1683" s="413">
        <v>16622672</v>
      </c>
      <c r="D1683" s="414"/>
      <c r="E1683" s="418" t="s">
        <v>2887</v>
      </c>
      <c r="F1683" s="475">
        <v>28268761.238183923</v>
      </c>
      <c r="G1683" s="463" t="s">
        <v>2888</v>
      </c>
      <c r="H1683" s="463" t="s">
        <v>2888</v>
      </c>
      <c r="I1683" s="463" t="s">
        <v>2888</v>
      </c>
      <c r="J1683" s="419">
        <f t="shared" si="336"/>
        <v>28268761.238183923</v>
      </c>
      <c r="K1683" s="468">
        <f t="shared" si="337"/>
        <v>1.9831018089638372E-4</v>
      </c>
      <c r="M1683" s="640"/>
      <c r="O1683" s="519"/>
    </row>
    <row r="1684" spans="1:15" s="492" customFormat="1">
      <c r="A1684" s="680"/>
      <c r="B1684" s="440" t="s">
        <v>2063</v>
      </c>
      <c r="C1684" s="441">
        <v>16623304</v>
      </c>
      <c r="D1684" s="414"/>
      <c r="E1684" s="418" t="s">
        <v>2887</v>
      </c>
      <c r="F1684" s="475">
        <v>28268761.238183923</v>
      </c>
      <c r="G1684" s="463" t="s">
        <v>2888</v>
      </c>
      <c r="H1684" s="463" t="s">
        <v>2888</v>
      </c>
      <c r="I1684" s="463" t="s">
        <v>2888</v>
      </c>
      <c r="J1684" s="419">
        <f t="shared" si="336"/>
        <v>28268761.238183923</v>
      </c>
      <c r="K1684" s="468">
        <f t="shared" si="337"/>
        <v>1.9831018089638372E-4</v>
      </c>
      <c r="M1684" s="640"/>
      <c r="O1684" s="519"/>
    </row>
    <row r="1685" spans="1:15" s="492" customFormat="1">
      <c r="A1685" s="680"/>
      <c r="B1685" s="412" t="s">
        <v>2064</v>
      </c>
      <c r="C1685" s="413">
        <v>16623890</v>
      </c>
      <c r="D1685" s="414"/>
      <c r="E1685" s="418" t="s">
        <v>2887</v>
      </c>
      <c r="F1685" s="475">
        <v>28268761.238183923</v>
      </c>
      <c r="G1685" s="463" t="s">
        <v>2888</v>
      </c>
      <c r="H1685" s="463" t="s">
        <v>2888</v>
      </c>
      <c r="I1685" s="463" t="s">
        <v>2888</v>
      </c>
      <c r="J1685" s="419">
        <f t="shared" si="336"/>
        <v>28268761.238183923</v>
      </c>
      <c r="K1685" s="468">
        <f t="shared" si="337"/>
        <v>1.9831018089638372E-4</v>
      </c>
      <c r="M1685" s="640"/>
      <c r="O1685" s="519"/>
    </row>
    <row r="1686" spans="1:15" s="492" customFormat="1">
      <c r="A1686" s="680"/>
      <c r="B1686" s="412" t="s">
        <v>998</v>
      </c>
      <c r="C1686" s="413">
        <v>16624379</v>
      </c>
      <c r="D1686" s="414"/>
      <c r="E1686" s="418" t="s">
        <v>2887</v>
      </c>
      <c r="F1686" s="475">
        <v>28268761.238183923</v>
      </c>
      <c r="G1686" s="463" t="s">
        <v>2888</v>
      </c>
      <c r="H1686" s="463" t="s">
        <v>2888</v>
      </c>
      <c r="I1686" s="463" t="s">
        <v>2888</v>
      </c>
      <c r="J1686" s="419">
        <f t="shared" ref="J1686:J1749" si="338">+F1686</f>
        <v>28268761.238183923</v>
      </c>
      <c r="K1686" s="468">
        <f t="shared" ref="K1686:K1749" si="339">+J1686/$L$4337</f>
        <v>1.9831018089638372E-4</v>
      </c>
      <c r="M1686" s="640"/>
      <c r="O1686" s="519"/>
    </row>
    <row r="1687" spans="1:15" s="492" customFormat="1">
      <c r="A1687" s="680"/>
      <c r="B1687" s="440" t="s">
        <v>2065</v>
      </c>
      <c r="C1687" s="441">
        <v>16624404</v>
      </c>
      <c r="D1687" s="414"/>
      <c r="E1687" s="418" t="s">
        <v>2887</v>
      </c>
      <c r="F1687" s="475">
        <v>28268761.238183923</v>
      </c>
      <c r="G1687" s="463" t="s">
        <v>2888</v>
      </c>
      <c r="H1687" s="463" t="s">
        <v>2888</v>
      </c>
      <c r="I1687" s="463" t="s">
        <v>2888</v>
      </c>
      <c r="J1687" s="419">
        <f t="shared" si="338"/>
        <v>28268761.238183923</v>
      </c>
      <c r="K1687" s="468">
        <f t="shared" si="339"/>
        <v>1.9831018089638372E-4</v>
      </c>
      <c r="M1687" s="640"/>
      <c r="O1687" s="519"/>
    </row>
    <row r="1688" spans="1:15" s="492" customFormat="1">
      <c r="A1688" s="680"/>
      <c r="B1688" s="412" t="s">
        <v>2066</v>
      </c>
      <c r="C1688" s="413">
        <v>16625453</v>
      </c>
      <c r="D1688" s="414"/>
      <c r="E1688" s="418" t="s">
        <v>2887</v>
      </c>
      <c r="F1688" s="475">
        <v>28268761.238183923</v>
      </c>
      <c r="G1688" s="463" t="s">
        <v>2888</v>
      </c>
      <c r="H1688" s="463" t="s">
        <v>2888</v>
      </c>
      <c r="I1688" s="463" t="s">
        <v>2888</v>
      </c>
      <c r="J1688" s="419">
        <f t="shared" si="338"/>
        <v>28268761.238183923</v>
      </c>
      <c r="K1688" s="468">
        <f t="shared" si="339"/>
        <v>1.9831018089638372E-4</v>
      </c>
      <c r="M1688" s="640"/>
      <c r="O1688" s="519"/>
    </row>
    <row r="1689" spans="1:15" s="492" customFormat="1">
      <c r="A1689" s="680"/>
      <c r="B1689" s="412" t="s">
        <v>2067</v>
      </c>
      <c r="C1689" s="413">
        <v>16625500</v>
      </c>
      <c r="D1689" s="414"/>
      <c r="E1689" s="418" t="s">
        <v>2887</v>
      </c>
      <c r="F1689" s="475">
        <v>28268761.238183923</v>
      </c>
      <c r="G1689" s="463" t="s">
        <v>2888</v>
      </c>
      <c r="H1689" s="463" t="s">
        <v>2888</v>
      </c>
      <c r="I1689" s="463" t="s">
        <v>2888</v>
      </c>
      <c r="J1689" s="419">
        <f t="shared" si="338"/>
        <v>28268761.238183923</v>
      </c>
      <c r="K1689" s="468">
        <f t="shared" si="339"/>
        <v>1.9831018089638372E-4</v>
      </c>
      <c r="M1689" s="640"/>
      <c r="O1689" s="519"/>
    </row>
    <row r="1690" spans="1:15" s="492" customFormat="1">
      <c r="A1690" s="680"/>
      <c r="B1690" s="440" t="s">
        <v>2068</v>
      </c>
      <c r="C1690" s="441">
        <v>16625660</v>
      </c>
      <c r="D1690" s="414"/>
      <c r="E1690" s="418" t="s">
        <v>2887</v>
      </c>
      <c r="F1690" s="475">
        <v>28268761.238183923</v>
      </c>
      <c r="G1690" s="463" t="s">
        <v>2888</v>
      </c>
      <c r="H1690" s="463" t="s">
        <v>2888</v>
      </c>
      <c r="I1690" s="463" t="s">
        <v>2888</v>
      </c>
      <c r="J1690" s="419">
        <f t="shared" si="338"/>
        <v>28268761.238183923</v>
      </c>
      <c r="K1690" s="468">
        <f t="shared" si="339"/>
        <v>1.9831018089638372E-4</v>
      </c>
      <c r="M1690" s="640"/>
      <c r="O1690" s="519"/>
    </row>
    <row r="1691" spans="1:15" s="492" customFormat="1">
      <c r="A1691" s="680"/>
      <c r="B1691" s="412" t="s">
        <v>2069</v>
      </c>
      <c r="C1691" s="413">
        <v>16626328</v>
      </c>
      <c r="D1691" s="414"/>
      <c r="E1691" s="418" t="s">
        <v>2887</v>
      </c>
      <c r="F1691" s="475">
        <v>28268761.238183923</v>
      </c>
      <c r="G1691" s="463" t="s">
        <v>2888</v>
      </c>
      <c r="H1691" s="463" t="s">
        <v>2888</v>
      </c>
      <c r="I1691" s="463" t="s">
        <v>2888</v>
      </c>
      <c r="J1691" s="419">
        <f t="shared" si="338"/>
        <v>28268761.238183923</v>
      </c>
      <c r="K1691" s="468">
        <f t="shared" si="339"/>
        <v>1.9831018089638372E-4</v>
      </c>
      <c r="M1691" s="640"/>
      <c r="O1691" s="519"/>
    </row>
    <row r="1692" spans="1:15" s="492" customFormat="1">
      <c r="A1692" s="680"/>
      <c r="B1692" s="412" t="s">
        <v>2070</v>
      </c>
      <c r="C1692" s="413">
        <v>16626423</v>
      </c>
      <c r="D1692" s="414"/>
      <c r="E1692" s="418" t="s">
        <v>2887</v>
      </c>
      <c r="F1692" s="475">
        <v>28268761.238183923</v>
      </c>
      <c r="G1692" s="463" t="s">
        <v>2888</v>
      </c>
      <c r="H1692" s="463" t="s">
        <v>2888</v>
      </c>
      <c r="I1692" s="463" t="s">
        <v>2888</v>
      </c>
      <c r="J1692" s="419">
        <f t="shared" si="338"/>
        <v>28268761.238183923</v>
      </c>
      <c r="K1692" s="468">
        <f t="shared" si="339"/>
        <v>1.9831018089638372E-4</v>
      </c>
      <c r="M1692" s="640"/>
      <c r="O1692" s="519"/>
    </row>
    <row r="1693" spans="1:15" s="492" customFormat="1">
      <c r="A1693" s="680"/>
      <c r="B1693" s="440" t="s">
        <v>2071</v>
      </c>
      <c r="C1693" s="441">
        <v>16627071</v>
      </c>
      <c r="D1693" s="414"/>
      <c r="E1693" s="418" t="s">
        <v>2887</v>
      </c>
      <c r="F1693" s="475">
        <v>28268761.238183923</v>
      </c>
      <c r="G1693" s="463" t="s">
        <v>2888</v>
      </c>
      <c r="H1693" s="463" t="s">
        <v>2888</v>
      </c>
      <c r="I1693" s="463" t="s">
        <v>2888</v>
      </c>
      <c r="J1693" s="419">
        <f t="shared" si="338"/>
        <v>28268761.238183923</v>
      </c>
      <c r="K1693" s="468">
        <f t="shared" si="339"/>
        <v>1.9831018089638372E-4</v>
      </c>
      <c r="M1693" s="640"/>
      <c r="O1693" s="519"/>
    </row>
    <row r="1694" spans="1:15" s="492" customFormat="1">
      <c r="A1694" s="680"/>
      <c r="B1694" s="412" t="s">
        <v>2072</v>
      </c>
      <c r="C1694" s="413">
        <v>16627797</v>
      </c>
      <c r="D1694" s="414"/>
      <c r="E1694" s="418" t="s">
        <v>2887</v>
      </c>
      <c r="F1694" s="475">
        <v>28268761.238183923</v>
      </c>
      <c r="G1694" s="463" t="s">
        <v>2888</v>
      </c>
      <c r="H1694" s="463" t="s">
        <v>2888</v>
      </c>
      <c r="I1694" s="463" t="s">
        <v>2888</v>
      </c>
      <c r="J1694" s="419">
        <f t="shared" si="338"/>
        <v>28268761.238183923</v>
      </c>
      <c r="K1694" s="468">
        <f t="shared" si="339"/>
        <v>1.9831018089638372E-4</v>
      </c>
      <c r="M1694" s="640"/>
      <c r="O1694" s="519"/>
    </row>
    <row r="1695" spans="1:15" s="492" customFormat="1">
      <c r="A1695" s="680"/>
      <c r="B1695" s="412" t="s">
        <v>2073</v>
      </c>
      <c r="C1695" s="413">
        <v>16628629</v>
      </c>
      <c r="D1695" s="414"/>
      <c r="E1695" s="418" t="s">
        <v>2887</v>
      </c>
      <c r="F1695" s="475">
        <v>28268761.238183923</v>
      </c>
      <c r="G1695" s="463" t="s">
        <v>2888</v>
      </c>
      <c r="H1695" s="463" t="s">
        <v>2888</v>
      </c>
      <c r="I1695" s="463" t="s">
        <v>2888</v>
      </c>
      <c r="J1695" s="419">
        <f t="shared" si="338"/>
        <v>28268761.238183923</v>
      </c>
      <c r="K1695" s="468">
        <f t="shared" si="339"/>
        <v>1.9831018089638372E-4</v>
      </c>
      <c r="M1695" s="640"/>
      <c r="O1695" s="519"/>
    </row>
    <row r="1696" spans="1:15" s="492" customFormat="1">
      <c r="A1696" s="680"/>
      <c r="B1696" s="440" t="s">
        <v>2074</v>
      </c>
      <c r="C1696" s="441">
        <v>16631484</v>
      </c>
      <c r="D1696" s="414"/>
      <c r="E1696" s="418" t="s">
        <v>2887</v>
      </c>
      <c r="F1696" s="475">
        <v>28268761.238183923</v>
      </c>
      <c r="G1696" s="463" t="s">
        <v>2888</v>
      </c>
      <c r="H1696" s="463" t="s">
        <v>2888</v>
      </c>
      <c r="I1696" s="463" t="s">
        <v>2888</v>
      </c>
      <c r="J1696" s="419">
        <f t="shared" si="338"/>
        <v>28268761.238183923</v>
      </c>
      <c r="K1696" s="468">
        <f t="shared" si="339"/>
        <v>1.9831018089638372E-4</v>
      </c>
      <c r="M1696" s="640"/>
      <c r="O1696" s="519"/>
    </row>
    <row r="1697" spans="1:15" s="492" customFormat="1">
      <c r="A1697" s="680"/>
      <c r="B1697" s="412" t="s">
        <v>2075</v>
      </c>
      <c r="C1697" s="413">
        <v>16632507</v>
      </c>
      <c r="D1697" s="414"/>
      <c r="E1697" s="418" t="s">
        <v>2887</v>
      </c>
      <c r="F1697" s="475">
        <v>28268761.238183923</v>
      </c>
      <c r="G1697" s="463" t="s">
        <v>2888</v>
      </c>
      <c r="H1697" s="463" t="s">
        <v>2888</v>
      </c>
      <c r="I1697" s="463" t="s">
        <v>2888</v>
      </c>
      <c r="J1697" s="419">
        <f t="shared" si="338"/>
        <v>28268761.238183923</v>
      </c>
      <c r="K1697" s="468">
        <f t="shared" si="339"/>
        <v>1.9831018089638372E-4</v>
      </c>
      <c r="M1697" s="640"/>
      <c r="O1697" s="519"/>
    </row>
    <row r="1698" spans="1:15" s="492" customFormat="1">
      <c r="A1698" s="680"/>
      <c r="B1698" s="412" t="s">
        <v>2076</v>
      </c>
      <c r="C1698" s="413">
        <v>16632745</v>
      </c>
      <c r="D1698" s="414"/>
      <c r="E1698" s="418" t="s">
        <v>2887</v>
      </c>
      <c r="F1698" s="475">
        <v>28268761.238183923</v>
      </c>
      <c r="G1698" s="463" t="s">
        <v>2888</v>
      </c>
      <c r="H1698" s="463" t="s">
        <v>2888</v>
      </c>
      <c r="I1698" s="463" t="s">
        <v>2888</v>
      </c>
      <c r="J1698" s="419">
        <f t="shared" si="338"/>
        <v>28268761.238183923</v>
      </c>
      <c r="K1698" s="468">
        <f t="shared" si="339"/>
        <v>1.9831018089638372E-4</v>
      </c>
      <c r="M1698" s="640"/>
      <c r="O1698" s="519"/>
    </row>
    <row r="1699" spans="1:15" s="492" customFormat="1">
      <c r="A1699" s="680"/>
      <c r="B1699" s="440" t="s">
        <v>999</v>
      </c>
      <c r="C1699" s="441">
        <v>16633325</v>
      </c>
      <c r="D1699" s="414"/>
      <c r="E1699" s="418" t="s">
        <v>2887</v>
      </c>
      <c r="F1699" s="475">
        <v>28268761.238183923</v>
      </c>
      <c r="G1699" s="463" t="s">
        <v>2888</v>
      </c>
      <c r="H1699" s="463" t="s">
        <v>2888</v>
      </c>
      <c r="I1699" s="463" t="s">
        <v>2888</v>
      </c>
      <c r="J1699" s="419">
        <f t="shared" si="338"/>
        <v>28268761.238183923</v>
      </c>
      <c r="K1699" s="468">
        <f t="shared" si="339"/>
        <v>1.9831018089638372E-4</v>
      </c>
      <c r="M1699" s="640"/>
      <c r="O1699" s="519"/>
    </row>
    <row r="1700" spans="1:15" s="492" customFormat="1">
      <c r="A1700" s="680"/>
      <c r="B1700" s="412" t="s">
        <v>2077</v>
      </c>
      <c r="C1700" s="413">
        <v>16634632</v>
      </c>
      <c r="D1700" s="414"/>
      <c r="E1700" s="418" t="s">
        <v>2887</v>
      </c>
      <c r="F1700" s="475">
        <v>28268761.238183923</v>
      </c>
      <c r="G1700" s="463" t="s">
        <v>2888</v>
      </c>
      <c r="H1700" s="463" t="s">
        <v>2888</v>
      </c>
      <c r="I1700" s="463" t="s">
        <v>2888</v>
      </c>
      <c r="J1700" s="419">
        <f t="shared" si="338"/>
        <v>28268761.238183923</v>
      </c>
      <c r="K1700" s="468">
        <f t="shared" si="339"/>
        <v>1.9831018089638372E-4</v>
      </c>
      <c r="M1700" s="640"/>
      <c r="O1700" s="519"/>
    </row>
    <row r="1701" spans="1:15" s="492" customFormat="1">
      <c r="A1701" s="680"/>
      <c r="B1701" s="412" t="s">
        <v>2078</v>
      </c>
      <c r="C1701" s="413">
        <v>16634877</v>
      </c>
      <c r="D1701" s="414"/>
      <c r="E1701" s="418" t="s">
        <v>2887</v>
      </c>
      <c r="F1701" s="475">
        <v>28268761.238183923</v>
      </c>
      <c r="G1701" s="463" t="s">
        <v>2888</v>
      </c>
      <c r="H1701" s="463" t="s">
        <v>2888</v>
      </c>
      <c r="I1701" s="463" t="s">
        <v>2888</v>
      </c>
      <c r="J1701" s="419">
        <f t="shared" si="338"/>
        <v>28268761.238183923</v>
      </c>
      <c r="K1701" s="468">
        <f t="shared" si="339"/>
        <v>1.9831018089638372E-4</v>
      </c>
      <c r="M1701" s="640"/>
      <c r="O1701" s="519"/>
    </row>
    <row r="1702" spans="1:15" s="492" customFormat="1">
      <c r="A1702" s="680"/>
      <c r="B1702" s="440" t="s">
        <v>2079</v>
      </c>
      <c r="C1702" s="441">
        <v>16635117</v>
      </c>
      <c r="D1702" s="414"/>
      <c r="E1702" s="418" t="s">
        <v>2887</v>
      </c>
      <c r="F1702" s="475">
        <v>28268761.238183923</v>
      </c>
      <c r="G1702" s="463" t="s">
        <v>2888</v>
      </c>
      <c r="H1702" s="463" t="s">
        <v>2888</v>
      </c>
      <c r="I1702" s="463" t="s">
        <v>2888</v>
      </c>
      <c r="J1702" s="419">
        <f t="shared" si="338"/>
        <v>28268761.238183923</v>
      </c>
      <c r="K1702" s="468">
        <f t="shared" si="339"/>
        <v>1.9831018089638372E-4</v>
      </c>
      <c r="M1702" s="640"/>
      <c r="O1702" s="519"/>
    </row>
    <row r="1703" spans="1:15" s="492" customFormat="1">
      <c r="A1703" s="680"/>
      <c r="B1703" s="412" t="s">
        <v>2080</v>
      </c>
      <c r="C1703" s="413">
        <v>16637337</v>
      </c>
      <c r="D1703" s="414"/>
      <c r="E1703" s="418" t="s">
        <v>2887</v>
      </c>
      <c r="F1703" s="475">
        <v>28268761.238183923</v>
      </c>
      <c r="G1703" s="463" t="s">
        <v>2888</v>
      </c>
      <c r="H1703" s="463" t="s">
        <v>2888</v>
      </c>
      <c r="I1703" s="463" t="s">
        <v>2888</v>
      </c>
      <c r="J1703" s="419">
        <f t="shared" si="338"/>
        <v>28268761.238183923</v>
      </c>
      <c r="K1703" s="468">
        <f t="shared" si="339"/>
        <v>1.9831018089638372E-4</v>
      </c>
      <c r="M1703" s="640"/>
      <c r="O1703" s="519"/>
    </row>
    <row r="1704" spans="1:15" s="492" customFormat="1">
      <c r="A1704" s="680"/>
      <c r="B1704" s="412" t="s">
        <v>2081</v>
      </c>
      <c r="C1704" s="413">
        <v>16638039</v>
      </c>
      <c r="D1704" s="414"/>
      <c r="E1704" s="418" t="s">
        <v>2887</v>
      </c>
      <c r="F1704" s="475">
        <v>28268761.238183923</v>
      </c>
      <c r="G1704" s="463" t="s">
        <v>2888</v>
      </c>
      <c r="H1704" s="463" t="s">
        <v>2888</v>
      </c>
      <c r="I1704" s="463" t="s">
        <v>2888</v>
      </c>
      <c r="J1704" s="419">
        <f t="shared" si="338"/>
        <v>28268761.238183923</v>
      </c>
      <c r="K1704" s="468">
        <f t="shared" si="339"/>
        <v>1.9831018089638372E-4</v>
      </c>
      <c r="M1704" s="640"/>
      <c r="O1704" s="519"/>
    </row>
    <row r="1705" spans="1:15" s="492" customFormat="1">
      <c r="A1705" s="680"/>
      <c r="B1705" s="440" t="s">
        <v>2082</v>
      </c>
      <c r="C1705" s="441">
        <v>16638641</v>
      </c>
      <c r="D1705" s="414"/>
      <c r="E1705" s="418" t="s">
        <v>2887</v>
      </c>
      <c r="F1705" s="475">
        <v>28268761.238183923</v>
      </c>
      <c r="G1705" s="463" t="s">
        <v>2888</v>
      </c>
      <c r="H1705" s="463" t="s">
        <v>2888</v>
      </c>
      <c r="I1705" s="463" t="s">
        <v>2888</v>
      </c>
      <c r="J1705" s="419">
        <f t="shared" si="338"/>
        <v>28268761.238183923</v>
      </c>
      <c r="K1705" s="468">
        <f t="shared" si="339"/>
        <v>1.9831018089638372E-4</v>
      </c>
      <c r="M1705" s="640"/>
      <c r="O1705" s="519"/>
    </row>
    <row r="1706" spans="1:15" s="492" customFormat="1">
      <c r="A1706" s="680"/>
      <c r="B1706" s="412" t="s">
        <v>2083</v>
      </c>
      <c r="C1706" s="413">
        <v>16639714</v>
      </c>
      <c r="D1706" s="414"/>
      <c r="E1706" s="418" t="s">
        <v>2887</v>
      </c>
      <c r="F1706" s="475">
        <v>28268761.238183923</v>
      </c>
      <c r="G1706" s="463" t="s">
        <v>2888</v>
      </c>
      <c r="H1706" s="463" t="s">
        <v>2888</v>
      </c>
      <c r="I1706" s="463" t="s">
        <v>2888</v>
      </c>
      <c r="J1706" s="419">
        <f t="shared" si="338"/>
        <v>28268761.238183923</v>
      </c>
      <c r="K1706" s="468">
        <f t="shared" si="339"/>
        <v>1.9831018089638372E-4</v>
      </c>
      <c r="M1706" s="640"/>
      <c r="O1706" s="519"/>
    </row>
    <row r="1707" spans="1:15" s="492" customFormat="1">
      <c r="A1707" s="680"/>
      <c r="B1707" s="412" t="s">
        <v>2084</v>
      </c>
      <c r="C1707" s="413">
        <v>16640056</v>
      </c>
      <c r="D1707" s="414"/>
      <c r="E1707" s="418" t="s">
        <v>2887</v>
      </c>
      <c r="F1707" s="475">
        <v>28268761.238183923</v>
      </c>
      <c r="G1707" s="463" t="s">
        <v>2888</v>
      </c>
      <c r="H1707" s="463" t="s">
        <v>2888</v>
      </c>
      <c r="I1707" s="463" t="s">
        <v>2888</v>
      </c>
      <c r="J1707" s="419">
        <f t="shared" si="338"/>
        <v>28268761.238183923</v>
      </c>
      <c r="K1707" s="468">
        <f t="shared" si="339"/>
        <v>1.9831018089638372E-4</v>
      </c>
      <c r="M1707" s="640"/>
      <c r="O1707" s="519"/>
    </row>
    <row r="1708" spans="1:15" s="492" customFormat="1">
      <c r="A1708" s="680"/>
      <c r="B1708" s="440" t="s">
        <v>2085</v>
      </c>
      <c r="C1708" s="441">
        <v>16640530</v>
      </c>
      <c r="D1708" s="414"/>
      <c r="E1708" s="418" t="s">
        <v>2887</v>
      </c>
      <c r="F1708" s="475">
        <v>28268761.238183923</v>
      </c>
      <c r="G1708" s="463" t="s">
        <v>2888</v>
      </c>
      <c r="H1708" s="463" t="s">
        <v>2888</v>
      </c>
      <c r="I1708" s="463" t="s">
        <v>2888</v>
      </c>
      <c r="J1708" s="419">
        <f t="shared" si="338"/>
        <v>28268761.238183923</v>
      </c>
      <c r="K1708" s="468">
        <f t="shared" si="339"/>
        <v>1.9831018089638372E-4</v>
      </c>
      <c r="M1708" s="640"/>
      <c r="O1708" s="519"/>
    </row>
    <row r="1709" spans="1:15" s="492" customFormat="1">
      <c r="A1709" s="680"/>
      <c r="B1709" s="412" t="s">
        <v>2086</v>
      </c>
      <c r="C1709" s="413">
        <v>16640851</v>
      </c>
      <c r="D1709" s="414"/>
      <c r="E1709" s="418" t="s">
        <v>2887</v>
      </c>
      <c r="F1709" s="475">
        <v>28268761.238183923</v>
      </c>
      <c r="G1709" s="463" t="s">
        <v>2888</v>
      </c>
      <c r="H1709" s="463" t="s">
        <v>2888</v>
      </c>
      <c r="I1709" s="463" t="s">
        <v>2888</v>
      </c>
      <c r="J1709" s="419">
        <f t="shared" si="338"/>
        <v>28268761.238183923</v>
      </c>
      <c r="K1709" s="468">
        <f t="shared" si="339"/>
        <v>1.9831018089638372E-4</v>
      </c>
      <c r="M1709" s="640"/>
      <c r="O1709" s="519"/>
    </row>
    <row r="1710" spans="1:15" s="492" customFormat="1">
      <c r="A1710" s="680"/>
      <c r="B1710" s="412" t="s">
        <v>2087</v>
      </c>
      <c r="C1710" s="413">
        <v>16640856</v>
      </c>
      <c r="D1710" s="414"/>
      <c r="E1710" s="418" t="s">
        <v>2887</v>
      </c>
      <c r="F1710" s="475">
        <v>28268761.238183923</v>
      </c>
      <c r="G1710" s="463" t="s">
        <v>2888</v>
      </c>
      <c r="H1710" s="463" t="s">
        <v>2888</v>
      </c>
      <c r="I1710" s="463" t="s">
        <v>2888</v>
      </c>
      <c r="J1710" s="419">
        <f t="shared" si="338"/>
        <v>28268761.238183923</v>
      </c>
      <c r="K1710" s="468">
        <f t="shared" si="339"/>
        <v>1.9831018089638372E-4</v>
      </c>
      <c r="M1710" s="640"/>
      <c r="O1710" s="519"/>
    </row>
    <row r="1711" spans="1:15" s="492" customFormat="1">
      <c r="A1711" s="680"/>
      <c r="B1711" s="440" t="s">
        <v>2088</v>
      </c>
      <c r="C1711" s="441">
        <v>16641520</v>
      </c>
      <c r="D1711" s="414"/>
      <c r="E1711" s="418" t="s">
        <v>2887</v>
      </c>
      <c r="F1711" s="475">
        <v>28268761.238183923</v>
      </c>
      <c r="G1711" s="463" t="s">
        <v>2888</v>
      </c>
      <c r="H1711" s="463" t="s">
        <v>2888</v>
      </c>
      <c r="I1711" s="463" t="s">
        <v>2888</v>
      </c>
      <c r="J1711" s="419">
        <f t="shared" si="338"/>
        <v>28268761.238183923</v>
      </c>
      <c r="K1711" s="468">
        <f t="shared" si="339"/>
        <v>1.9831018089638372E-4</v>
      </c>
      <c r="M1711" s="640"/>
      <c r="O1711" s="519"/>
    </row>
    <row r="1712" spans="1:15" s="492" customFormat="1">
      <c r="A1712" s="680"/>
      <c r="B1712" s="412" t="s">
        <v>2089</v>
      </c>
      <c r="C1712" s="413">
        <v>16644469</v>
      </c>
      <c r="D1712" s="414"/>
      <c r="E1712" s="418" t="s">
        <v>2887</v>
      </c>
      <c r="F1712" s="475">
        <v>28268761.238183923</v>
      </c>
      <c r="G1712" s="463" t="s">
        <v>2888</v>
      </c>
      <c r="H1712" s="463" t="s">
        <v>2888</v>
      </c>
      <c r="I1712" s="463" t="s">
        <v>2888</v>
      </c>
      <c r="J1712" s="419">
        <f t="shared" si="338"/>
        <v>28268761.238183923</v>
      </c>
      <c r="K1712" s="468">
        <f t="shared" si="339"/>
        <v>1.9831018089638372E-4</v>
      </c>
      <c r="M1712" s="640"/>
      <c r="O1712" s="519"/>
    </row>
    <row r="1713" spans="1:15" s="492" customFormat="1">
      <c r="A1713" s="680"/>
      <c r="B1713" s="412" t="s">
        <v>2090</v>
      </c>
      <c r="C1713" s="413">
        <v>16645055</v>
      </c>
      <c r="D1713" s="414"/>
      <c r="E1713" s="418" t="s">
        <v>2887</v>
      </c>
      <c r="F1713" s="475">
        <v>28268761.238183923</v>
      </c>
      <c r="G1713" s="463" t="s">
        <v>2888</v>
      </c>
      <c r="H1713" s="463" t="s">
        <v>2888</v>
      </c>
      <c r="I1713" s="463" t="s">
        <v>2888</v>
      </c>
      <c r="J1713" s="419">
        <f t="shared" si="338"/>
        <v>28268761.238183923</v>
      </c>
      <c r="K1713" s="468">
        <f t="shared" si="339"/>
        <v>1.9831018089638372E-4</v>
      </c>
      <c r="M1713" s="640"/>
      <c r="O1713" s="519"/>
    </row>
    <row r="1714" spans="1:15" s="492" customFormat="1">
      <c r="A1714" s="680"/>
      <c r="B1714" s="440" t="s">
        <v>1000</v>
      </c>
      <c r="C1714" s="441">
        <v>16646438</v>
      </c>
      <c r="D1714" s="414"/>
      <c r="E1714" s="418" t="s">
        <v>2887</v>
      </c>
      <c r="F1714" s="475">
        <v>28268761.238183923</v>
      </c>
      <c r="G1714" s="463" t="s">
        <v>2888</v>
      </c>
      <c r="H1714" s="463" t="s">
        <v>2888</v>
      </c>
      <c r="I1714" s="463" t="s">
        <v>2888</v>
      </c>
      <c r="J1714" s="419">
        <f t="shared" si="338"/>
        <v>28268761.238183923</v>
      </c>
      <c r="K1714" s="468">
        <f t="shared" si="339"/>
        <v>1.9831018089638372E-4</v>
      </c>
      <c r="M1714" s="640"/>
      <c r="O1714" s="519"/>
    </row>
    <row r="1715" spans="1:15" s="492" customFormat="1">
      <c r="A1715" s="680"/>
      <c r="B1715" s="412" t="s">
        <v>2091</v>
      </c>
      <c r="C1715" s="413">
        <v>16647487</v>
      </c>
      <c r="D1715" s="414"/>
      <c r="E1715" s="418" t="s">
        <v>2887</v>
      </c>
      <c r="F1715" s="475">
        <v>28268761.238183923</v>
      </c>
      <c r="G1715" s="463" t="s">
        <v>2888</v>
      </c>
      <c r="H1715" s="463" t="s">
        <v>2888</v>
      </c>
      <c r="I1715" s="463" t="s">
        <v>2888</v>
      </c>
      <c r="J1715" s="419">
        <f t="shared" si="338"/>
        <v>28268761.238183923</v>
      </c>
      <c r="K1715" s="468">
        <f t="shared" si="339"/>
        <v>1.9831018089638372E-4</v>
      </c>
      <c r="M1715" s="640"/>
      <c r="O1715" s="519"/>
    </row>
    <row r="1716" spans="1:15" s="492" customFormat="1">
      <c r="A1716" s="680"/>
      <c r="B1716" s="412" t="s">
        <v>2092</v>
      </c>
      <c r="C1716" s="413">
        <v>16647789</v>
      </c>
      <c r="D1716" s="414"/>
      <c r="E1716" s="418" t="s">
        <v>2887</v>
      </c>
      <c r="F1716" s="475">
        <v>28268761.238183923</v>
      </c>
      <c r="G1716" s="463" t="s">
        <v>2888</v>
      </c>
      <c r="H1716" s="463" t="s">
        <v>2888</v>
      </c>
      <c r="I1716" s="463" t="s">
        <v>2888</v>
      </c>
      <c r="J1716" s="419">
        <f t="shared" si="338"/>
        <v>28268761.238183923</v>
      </c>
      <c r="K1716" s="468">
        <f t="shared" si="339"/>
        <v>1.9831018089638372E-4</v>
      </c>
      <c r="M1716" s="640"/>
      <c r="O1716" s="519"/>
    </row>
    <row r="1717" spans="1:15" s="492" customFormat="1">
      <c r="A1717" s="680"/>
      <c r="B1717" s="440" t="s">
        <v>2093</v>
      </c>
      <c r="C1717" s="441">
        <v>16649538</v>
      </c>
      <c r="D1717" s="414"/>
      <c r="E1717" s="418" t="s">
        <v>2887</v>
      </c>
      <c r="F1717" s="475">
        <v>28268761.238183923</v>
      </c>
      <c r="G1717" s="463" t="s">
        <v>2888</v>
      </c>
      <c r="H1717" s="463" t="s">
        <v>2888</v>
      </c>
      <c r="I1717" s="463" t="s">
        <v>2888</v>
      </c>
      <c r="J1717" s="419">
        <f t="shared" si="338"/>
        <v>28268761.238183923</v>
      </c>
      <c r="K1717" s="468">
        <f t="shared" si="339"/>
        <v>1.9831018089638372E-4</v>
      </c>
      <c r="M1717" s="640"/>
      <c r="O1717" s="519"/>
    </row>
    <row r="1718" spans="1:15" s="492" customFormat="1">
      <c r="A1718" s="680"/>
      <c r="B1718" s="412" t="s">
        <v>1001</v>
      </c>
      <c r="C1718" s="413">
        <v>16650254</v>
      </c>
      <c r="D1718" s="414"/>
      <c r="E1718" s="418" t="s">
        <v>2887</v>
      </c>
      <c r="F1718" s="475">
        <v>28268761.238183923</v>
      </c>
      <c r="G1718" s="463" t="s">
        <v>2888</v>
      </c>
      <c r="H1718" s="463" t="s">
        <v>2888</v>
      </c>
      <c r="I1718" s="463" t="s">
        <v>2888</v>
      </c>
      <c r="J1718" s="419">
        <f t="shared" si="338"/>
        <v>28268761.238183923</v>
      </c>
      <c r="K1718" s="468">
        <f t="shared" si="339"/>
        <v>1.9831018089638372E-4</v>
      </c>
      <c r="M1718" s="640"/>
      <c r="O1718" s="519"/>
    </row>
    <row r="1719" spans="1:15" s="492" customFormat="1">
      <c r="A1719" s="680"/>
      <c r="B1719" s="412" t="s">
        <v>2094</v>
      </c>
      <c r="C1719" s="413">
        <v>16651507</v>
      </c>
      <c r="D1719" s="414"/>
      <c r="E1719" s="418" t="s">
        <v>2887</v>
      </c>
      <c r="F1719" s="475">
        <v>28268761.238183923</v>
      </c>
      <c r="G1719" s="463" t="s">
        <v>2888</v>
      </c>
      <c r="H1719" s="463" t="s">
        <v>2888</v>
      </c>
      <c r="I1719" s="463" t="s">
        <v>2888</v>
      </c>
      <c r="J1719" s="419">
        <f t="shared" si="338"/>
        <v>28268761.238183923</v>
      </c>
      <c r="K1719" s="468">
        <f t="shared" si="339"/>
        <v>1.9831018089638372E-4</v>
      </c>
      <c r="M1719" s="640"/>
      <c r="O1719" s="519"/>
    </row>
    <row r="1720" spans="1:15" s="492" customFormat="1">
      <c r="A1720" s="680"/>
      <c r="B1720" s="440" t="s">
        <v>2095</v>
      </c>
      <c r="C1720" s="441">
        <v>16651878</v>
      </c>
      <c r="D1720" s="414"/>
      <c r="E1720" s="418" t="s">
        <v>2887</v>
      </c>
      <c r="F1720" s="475">
        <v>28268761.238183923</v>
      </c>
      <c r="G1720" s="463" t="s">
        <v>2888</v>
      </c>
      <c r="H1720" s="463" t="s">
        <v>2888</v>
      </c>
      <c r="I1720" s="463" t="s">
        <v>2888</v>
      </c>
      <c r="J1720" s="419">
        <f t="shared" si="338"/>
        <v>28268761.238183923</v>
      </c>
      <c r="K1720" s="468">
        <f t="shared" si="339"/>
        <v>1.9831018089638372E-4</v>
      </c>
      <c r="M1720" s="640"/>
      <c r="O1720" s="519"/>
    </row>
    <row r="1721" spans="1:15" s="492" customFormat="1">
      <c r="A1721" s="680"/>
      <c r="B1721" s="412" t="s">
        <v>2096</v>
      </c>
      <c r="C1721" s="413">
        <v>16652779</v>
      </c>
      <c r="D1721" s="414"/>
      <c r="E1721" s="418" t="s">
        <v>2887</v>
      </c>
      <c r="F1721" s="475">
        <v>28268761.238183923</v>
      </c>
      <c r="G1721" s="463" t="s">
        <v>2888</v>
      </c>
      <c r="H1721" s="463" t="s">
        <v>2888</v>
      </c>
      <c r="I1721" s="463" t="s">
        <v>2888</v>
      </c>
      <c r="J1721" s="419">
        <f t="shared" si="338"/>
        <v>28268761.238183923</v>
      </c>
      <c r="K1721" s="468">
        <f t="shared" si="339"/>
        <v>1.9831018089638372E-4</v>
      </c>
      <c r="M1721" s="640"/>
      <c r="O1721" s="519"/>
    </row>
    <row r="1722" spans="1:15" s="492" customFormat="1">
      <c r="A1722" s="680"/>
      <c r="B1722" s="412" t="s">
        <v>2097</v>
      </c>
      <c r="C1722" s="413">
        <v>16653011</v>
      </c>
      <c r="D1722" s="414"/>
      <c r="E1722" s="418" t="s">
        <v>2887</v>
      </c>
      <c r="F1722" s="475">
        <v>28268761.238183923</v>
      </c>
      <c r="G1722" s="463" t="s">
        <v>2888</v>
      </c>
      <c r="H1722" s="463" t="s">
        <v>2888</v>
      </c>
      <c r="I1722" s="463" t="s">
        <v>2888</v>
      </c>
      <c r="J1722" s="419">
        <f t="shared" si="338"/>
        <v>28268761.238183923</v>
      </c>
      <c r="K1722" s="468">
        <f t="shared" si="339"/>
        <v>1.9831018089638372E-4</v>
      </c>
      <c r="M1722" s="640"/>
      <c r="O1722" s="519"/>
    </row>
    <row r="1723" spans="1:15" s="492" customFormat="1">
      <c r="A1723" s="680"/>
      <c r="B1723" s="440" t="s">
        <v>2098</v>
      </c>
      <c r="C1723" s="441">
        <v>16653198</v>
      </c>
      <c r="D1723" s="414"/>
      <c r="E1723" s="418" t="s">
        <v>2887</v>
      </c>
      <c r="F1723" s="475">
        <v>28268761.238183923</v>
      </c>
      <c r="G1723" s="463" t="s">
        <v>2888</v>
      </c>
      <c r="H1723" s="463" t="s">
        <v>2888</v>
      </c>
      <c r="I1723" s="463" t="s">
        <v>2888</v>
      </c>
      <c r="J1723" s="419">
        <f t="shared" si="338"/>
        <v>28268761.238183923</v>
      </c>
      <c r="K1723" s="468">
        <f t="shared" si="339"/>
        <v>1.9831018089638372E-4</v>
      </c>
      <c r="M1723" s="640"/>
      <c r="O1723" s="519"/>
    </row>
    <row r="1724" spans="1:15" s="492" customFormat="1">
      <c r="A1724" s="680"/>
      <c r="B1724" s="412" t="s">
        <v>2099</v>
      </c>
      <c r="C1724" s="413">
        <v>16653273</v>
      </c>
      <c r="D1724" s="414"/>
      <c r="E1724" s="418" t="s">
        <v>2887</v>
      </c>
      <c r="F1724" s="475">
        <v>28268761.238183923</v>
      </c>
      <c r="G1724" s="463" t="s">
        <v>2888</v>
      </c>
      <c r="H1724" s="463" t="s">
        <v>2888</v>
      </c>
      <c r="I1724" s="463" t="s">
        <v>2888</v>
      </c>
      <c r="J1724" s="419">
        <f t="shared" si="338"/>
        <v>28268761.238183923</v>
      </c>
      <c r="K1724" s="468">
        <f t="shared" si="339"/>
        <v>1.9831018089638372E-4</v>
      </c>
      <c r="M1724" s="640"/>
      <c r="O1724" s="519"/>
    </row>
    <row r="1725" spans="1:15" s="492" customFormat="1">
      <c r="A1725" s="680"/>
      <c r="B1725" s="412" t="s">
        <v>2100</v>
      </c>
      <c r="C1725" s="413">
        <v>16653947</v>
      </c>
      <c r="D1725" s="414"/>
      <c r="E1725" s="418" t="s">
        <v>2887</v>
      </c>
      <c r="F1725" s="475">
        <v>28268761.238183923</v>
      </c>
      <c r="G1725" s="463" t="s">
        <v>2888</v>
      </c>
      <c r="H1725" s="463" t="s">
        <v>2888</v>
      </c>
      <c r="I1725" s="463" t="s">
        <v>2888</v>
      </c>
      <c r="J1725" s="419">
        <f t="shared" si="338"/>
        <v>28268761.238183923</v>
      </c>
      <c r="K1725" s="468">
        <f t="shared" si="339"/>
        <v>1.9831018089638372E-4</v>
      </c>
      <c r="M1725" s="640"/>
      <c r="O1725" s="519"/>
    </row>
    <row r="1726" spans="1:15" s="492" customFormat="1">
      <c r="A1726" s="680"/>
      <c r="B1726" s="440" t="s">
        <v>2101</v>
      </c>
      <c r="C1726" s="441">
        <v>16655836</v>
      </c>
      <c r="D1726" s="414"/>
      <c r="E1726" s="418" t="s">
        <v>2887</v>
      </c>
      <c r="F1726" s="475">
        <v>28268761.238183923</v>
      </c>
      <c r="G1726" s="463" t="s">
        <v>2888</v>
      </c>
      <c r="H1726" s="463" t="s">
        <v>2888</v>
      </c>
      <c r="I1726" s="463" t="s">
        <v>2888</v>
      </c>
      <c r="J1726" s="419">
        <f t="shared" si="338"/>
        <v>28268761.238183923</v>
      </c>
      <c r="K1726" s="468">
        <f t="shared" si="339"/>
        <v>1.9831018089638372E-4</v>
      </c>
      <c r="M1726" s="640"/>
      <c r="O1726" s="519"/>
    </row>
    <row r="1727" spans="1:15" s="492" customFormat="1">
      <c r="A1727" s="680"/>
      <c r="B1727" s="412" t="s">
        <v>2102</v>
      </c>
      <c r="C1727" s="413">
        <v>16657088</v>
      </c>
      <c r="D1727" s="414"/>
      <c r="E1727" s="418" t="s">
        <v>2887</v>
      </c>
      <c r="F1727" s="475">
        <v>28268761.238183923</v>
      </c>
      <c r="G1727" s="463" t="s">
        <v>2888</v>
      </c>
      <c r="H1727" s="463" t="s">
        <v>2888</v>
      </c>
      <c r="I1727" s="463" t="s">
        <v>2888</v>
      </c>
      <c r="J1727" s="419">
        <f t="shared" si="338"/>
        <v>28268761.238183923</v>
      </c>
      <c r="K1727" s="468">
        <f t="shared" si="339"/>
        <v>1.9831018089638372E-4</v>
      </c>
      <c r="M1727" s="640"/>
      <c r="O1727" s="519"/>
    </row>
    <row r="1728" spans="1:15" s="492" customFormat="1">
      <c r="A1728" s="680"/>
      <c r="B1728" s="412" t="s">
        <v>2103</v>
      </c>
      <c r="C1728" s="413">
        <v>16657573</v>
      </c>
      <c r="D1728" s="414"/>
      <c r="E1728" s="418" t="s">
        <v>2887</v>
      </c>
      <c r="F1728" s="475">
        <v>28268761.238183923</v>
      </c>
      <c r="G1728" s="463" t="s">
        <v>2888</v>
      </c>
      <c r="H1728" s="463" t="s">
        <v>2888</v>
      </c>
      <c r="I1728" s="463" t="s">
        <v>2888</v>
      </c>
      <c r="J1728" s="419">
        <f t="shared" si="338"/>
        <v>28268761.238183923</v>
      </c>
      <c r="K1728" s="468">
        <f t="shared" si="339"/>
        <v>1.9831018089638372E-4</v>
      </c>
      <c r="M1728" s="640"/>
      <c r="O1728" s="519"/>
    </row>
    <row r="1729" spans="1:15" s="492" customFormat="1">
      <c r="A1729" s="680"/>
      <c r="B1729" s="440" t="s">
        <v>2104</v>
      </c>
      <c r="C1729" s="441">
        <v>16657884</v>
      </c>
      <c r="D1729" s="414"/>
      <c r="E1729" s="418" t="s">
        <v>2887</v>
      </c>
      <c r="F1729" s="475">
        <v>28268761.238183923</v>
      </c>
      <c r="G1729" s="463" t="s">
        <v>2888</v>
      </c>
      <c r="H1729" s="463" t="s">
        <v>2888</v>
      </c>
      <c r="I1729" s="463" t="s">
        <v>2888</v>
      </c>
      <c r="J1729" s="419">
        <f t="shared" si="338"/>
        <v>28268761.238183923</v>
      </c>
      <c r="K1729" s="468">
        <f t="shared" si="339"/>
        <v>1.9831018089638372E-4</v>
      </c>
      <c r="M1729" s="640"/>
      <c r="O1729" s="519"/>
    </row>
    <row r="1730" spans="1:15" s="492" customFormat="1">
      <c r="A1730" s="680"/>
      <c r="B1730" s="412" t="s">
        <v>2105</v>
      </c>
      <c r="C1730" s="413">
        <v>16658283</v>
      </c>
      <c r="D1730" s="414"/>
      <c r="E1730" s="418" t="s">
        <v>2887</v>
      </c>
      <c r="F1730" s="475">
        <v>28268761.238183923</v>
      </c>
      <c r="G1730" s="463" t="s">
        <v>2888</v>
      </c>
      <c r="H1730" s="463" t="s">
        <v>2888</v>
      </c>
      <c r="I1730" s="463" t="s">
        <v>2888</v>
      </c>
      <c r="J1730" s="419">
        <f t="shared" si="338"/>
        <v>28268761.238183923</v>
      </c>
      <c r="K1730" s="468">
        <f t="shared" si="339"/>
        <v>1.9831018089638372E-4</v>
      </c>
      <c r="M1730" s="640"/>
      <c r="O1730" s="519"/>
    </row>
    <row r="1731" spans="1:15" s="492" customFormat="1">
      <c r="A1731" s="680"/>
      <c r="B1731" s="412" t="s">
        <v>2106</v>
      </c>
      <c r="C1731" s="413">
        <v>16661964</v>
      </c>
      <c r="D1731" s="414"/>
      <c r="E1731" s="418" t="s">
        <v>2887</v>
      </c>
      <c r="F1731" s="475">
        <v>28268761.238183923</v>
      </c>
      <c r="G1731" s="463" t="s">
        <v>2888</v>
      </c>
      <c r="H1731" s="463" t="s">
        <v>2888</v>
      </c>
      <c r="I1731" s="463" t="s">
        <v>2888</v>
      </c>
      <c r="J1731" s="419">
        <f t="shared" si="338"/>
        <v>28268761.238183923</v>
      </c>
      <c r="K1731" s="468">
        <f t="shared" si="339"/>
        <v>1.9831018089638372E-4</v>
      </c>
      <c r="M1731" s="640"/>
      <c r="O1731" s="519"/>
    </row>
    <row r="1732" spans="1:15" s="492" customFormat="1">
      <c r="A1732" s="680"/>
      <c r="B1732" s="440" t="s">
        <v>2107</v>
      </c>
      <c r="C1732" s="441">
        <v>16662355</v>
      </c>
      <c r="D1732" s="414"/>
      <c r="E1732" s="418" t="s">
        <v>2887</v>
      </c>
      <c r="F1732" s="475">
        <v>28268761.238183923</v>
      </c>
      <c r="G1732" s="463" t="s">
        <v>2888</v>
      </c>
      <c r="H1732" s="463" t="s">
        <v>2888</v>
      </c>
      <c r="I1732" s="463" t="s">
        <v>2888</v>
      </c>
      <c r="J1732" s="419">
        <f t="shared" si="338"/>
        <v>28268761.238183923</v>
      </c>
      <c r="K1732" s="468">
        <f t="shared" si="339"/>
        <v>1.9831018089638372E-4</v>
      </c>
      <c r="M1732" s="640"/>
      <c r="O1732" s="519"/>
    </row>
    <row r="1733" spans="1:15" s="492" customFormat="1">
      <c r="A1733" s="680"/>
      <c r="B1733" s="412" t="s">
        <v>2108</v>
      </c>
      <c r="C1733" s="413">
        <v>16664945</v>
      </c>
      <c r="D1733" s="414"/>
      <c r="E1733" s="418" t="s">
        <v>2887</v>
      </c>
      <c r="F1733" s="475">
        <v>28268761.238183923</v>
      </c>
      <c r="G1733" s="463" t="s">
        <v>2888</v>
      </c>
      <c r="H1733" s="463" t="s">
        <v>2888</v>
      </c>
      <c r="I1733" s="463" t="s">
        <v>2888</v>
      </c>
      <c r="J1733" s="419">
        <f t="shared" si="338"/>
        <v>28268761.238183923</v>
      </c>
      <c r="K1733" s="468">
        <f t="shared" si="339"/>
        <v>1.9831018089638372E-4</v>
      </c>
      <c r="M1733" s="640"/>
      <c r="O1733" s="519"/>
    </row>
    <row r="1734" spans="1:15" s="492" customFormat="1">
      <c r="A1734" s="680"/>
      <c r="B1734" s="412" t="s">
        <v>2109</v>
      </c>
      <c r="C1734" s="413">
        <v>16667986</v>
      </c>
      <c r="D1734" s="414"/>
      <c r="E1734" s="418" t="s">
        <v>2887</v>
      </c>
      <c r="F1734" s="475">
        <v>28268761.238183923</v>
      </c>
      <c r="G1734" s="463" t="s">
        <v>2888</v>
      </c>
      <c r="H1734" s="463" t="s">
        <v>2888</v>
      </c>
      <c r="I1734" s="463" t="s">
        <v>2888</v>
      </c>
      <c r="J1734" s="419">
        <f t="shared" si="338"/>
        <v>28268761.238183923</v>
      </c>
      <c r="K1734" s="468">
        <f t="shared" si="339"/>
        <v>1.9831018089638372E-4</v>
      </c>
      <c r="M1734" s="640"/>
      <c r="O1734" s="519"/>
    </row>
    <row r="1735" spans="1:15" s="492" customFormat="1">
      <c r="A1735" s="680"/>
      <c r="B1735" s="440" t="s">
        <v>2110</v>
      </c>
      <c r="C1735" s="441">
        <v>16668271</v>
      </c>
      <c r="D1735" s="414"/>
      <c r="E1735" s="418" t="s">
        <v>2887</v>
      </c>
      <c r="F1735" s="475">
        <v>28268761.238183923</v>
      </c>
      <c r="G1735" s="463" t="s">
        <v>2888</v>
      </c>
      <c r="H1735" s="463" t="s">
        <v>2888</v>
      </c>
      <c r="I1735" s="463" t="s">
        <v>2888</v>
      </c>
      <c r="J1735" s="419">
        <f t="shared" si="338"/>
        <v>28268761.238183923</v>
      </c>
      <c r="K1735" s="468">
        <f t="shared" si="339"/>
        <v>1.9831018089638372E-4</v>
      </c>
      <c r="M1735" s="640"/>
      <c r="O1735" s="519"/>
    </row>
    <row r="1736" spans="1:15" s="492" customFormat="1">
      <c r="A1736" s="680"/>
      <c r="B1736" s="412" t="s">
        <v>2111</v>
      </c>
      <c r="C1736" s="413">
        <v>16668735</v>
      </c>
      <c r="D1736" s="414"/>
      <c r="E1736" s="418" t="s">
        <v>2887</v>
      </c>
      <c r="F1736" s="475">
        <v>28268761.238183923</v>
      </c>
      <c r="G1736" s="463" t="s">
        <v>2888</v>
      </c>
      <c r="H1736" s="463" t="s">
        <v>2888</v>
      </c>
      <c r="I1736" s="463" t="s">
        <v>2888</v>
      </c>
      <c r="J1736" s="419">
        <f t="shared" si="338"/>
        <v>28268761.238183923</v>
      </c>
      <c r="K1736" s="468">
        <f t="shared" si="339"/>
        <v>1.9831018089638372E-4</v>
      </c>
      <c r="M1736" s="640"/>
      <c r="O1736" s="519"/>
    </row>
    <row r="1737" spans="1:15" s="492" customFormat="1">
      <c r="A1737" s="680"/>
      <c r="B1737" s="412" t="s">
        <v>2112</v>
      </c>
      <c r="C1737" s="413">
        <v>16669443</v>
      </c>
      <c r="D1737" s="414"/>
      <c r="E1737" s="418" t="s">
        <v>2887</v>
      </c>
      <c r="F1737" s="475">
        <v>28268761.238183923</v>
      </c>
      <c r="G1737" s="463" t="s">
        <v>2888</v>
      </c>
      <c r="H1737" s="463" t="s">
        <v>2888</v>
      </c>
      <c r="I1737" s="463" t="s">
        <v>2888</v>
      </c>
      <c r="J1737" s="419">
        <f t="shared" si="338"/>
        <v>28268761.238183923</v>
      </c>
      <c r="K1737" s="468">
        <f t="shared" si="339"/>
        <v>1.9831018089638372E-4</v>
      </c>
      <c r="M1737" s="640"/>
      <c r="O1737" s="519"/>
    </row>
    <row r="1738" spans="1:15" s="492" customFormat="1">
      <c r="A1738" s="680"/>
      <c r="B1738" s="440" t="s">
        <v>2113</v>
      </c>
      <c r="C1738" s="441">
        <v>16669777</v>
      </c>
      <c r="D1738" s="414"/>
      <c r="E1738" s="418" t="s">
        <v>2887</v>
      </c>
      <c r="F1738" s="475">
        <v>28268761.238183923</v>
      </c>
      <c r="G1738" s="463" t="s">
        <v>2888</v>
      </c>
      <c r="H1738" s="463" t="s">
        <v>2888</v>
      </c>
      <c r="I1738" s="463" t="s">
        <v>2888</v>
      </c>
      <c r="J1738" s="419">
        <f t="shared" si="338"/>
        <v>28268761.238183923</v>
      </c>
      <c r="K1738" s="468">
        <f t="shared" si="339"/>
        <v>1.9831018089638372E-4</v>
      </c>
      <c r="M1738" s="640"/>
      <c r="O1738" s="519"/>
    </row>
    <row r="1739" spans="1:15" s="492" customFormat="1">
      <c r="A1739" s="680"/>
      <c r="B1739" s="412" t="s">
        <v>2114</v>
      </c>
      <c r="C1739" s="413">
        <v>16669837</v>
      </c>
      <c r="D1739" s="414"/>
      <c r="E1739" s="418" t="s">
        <v>2887</v>
      </c>
      <c r="F1739" s="475">
        <v>28268761.238183923</v>
      </c>
      <c r="G1739" s="463" t="s">
        <v>2888</v>
      </c>
      <c r="H1739" s="463" t="s">
        <v>2888</v>
      </c>
      <c r="I1739" s="463" t="s">
        <v>2888</v>
      </c>
      <c r="J1739" s="419">
        <f t="shared" si="338"/>
        <v>28268761.238183923</v>
      </c>
      <c r="K1739" s="468">
        <f t="shared" si="339"/>
        <v>1.9831018089638372E-4</v>
      </c>
      <c r="M1739" s="640"/>
      <c r="O1739" s="519"/>
    </row>
    <row r="1740" spans="1:15" s="492" customFormat="1">
      <c r="A1740" s="680"/>
      <c r="B1740" s="412" t="s">
        <v>2115</v>
      </c>
      <c r="C1740" s="413">
        <v>16669889</v>
      </c>
      <c r="D1740" s="414"/>
      <c r="E1740" s="418" t="s">
        <v>2887</v>
      </c>
      <c r="F1740" s="475">
        <v>28268761.238183923</v>
      </c>
      <c r="G1740" s="463" t="s">
        <v>2888</v>
      </c>
      <c r="H1740" s="463" t="s">
        <v>2888</v>
      </c>
      <c r="I1740" s="463" t="s">
        <v>2888</v>
      </c>
      <c r="J1740" s="419">
        <f t="shared" si="338"/>
        <v>28268761.238183923</v>
      </c>
      <c r="K1740" s="468">
        <f t="shared" si="339"/>
        <v>1.9831018089638372E-4</v>
      </c>
      <c r="M1740" s="640"/>
      <c r="O1740" s="519"/>
    </row>
    <row r="1741" spans="1:15" s="492" customFormat="1">
      <c r="A1741" s="680"/>
      <c r="B1741" s="440" t="s">
        <v>2116</v>
      </c>
      <c r="C1741" s="441">
        <v>16670134</v>
      </c>
      <c r="D1741" s="414"/>
      <c r="E1741" s="418" t="s">
        <v>2887</v>
      </c>
      <c r="F1741" s="475">
        <v>28268761.238183923</v>
      </c>
      <c r="G1741" s="463" t="s">
        <v>2888</v>
      </c>
      <c r="H1741" s="463" t="s">
        <v>2888</v>
      </c>
      <c r="I1741" s="463" t="s">
        <v>2888</v>
      </c>
      <c r="J1741" s="419">
        <f t="shared" si="338"/>
        <v>28268761.238183923</v>
      </c>
      <c r="K1741" s="468">
        <f t="shared" si="339"/>
        <v>1.9831018089638372E-4</v>
      </c>
      <c r="M1741" s="640"/>
      <c r="O1741" s="519"/>
    </row>
    <row r="1742" spans="1:15" s="492" customFormat="1">
      <c r="A1742" s="680"/>
      <c r="B1742" s="412" t="s">
        <v>2117</v>
      </c>
      <c r="C1742" s="413">
        <v>16670190</v>
      </c>
      <c r="D1742" s="414"/>
      <c r="E1742" s="418" t="s">
        <v>2887</v>
      </c>
      <c r="F1742" s="475">
        <v>28268761.238183923</v>
      </c>
      <c r="G1742" s="463" t="s">
        <v>2888</v>
      </c>
      <c r="H1742" s="463" t="s">
        <v>2888</v>
      </c>
      <c r="I1742" s="463" t="s">
        <v>2888</v>
      </c>
      <c r="J1742" s="419">
        <f t="shared" si="338"/>
        <v>28268761.238183923</v>
      </c>
      <c r="K1742" s="468">
        <f t="shared" si="339"/>
        <v>1.9831018089638372E-4</v>
      </c>
      <c r="M1742" s="640"/>
      <c r="O1742" s="519"/>
    </row>
    <row r="1743" spans="1:15" s="492" customFormat="1">
      <c r="A1743" s="680"/>
      <c r="B1743" s="412" t="s">
        <v>2118</v>
      </c>
      <c r="C1743" s="413">
        <v>16670385</v>
      </c>
      <c r="D1743" s="414"/>
      <c r="E1743" s="418" t="s">
        <v>2887</v>
      </c>
      <c r="F1743" s="475">
        <v>28268761.238183923</v>
      </c>
      <c r="G1743" s="463" t="s">
        <v>2888</v>
      </c>
      <c r="H1743" s="463" t="s">
        <v>2888</v>
      </c>
      <c r="I1743" s="463" t="s">
        <v>2888</v>
      </c>
      <c r="J1743" s="419">
        <f t="shared" si="338"/>
        <v>28268761.238183923</v>
      </c>
      <c r="K1743" s="468">
        <f t="shared" si="339"/>
        <v>1.9831018089638372E-4</v>
      </c>
      <c r="M1743" s="640"/>
      <c r="O1743" s="519"/>
    </row>
    <row r="1744" spans="1:15" s="492" customFormat="1">
      <c r="A1744" s="680"/>
      <c r="B1744" s="440" t="s">
        <v>2119</v>
      </c>
      <c r="C1744" s="441">
        <v>16670889</v>
      </c>
      <c r="D1744" s="414"/>
      <c r="E1744" s="418" t="s">
        <v>2887</v>
      </c>
      <c r="F1744" s="475">
        <v>28268761.238183923</v>
      </c>
      <c r="G1744" s="463" t="s">
        <v>2888</v>
      </c>
      <c r="H1744" s="463" t="s">
        <v>2888</v>
      </c>
      <c r="I1744" s="463" t="s">
        <v>2888</v>
      </c>
      <c r="J1744" s="419">
        <f t="shared" si="338"/>
        <v>28268761.238183923</v>
      </c>
      <c r="K1744" s="468">
        <f t="shared" si="339"/>
        <v>1.9831018089638372E-4</v>
      </c>
      <c r="M1744" s="640"/>
      <c r="O1744" s="519"/>
    </row>
    <row r="1745" spans="1:15" s="492" customFormat="1">
      <c r="A1745" s="680"/>
      <c r="B1745" s="412" t="s">
        <v>1002</v>
      </c>
      <c r="C1745" s="413">
        <v>16672457</v>
      </c>
      <c r="D1745" s="414"/>
      <c r="E1745" s="418" t="s">
        <v>2887</v>
      </c>
      <c r="F1745" s="475">
        <v>28268761.238183923</v>
      </c>
      <c r="G1745" s="463" t="s">
        <v>2888</v>
      </c>
      <c r="H1745" s="463" t="s">
        <v>2888</v>
      </c>
      <c r="I1745" s="463" t="s">
        <v>2888</v>
      </c>
      <c r="J1745" s="419">
        <f t="shared" si="338"/>
        <v>28268761.238183923</v>
      </c>
      <c r="K1745" s="468">
        <f t="shared" si="339"/>
        <v>1.9831018089638372E-4</v>
      </c>
      <c r="M1745" s="640"/>
      <c r="O1745" s="519"/>
    </row>
    <row r="1746" spans="1:15" s="492" customFormat="1">
      <c r="A1746" s="680"/>
      <c r="B1746" s="412" t="s">
        <v>2120</v>
      </c>
      <c r="C1746" s="413">
        <v>16672814</v>
      </c>
      <c r="D1746" s="414"/>
      <c r="E1746" s="418" t="s">
        <v>2887</v>
      </c>
      <c r="F1746" s="475">
        <v>28268761.238183923</v>
      </c>
      <c r="G1746" s="463" t="s">
        <v>2888</v>
      </c>
      <c r="H1746" s="463" t="s">
        <v>2888</v>
      </c>
      <c r="I1746" s="463" t="s">
        <v>2888</v>
      </c>
      <c r="J1746" s="419">
        <f t="shared" si="338"/>
        <v>28268761.238183923</v>
      </c>
      <c r="K1746" s="468">
        <f t="shared" si="339"/>
        <v>1.9831018089638372E-4</v>
      </c>
      <c r="M1746" s="640"/>
      <c r="O1746" s="519"/>
    </row>
    <row r="1747" spans="1:15" s="492" customFormat="1">
      <c r="A1747" s="680"/>
      <c r="B1747" s="440" t="s">
        <v>2121</v>
      </c>
      <c r="C1747" s="441">
        <v>16673221</v>
      </c>
      <c r="D1747" s="414"/>
      <c r="E1747" s="418" t="s">
        <v>2887</v>
      </c>
      <c r="F1747" s="475">
        <v>28268761.238183923</v>
      </c>
      <c r="G1747" s="463" t="s">
        <v>2888</v>
      </c>
      <c r="H1747" s="463" t="s">
        <v>2888</v>
      </c>
      <c r="I1747" s="463" t="s">
        <v>2888</v>
      </c>
      <c r="J1747" s="419">
        <f t="shared" si="338"/>
        <v>28268761.238183923</v>
      </c>
      <c r="K1747" s="468">
        <f t="shared" si="339"/>
        <v>1.9831018089638372E-4</v>
      </c>
      <c r="M1747" s="640"/>
      <c r="O1747" s="519"/>
    </row>
    <row r="1748" spans="1:15" s="492" customFormat="1">
      <c r="A1748" s="680"/>
      <c r="B1748" s="412" t="s">
        <v>2122</v>
      </c>
      <c r="C1748" s="413">
        <v>16673822</v>
      </c>
      <c r="D1748" s="414"/>
      <c r="E1748" s="418" t="s">
        <v>2887</v>
      </c>
      <c r="F1748" s="475">
        <v>28268761.238183923</v>
      </c>
      <c r="G1748" s="463" t="s">
        <v>2888</v>
      </c>
      <c r="H1748" s="463" t="s">
        <v>2888</v>
      </c>
      <c r="I1748" s="463" t="s">
        <v>2888</v>
      </c>
      <c r="J1748" s="419">
        <f t="shared" si="338"/>
        <v>28268761.238183923</v>
      </c>
      <c r="K1748" s="468">
        <f t="shared" si="339"/>
        <v>1.9831018089638372E-4</v>
      </c>
      <c r="M1748" s="640"/>
      <c r="O1748" s="519"/>
    </row>
    <row r="1749" spans="1:15" s="492" customFormat="1">
      <c r="A1749" s="680"/>
      <c r="B1749" s="412" t="s">
        <v>2123</v>
      </c>
      <c r="C1749" s="413">
        <v>16674021</v>
      </c>
      <c r="D1749" s="414"/>
      <c r="E1749" s="418" t="s">
        <v>2887</v>
      </c>
      <c r="F1749" s="475">
        <v>28268761.238183923</v>
      </c>
      <c r="G1749" s="463" t="s">
        <v>2888</v>
      </c>
      <c r="H1749" s="463" t="s">
        <v>2888</v>
      </c>
      <c r="I1749" s="463" t="s">
        <v>2888</v>
      </c>
      <c r="J1749" s="419">
        <f t="shared" si="338"/>
        <v>28268761.238183923</v>
      </c>
      <c r="K1749" s="468">
        <f t="shared" si="339"/>
        <v>1.9831018089638372E-4</v>
      </c>
      <c r="M1749" s="640"/>
      <c r="O1749" s="519"/>
    </row>
    <row r="1750" spans="1:15" s="492" customFormat="1">
      <c r="A1750" s="680"/>
      <c r="B1750" s="440" t="s">
        <v>1004</v>
      </c>
      <c r="C1750" s="441">
        <v>16674616</v>
      </c>
      <c r="D1750" s="414"/>
      <c r="E1750" s="418" t="s">
        <v>2887</v>
      </c>
      <c r="F1750" s="475">
        <v>28268761.238183923</v>
      </c>
      <c r="G1750" s="463" t="s">
        <v>2888</v>
      </c>
      <c r="H1750" s="463" t="s">
        <v>2888</v>
      </c>
      <c r="I1750" s="463" t="s">
        <v>2888</v>
      </c>
      <c r="J1750" s="419">
        <f t="shared" ref="J1750:J1813" si="340">+F1750</f>
        <v>28268761.238183923</v>
      </c>
      <c r="K1750" s="468">
        <f t="shared" ref="K1750:K1813" si="341">+J1750/$L$4337</f>
        <v>1.9831018089638372E-4</v>
      </c>
      <c r="M1750" s="640"/>
      <c r="O1750" s="519"/>
    </row>
    <row r="1751" spans="1:15" s="492" customFormat="1">
      <c r="A1751" s="680"/>
      <c r="B1751" s="412" t="s">
        <v>2124</v>
      </c>
      <c r="C1751" s="413">
        <v>16676284</v>
      </c>
      <c r="D1751" s="414"/>
      <c r="E1751" s="418" t="s">
        <v>2887</v>
      </c>
      <c r="F1751" s="475">
        <v>28268761.238183923</v>
      </c>
      <c r="G1751" s="463" t="s">
        <v>2888</v>
      </c>
      <c r="H1751" s="463" t="s">
        <v>2888</v>
      </c>
      <c r="I1751" s="463" t="s">
        <v>2888</v>
      </c>
      <c r="J1751" s="419">
        <f t="shared" si="340"/>
        <v>28268761.238183923</v>
      </c>
      <c r="K1751" s="468">
        <f t="shared" si="341"/>
        <v>1.9831018089638372E-4</v>
      </c>
      <c r="M1751" s="640"/>
      <c r="O1751" s="519"/>
    </row>
    <row r="1752" spans="1:15" s="492" customFormat="1">
      <c r="A1752" s="680"/>
      <c r="B1752" s="412" t="s">
        <v>2125</v>
      </c>
      <c r="C1752" s="413">
        <v>16677101</v>
      </c>
      <c r="D1752" s="414"/>
      <c r="E1752" s="418" t="s">
        <v>2887</v>
      </c>
      <c r="F1752" s="475">
        <v>28268761.238183923</v>
      </c>
      <c r="G1752" s="463" t="s">
        <v>2888</v>
      </c>
      <c r="H1752" s="463" t="s">
        <v>2888</v>
      </c>
      <c r="I1752" s="463" t="s">
        <v>2888</v>
      </c>
      <c r="J1752" s="419">
        <f t="shared" si="340"/>
        <v>28268761.238183923</v>
      </c>
      <c r="K1752" s="468">
        <f t="shared" si="341"/>
        <v>1.9831018089638372E-4</v>
      </c>
      <c r="M1752" s="640"/>
      <c r="O1752" s="519"/>
    </row>
    <row r="1753" spans="1:15" s="492" customFormat="1">
      <c r="A1753" s="680"/>
      <c r="B1753" s="440" t="s">
        <v>2126</v>
      </c>
      <c r="C1753" s="441">
        <v>16678218</v>
      </c>
      <c r="D1753" s="414"/>
      <c r="E1753" s="418" t="s">
        <v>2887</v>
      </c>
      <c r="F1753" s="475">
        <v>28268761.238183923</v>
      </c>
      <c r="G1753" s="463" t="s">
        <v>2888</v>
      </c>
      <c r="H1753" s="463" t="s">
        <v>2888</v>
      </c>
      <c r="I1753" s="463" t="s">
        <v>2888</v>
      </c>
      <c r="J1753" s="419">
        <f t="shared" si="340"/>
        <v>28268761.238183923</v>
      </c>
      <c r="K1753" s="468">
        <f t="shared" si="341"/>
        <v>1.9831018089638372E-4</v>
      </c>
      <c r="M1753" s="640"/>
      <c r="O1753" s="519"/>
    </row>
    <row r="1754" spans="1:15" s="492" customFormat="1">
      <c r="A1754" s="680"/>
      <c r="B1754" s="412" t="s">
        <v>2127</v>
      </c>
      <c r="C1754" s="413">
        <v>16678718</v>
      </c>
      <c r="D1754" s="414"/>
      <c r="E1754" s="418" t="s">
        <v>2887</v>
      </c>
      <c r="F1754" s="475">
        <v>28268761.238183923</v>
      </c>
      <c r="G1754" s="463" t="s">
        <v>2888</v>
      </c>
      <c r="H1754" s="463" t="s">
        <v>2888</v>
      </c>
      <c r="I1754" s="463" t="s">
        <v>2888</v>
      </c>
      <c r="J1754" s="419">
        <f t="shared" si="340"/>
        <v>28268761.238183923</v>
      </c>
      <c r="K1754" s="468">
        <f t="shared" si="341"/>
        <v>1.9831018089638372E-4</v>
      </c>
      <c r="M1754" s="640"/>
      <c r="O1754" s="519"/>
    </row>
    <row r="1755" spans="1:15" s="492" customFormat="1">
      <c r="A1755" s="680"/>
      <c r="B1755" s="412" t="s">
        <v>2128</v>
      </c>
      <c r="C1755" s="413">
        <v>16679404</v>
      </c>
      <c r="D1755" s="414"/>
      <c r="E1755" s="418" t="s">
        <v>2887</v>
      </c>
      <c r="F1755" s="475">
        <v>28268761.238183923</v>
      </c>
      <c r="G1755" s="463" t="s">
        <v>2888</v>
      </c>
      <c r="H1755" s="463" t="s">
        <v>2888</v>
      </c>
      <c r="I1755" s="463" t="s">
        <v>2888</v>
      </c>
      <c r="J1755" s="419">
        <f t="shared" si="340"/>
        <v>28268761.238183923</v>
      </c>
      <c r="K1755" s="468">
        <f t="shared" si="341"/>
        <v>1.9831018089638372E-4</v>
      </c>
      <c r="M1755" s="640"/>
      <c r="O1755" s="519"/>
    </row>
    <row r="1756" spans="1:15" s="492" customFormat="1">
      <c r="A1756" s="680"/>
      <c r="B1756" s="440" t="s">
        <v>2129</v>
      </c>
      <c r="C1756" s="441">
        <v>16681073</v>
      </c>
      <c r="D1756" s="414"/>
      <c r="E1756" s="418" t="s">
        <v>2887</v>
      </c>
      <c r="F1756" s="475">
        <v>28268761.238183923</v>
      </c>
      <c r="G1756" s="463" t="s">
        <v>2888</v>
      </c>
      <c r="H1756" s="463" t="s">
        <v>2888</v>
      </c>
      <c r="I1756" s="463" t="s">
        <v>2888</v>
      </c>
      <c r="J1756" s="419">
        <f t="shared" si="340"/>
        <v>28268761.238183923</v>
      </c>
      <c r="K1756" s="468">
        <f t="shared" si="341"/>
        <v>1.9831018089638372E-4</v>
      </c>
      <c r="M1756" s="640"/>
      <c r="O1756" s="519"/>
    </row>
    <row r="1757" spans="1:15" s="492" customFormat="1">
      <c r="A1757" s="680"/>
      <c r="B1757" s="412" t="s">
        <v>2130</v>
      </c>
      <c r="C1757" s="413">
        <v>16682411</v>
      </c>
      <c r="D1757" s="414"/>
      <c r="E1757" s="418" t="s">
        <v>2887</v>
      </c>
      <c r="F1757" s="475">
        <v>28268761.238183923</v>
      </c>
      <c r="G1757" s="463" t="s">
        <v>2888</v>
      </c>
      <c r="H1757" s="463" t="s">
        <v>2888</v>
      </c>
      <c r="I1757" s="463" t="s">
        <v>2888</v>
      </c>
      <c r="J1757" s="419">
        <f t="shared" si="340"/>
        <v>28268761.238183923</v>
      </c>
      <c r="K1757" s="468">
        <f t="shared" si="341"/>
        <v>1.9831018089638372E-4</v>
      </c>
      <c r="M1757" s="640"/>
      <c r="O1757" s="519"/>
    </row>
    <row r="1758" spans="1:15" s="492" customFormat="1">
      <c r="A1758" s="680"/>
      <c r="B1758" s="412" t="s">
        <v>2131</v>
      </c>
      <c r="C1758" s="413">
        <v>16685082</v>
      </c>
      <c r="D1758" s="414"/>
      <c r="E1758" s="418" t="s">
        <v>2887</v>
      </c>
      <c r="F1758" s="475">
        <v>28268761.238183923</v>
      </c>
      <c r="G1758" s="463" t="s">
        <v>2888</v>
      </c>
      <c r="H1758" s="463" t="s">
        <v>2888</v>
      </c>
      <c r="I1758" s="463" t="s">
        <v>2888</v>
      </c>
      <c r="J1758" s="419">
        <f t="shared" si="340"/>
        <v>28268761.238183923</v>
      </c>
      <c r="K1758" s="468">
        <f t="shared" si="341"/>
        <v>1.9831018089638372E-4</v>
      </c>
      <c r="M1758" s="640"/>
      <c r="O1758" s="519"/>
    </row>
    <row r="1759" spans="1:15" s="492" customFormat="1">
      <c r="A1759" s="680"/>
      <c r="B1759" s="440" t="s">
        <v>960</v>
      </c>
      <c r="C1759" s="441">
        <v>16685162</v>
      </c>
      <c r="D1759" s="414"/>
      <c r="E1759" s="418" t="s">
        <v>2887</v>
      </c>
      <c r="F1759" s="475">
        <v>28268761.238183923</v>
      </c>
      <c r="G1759" s="463" t="s">
        <v>2888</v>
      </c>
      <c r="H1759" s="463" t="s">
        <v>2888</v>
      </c>
      <c r="I1759" s="463" t="s">
        <v>2888</v>
      </c>
      <c r="J1759" s="419">
        <f t="shared" si="340"/>
        <v>28268761.238183923</v>
      </c>
      <c r="K1759" s="468">
        <f t="shared" si="341"/>
        <v>1.9831018089638372E-4</v>
      </c>
      <c r="M1759" s="640"/>
      <c r="O1759" s="519"/>
    </row>
    <row r="1760" spans="1:15" s="492" customFormat="1">
      <c r="A1760" s="680"/>
      <c r="B1760" s="412" t="s">
        <v>2132</v>
      </c>
      <c r="C1760" s="413">
        <v>16685669</v>
      </c>
      <c r="D1760" s="414"/>
      <c r="E1760" s="418" t="s">
        <v>2887</v>
      </c>
      <c r="F1760" s="475">
        <v>28268761.238183923</v>
      </c>
      <c r="G1760" s="463" t="s">
        <v>2888</v>
      </c>
      <c r="H1760" s="463" t="s">
        <v>2888</v>
      </c>
      <c r="I1760" s="463" t="s">
        <v>2888</v>
      </c>
      <c r="J1760" s="419">
        <f t="shared" si="340"/>
        <v>28268761.238183923</v>
      </c>
      <c r="K1760" s="468">
        <f t="shared" si="341"/>
        <v>1.9831018089638372E-4</v>
      </c>
      <c r="M1760" s="640"/>
      <c r="O1760" s="519"/>
    </row>
    <row r="1761" spans="1:15" s="492" customFormat="1">
      <c r="A1761" s="680"/>
      <c r="B1761" s="412" t="s">
        <v>2133</v>
      </c>
      <c r="C1761" s="413">
        <v>16686485</v>
      </c>
      <c r="D1761" s="414"/>
      <c r="E1761" s="418" t="s">
        <v>2887</v>
      </c>
      <c r="F1761" s="475">
        <v>28268761.238183923</v>
      </c>
      <c r="G1761" s="463" t="s">
        <v>2888</v>
      </c>
      <c r="H1761" s="463" t="s">
        <v>2888</v>
      </c>
      <c r="I1761" s="463" t="s">
        <v>2888</v>
      </c>
      <c r="J1761" s="419">
        <f t="shared" si="340"/>
        <v>28268761.238183923</v>
      </c>
      <c r="K1761" s="468">
        <f t="shared" si="341"/>
        <v>1.9831018089638372E-4</v>
      </c>
      <c r="M1761" s="640"/>
      <c r="O1761" s="519"/>
    </row>
    <row r="1762" spans="1:15" s="492" customFormat="1">
      <c r="A1762" s="680"/>
      <c r="B1762" s="440" t="s">
        <v>2134</v>
      </c>
      <c r="C1762" s="441">
        <v>16686708</v>
      </c>
      <c r="D1762" s="414"/>
      <c r="E1762" s="418" t="s">
        <v>2887</v>
      </c>
      <c r="F1762" s="475">
        <v>28268761.238183923</v>
      </c>
      <c r="G1762" s="463" t="s">
        <v>2888</v>
      </c>
      <c r="H1762" s="463" t="s">
        <v>2888</v>
      </c>
      <c r="I1762" s="463" t="s">
        <v>2888</v>
      </c>
      <c r="J1762" s="419">
        <f t="shared" si="340"/>
        <v>28268761.238183923</v>
      </c>
      <c r="K1762" s="468">
        <f t="shared" si="341"/>
        <v>1.9831018089638372E-4</v>
      </c>
      <c r="M1762" s="640"/>
      <c r="O1762" s="519"/>
    </row>
    <row r="1763" spans="1:15" s="492" customFormat="1">
      <c r="A1763" s="680"/>
      <c r="B1763" s="412" t="s">
        <v>2135</v>
      </c>
      <c r="C1763" s="413">
        <v>16686893</v>
      </c>
      <c r="D1763" s="414"/>
      <c r="E1763" s="418" t="s">
        <v>2887</v>
      </c>
      <c r="F1763" s="475">
        <v>28268761.238183923</v>
      </c>
      <c r="G1763" s="463" t="s">
        <v>2888</v>
      </c>
      <c r="H1763" s="463" t="s">
        <v>2888</v>
      </c>
      <c r="I1763" s="463" t="s">
        <v>2888</v>
      </c>
      <c r="J1763" s="419">
        <f t="shared" si="340"/>
        <v>28268761.238183923</v>
      </c>
      <c r="K1763" s="468">
        <f t="shared" si="341"/>
        <v>1.9831018089638372E-4</v>
      </c>
      <c r="M1763" s="640"/>
      <c r="O1763" s="519"/>
    </row>
    <row r="1764" spans="1:15" s="492" customFormat="1">
      <c r="A1764" s="680"/>
      <c r="B1764" s="412" t="s">
        <v>2136</v>
      </c>
      <c r="C1764" s="413">
        <v>16687068</v>
      </c>
      <c r="D1764" s="414"/>
      <c r="E1764" s="418" t="s">
        <v>2887</v>
      </c>
      <c r="F1764" s="475">
        <v>28268761.238183923</v>
      </c>
      <c r="G1764" s="463" t="s">
        <v>2888</v>
      </c>
      <c r="H1764" s="463" t="s">
        <v>2888</v>
      </c>
      <c r="I1764" s="463" t="s">
        <v>2888</v>
      </c>
      <c r="J1764" s="419">
        <f t="shared" si="340"/>
        <v>28268761.238183923</v>
      </c>
      <c r="K1764" s="468">
        <f t="shared" si="341"/>
        <v>1.9831018089638372E-4</v>
      </c>
      <c r="M1764" s="640"/>
      <c r="O1764" s="519"/>
    </row>
    <row r="1765" spans="1:15" s="492" customFormat="1">
      <c r="A1765" s="680"/>
      <c r="B1765" s="440" t="s">
        <v>2137</v>
      </c>
      <c r="C1765" s="441">
        <v>16687371</v>
      </c>
      <c r="D1765" s="414"/>
      <c r="E1765" s="418" t="s">
        <v>2887</v>
      </c>
      <c r="F1765" s="475">
        <v>28268761.238183923</v>
      </c>
      <c r="G1765" s="463" t="s">
        <v>2888</v>
      </c>
      <c r="H1765" s="463" t="s">
        <v>2888</v>
      </c>
      <c r="I1765" s="463" t="s">
        <v>2888</v>
      </c>
      <c r="J1765" s="419">
        <f t="shared" si="340"/>
        <v>28268761.238183923</v>
      </c>
      <c r="K1765" s="468">
        <f t="shared" si="341"/>
        <v>1.9831018089638372E-4</v>
      </c>
      <c r="M1765" s="640"/>
      <c r="O1765" s="519"/>
    </row>
    <row r="1766" spans="1:15" s="492" customFormat="1">
      <c r="A1766" s="680"/>
      <c r="B1766" s="412" t="s">
        <v>2138</v>
      </c>
      <c r="C1766" s="413">
        <v>16687517</v>
      </c>
      <c r="D1766" s="414"/>
      <c r="E1766" s="418" t="s">
        <v>2887</v>
      </c>
      <c r="F1766" s="475">
        <v>28268761.238183923</v>
      </c>
      <c r="G1766" s="463" t="s">
        <v>2888</v>
      </c>
      <c r="H1766" s="463" t="s">
        <v>2888</v>
      </c>
      <c r="I1766" s="463" t="s">
        <v>2888</v>
      </c>
      <c r="J1766" s="419">
        <f t="shared" si="340"/>
        <v>28268761.238183923</v>
      </c>
      <c r="K1766" s="468">
        <f t="shared" si="341"/>
        <v>1.9831018089638372E-4</v>
      </c>
      <c r="M1766" s="640"/>
      <c r="O1766" s="519"/>
    </row>
    <row r="1767" spans="1:15" s="492" customFormat="1">
      <c r="A1767" s="680"/>
      <c r="B1767" s="412" t="s">
        <v>2139</v>
      </c>
      <c r="C1767" s="413">
        <v>16689206</v>
      </c>
      <c r="D1767" s="414"/>
      <c r="E1767" s="418" t="s">
        <v>2887</v>
      </c>
      <c r="F1767" s="475">
        <v>28268761.238183923</v>
      </c>
      <c r="G1767" s="463" t="s">
        <v>2888</v>
      </c>
      <c r="H1767" s="463" t="s">
        <v>2888</v>
      </c>
      <c r="I1767" s="463" t="s">
        <v>2888</v>
      </c>
      <c r="J1767" s="419">
        <f t="shared" si="340"/>
        <v>28268761.238183923</v>
      </c>
      <c r="K1767" s="468">
        <f t="shared" si="341"/>
        <v>1.9831018089638372E-4</v>
      </c>
      <c r="M1767" s="640"/>
      <c r="O1767" s="519"/>
    </row>
    <row r="1768" spans="1:15" s="492" customFormat="1">
      <c r="A1768" s="680"/>
      <c r="B1768" s="440" t="s">
        <v>2140</v>
      </c>
      <c r="C1768" s="441">
        <v>16689259</v>
      </c>
      <c r="D1768" s="414"/>
      <c r="E1768" s="418" t="s">
        <v>2887</v>
      </c>
      <c r="F1768" s="475">
        <v>28268761.238183923</v>
      </c>
      <c r="G1768" s="463" t="s">
        <v>2888</v>
      </c>
      <c r="H1768" s="463" t="s">
        <v>2888</v>
      </c>
      <c r="I1768" s="463" t="s">
        <v>2888</v>
      </c>
      <c r="J1768" s="419">
        <f t="shared" si="340"/>
        <v>28268761.238183923</v>
      </c>
      <c r="K1768" s="468">
        <f t="shared" si="341"/>
        <v>1.9831018089638372E-4</v>
      </c>
      <c r="M1768" s="640"/>
      <c r="O1768" s="519"/>
    </row>
    <row r="1769" spans="1:15" s="492" customFormat="1">
      <c r="A1769" s="680"/>
      <c r="B1769" s="412" t="s">
        <v>1005</v>
      </c>
      <c r="C1769" s="413">
        <v>16689408</v>
      </c>
      <c r="D1769" s="414"/>
      <c r="E1769" s="418" t="s">
        <v>2887</v>
      </c>
      <c r="F1769" s="475">
        <v>28268761.238183923</v>
      </c>
      <c r="G1769" s="463" t="s">
        <v>2888</v>
      </c>
      <c r="H1769" s="463" t="s">
        <v>2888</v>
      </c>
      <c r="I1769" s="463" t="s">
        <v>2888</v>
      </c>
      <c r="J1769" s="419">
        <f t="shared" si="340"/>
        <v>28268761.238183923</v>
      </c>
      <c r="K1769" s="468">
        <f t="shared" si="341"/>
        <v>1.9831018089638372E-4</v>
      </c>
      <c r="M1769" s="640"/>
      <c r="O1769" s="519"/>
    </row>
    <row r="1770" spans="1:15" s="492" customFormat="1">
      <c r="A1770" s="680"/>
      <c r="B1770" s="412" t="s">
        <v>2141</v>
      </c>
      <c r="C1770" s="413">
        <v>16690513</v>
      </c>
      <c r="D1770" s="414"/>
      <c r="E1770" s="418" t="s">
        <v>2887</v>
      </c>
      <c r="F1770" s="475">
        <v>28268761.238183923</v>
      </c>
      <c r="G1770" s="463" t="s">
        <v>2888</v>
      </c>
      <c r="H1770" s="463" t="s">
        <v>2888</v>
      </c>
      <c r="I1770" s="463" t="s">
        <v>2888</v>
      </c>
      <c r="J1770" s="419">
        <f t="shared" si="340"/>
        <v>28268761.238183923</v>
      </c>
      <c r="K1770" s="468">
        <f t="shared" si="341"/>
        <v>1.9831018089638372E-4</v>
      </c>
      <c r="M1770" s="640"/>
      <c r="O1770" s="519"/>
    </row>
    <row r="1771" spans="1:15" s="492" customFormat="1">
      <c r="A1771" s="680"/>
      <c r="B1771" s="440" t="s">
        <v>2142</v>
      </c>
      <c r="C1771" s="441">
        <v>16690958</v>
      </c>
      <c r="D1771" s="414"/>
      <c r="E1771" s="418" t="s">
        <v>2887</v>
      </c>
      <c r="F1771" s="475">
        <v>28268761.238183923</v>
      </c>
      <c r="G1771" s="463" t="s">
        <v>2888</v>
      </c>
      <c r="H1771" s="463" t="s">
        <v>2888</v>
      </c>
      <c r="I1771" s="463" t="s">
        <v>2888</v>
      </c>
      <c r="J1771" s="419">
        <f t="shared" si="340"/>
        <v>28268761.238183923</v>
      </c>
      <c r="K1771" s="468">
        <f t="shared" si="341"/>
        <v>1.9831018089638372E-4</v>
      </c>
      <c r="M1771" s="640"/>
      <c r="O1771" s="519"/>
    </row>
    <row r="1772" spans="1:15" s="492" customFormat="1">
      <c r="A1772" s="680"/>
      <c r="B1772" s="412" t="s">
        <v>1006</v>
      </c>
      <c r="C1772" s="413">
        <v>16691105</v>
      </c>
      <c r="D1772" s="414"/>
      <c r="E1772" s="418" t="s">
        <v>2887</v>
      </c>
      <c r="F1772" s="475">
        <v>28268761.238183923</v>
      </c>
      <c r="G1772" s="463" t="s">
        <v>2888</v>
      </c>
      <c r="H1772" s="463" t="s">
        <v>2888</v>
      </c>
      <c r="I1772" s="463" t="s">
        <v>2888</v>
      </c>
      <c r="J1772" s="419">
        <f t="shared" si="340"/>
        <v>28268761.238183923</v>
      </c>
      <c r="K1772" s="468">
        <f t="shared" si="341"/>
        <v>1.9831018089638372E-4</v>
      </c>
      <c r="M1772" s="640"/>
      <c r="O1772" s="519"/>
    </row>
    <row r="1773" spans="1:15" s="492" customFormat="1">
      <c r="A1773" s="680"/>
      <c r="B1773" s="412" t="s">
        <v>2143</v>
      </c>
      <c r="C1773" s="413">
        <v>16691735</v>
      </c>
      <c r="D1773" s="414"/>
      <c r="E1773" s="418" t="s">
        <v>2887</v>
      </c>
      <c r="F1773" s="475">
        <v>28268761.238183923</v>
      </c>
      <c r="G1773" s="463" t="s">
        <v>2888</v>
      </c>
      <c r="H1773" s="463" t="s">
        <v>2888</v>
      </c>
      <c r="I1773" s="463" t="s">
        <v>2888</v>
      </c>
      <c r="J1773" s="419">
        <f t="shared" si="340"/>
        <v>28268761.238183923</v>
      </c>
      <c r="K1773" s="468">
        <f t="shared" si="341"/>
        <v>1.9831018089638372E-4</v>
      </c>
      <c r="M1773" s="640"/>
      <c r="O1773" s="519"/>
    </row>
    <row r="1774" spans="1:15" s="492" customFormat="1">
      <c r="A1774" s="680"/>
      <c r="B1774" s="440" t="s">
        <v>961</v>
      </c>
      <c r="C1774" s="441">
        <v>16692720</v>
      </c>
      <c r="D1774" s="414"/>
      <c r="E1774" s="418" t="s">
        <v>2887</v>
      </c>
      <c r="F1774" s="475">
        <v>28268761.238183923</v>
      </c>
      <c r="G1774" s="463" t="s">
        <v>2888</v>
      </c>
      <c r="H1774" s="463" t="s">
        <v>2888</v>
      </c>
      <c r="I1774" s="463" t="s">
        <v>2888</v>
      </c>
      <c r="J1774" s="419">
        <f t="shared" si="340"/>
        <v>28268761.238183923</v>
      </c>
      <c r="K1774" s="468">
        <f t="shared" si="341"/>
        <v>1.9831018089638372E-4</v>
      </c>
      <c r="M1774" s="640"/>
      <c r="O1774" s="519"/>
    </row>
    <row r="1775" spans="1:15" s="492" customFormat="1">
      <c r="A1775" s="680"/>
      <c r="B1775" s="412" t="s">
        <v>2144</v>
      </c>
      <c r="C1775" s="413">
        <v>16692974</v>
      </c>
      <c r="D1775" s="414"/>
      <c r="E1775" s="418" t="s">
        <v>2887</v>
      </c>
      <c r="F1775" s="475">
        <v>28268761.238183923</v>
      </c>
      <c r="G1775" s="463" t="s">
        <v>2888</v>
      </c>
      <c r="H1775" s="463" t="s">
        <v>2888</v>
      </c>
      <c r="I1775" s="463" t="s">
        <v>2888</v>
      </c>
      <c r="J1775" s="419">
        <f t="shared" si="340"/>
        <v>28268761.238183923</v>
      </c>
      <c r="K1775" s="468">
        <f t="shared" si="341"/>
        <v>1.9831018089638372E-4</v>
      </c>
      <c r="M1775" s="640"/>
      <c r="O1775" s="519"/>
    </row>
    <row r="1776" spans="1:15" s="492" customFormat="1">
      <c r="A1776" s="680"/>
      <c r="B1776" s="412" t="s">
        <v>2145</v>
      </c>
      <c r="C1776" s="413">
        <v>16693790</v>
      </c>
      <c r="D1776" s="414"/>
      <c r="E1776" s="418" t="s">
        <v>2887</v>
      </c>
      <c r="F1776" s="475">
        <v>28268761.238183923</v>
      </c>
      <c r="G1776" s="463" t="s">
        <v>2888</v>
      </c>
      <c r="H1776" s="463" t="s">
        <v>2888</v>
      </c>
      <c r="I1776" s="463" t="s">
        <v>2888</v>
      </c>
      <c r="J1776" s="419">
        <f t="shared" si="340"/>
        <v>28268761.238183923</v>
      </c>
      <c r="K1776" s="468">
        <f t="shared" si="341"/>
        <v>1.9831018089638372E-4</v>
      </c>
      <c r="M1776" s="640"/>
      <c r="O1776" s="519"/>
    </row>
    <row r="1777" spans="1:15" s="492" customFormat="1">
      <c r="A1777" s="680"/>
      <c r="B1777" s="440" t="s">
        <v>2146</v>
      </c>
      <c r="C1777" s="441">
        <v>16694284</v>
      </c>
      <c r="D1777" s="414"/>
      <c r="E1777" s="418" t="s">
        <v>2887</v>
      </c>
      <c r="F1777" s="475">
        <v>28268761.238183923</v>
      </c>
      <c r="G1777" s="463" t="s">
        <v>2888</v>
      </c>
      <c r="H1777" s="463" t="s">
        <v>2888</v>
      </c>
      <c r="I1777" s="463" t="s">
        <v>2888</v>
      </c>
      <c r="J1777" s="419">
        <f t="shared" si="340"/>
        <v>28268761.238183923</v>
      </c>
      <c r="K1777" s="468">
        <f t="shared" si="341"/>
        <v>1.9831018089638372E-4</v>
      </c>
      <c r="M1777" s="640"/>
      <c r="O1777" s="519"/>
    </row>
    <row r="1778" spans="1:15" s="492" customFormat="1">
      <c r="A1778" s="680"/>
      <c r="B1778" s="412" t="s">
        <v>962</v>
      </c>
      <c r="C1778" s="413">
        <v>16695285</v>
      </c>
      <c r="D1778" s="414"/>
      <c r="E1778" s="418" t="s">
        <v>2887</v>
      </c>
      <c r="F1778" s="475">
        <v>28268761.238183923</v>
      </c>
      <c r="G1778" s="463" t="s">
        <v>2888</v>
      </c>
      <c r="H1778" s="463" t="s">
        <v>2888</v>
      </c>
      <c r="I1778" s="463" t="s">
        <v>2888</v>
      </c>
      <c r="J1778" s="419">
        <f t="shared" si="340"/>
        <v>28268761.238183923</v>
      </c>
      <c r="K1778" s="468">
        <f t="shared" si="341"/>
        <v>1.9831018089638372E-4</v>
      </c>
      <c r="M1778" s="640"/>
      <c r="O1778" s="519"/>
    </row>
    <row r="1779" spans="1:15" s="492" customFormat="1">
      <c r="A1779" s="680"/>
      <c r="B1779" s="412" t="s">
        <v>2147</v>
      </c>
      <c r="C1779" s="413">
        <v>16695567</v>
      </c>
      <c r="D1779" s="414"/>
      <c r="E1779" s="418" t="s">
        <v>2887</v>
      </c>
      <c r="F1779" s="475">
        <v>28268761.238183923</v>
      </c>
      <c r="G1779" s="463" t="s">
        <v>2888</v>
      </c>
      <c r="H1779" s="463" t="s">
        <v>2888</v>
      </c>
      <c r="I1779" s="463" t="s">
        <v>2888</v>
      </c>
      <c r="J1779" s="419">
        <f t="shared" si="340"/>
        <v>28268761.238183923</v>
      </c>
      <c r="K1779" s="468">
        <f t="shared" si="341"/>
        <v>1.9831018089638372E-4</v>
      </c>
      <c r="M1779" s="640"/>
      <c r="O1779" s="519"/>
    </row>
    <row r="1780" spans="1:15" s="492" customFormat="1">
      <c r="A1780" s="680"/>
      <c r="B1780" s="440" t="s">
        <v>2148</v>
      </c>
      <c r="C1780" s="441">
        <v>16695878</v>
      </c>
      <c r="D1780" s="414"/>
      <c r="E1780" s="418" t="s">
        <v>2887</v>
      </c>
      <c r="F1780" s="475">
        <v>28268761.238183923</v>
      </c>
      <c r="G1780" s="463" t="s">
        <v>2888</v>
      </c>
      <c r="H1780" s="463" t="s">
        <v>2888</v>
      </c>
      <c r="I1780" s="463" t="s">
        <v>2888</v>
      </c>
      <c r="J1780" s="419">
        <f t="shared" si="340"/>
        <v>28268761.238183923</v>
      </c>
      <c r="K1780" s="468">
        <f t="shared" si="341"/>
        <v>1.9831018089638372E-4</v>
      </c>
      <c r="M1780" s="640"/>
      <c r="O1780" s="519"/>
    </row>
    <row r="1781" spans="1:15" s="492" customFormat="1">
      <c r="A1781" s="680"/>
      <c r="B1781" s="412" t="s">
        <v>2149</v>
      </c>
      <c r="C1781" s="413">
        <v>16696060</v>
      </c>
      <c r="D1781" s="414"/>
      <c r="E1781" s="418" t="s">
        <v>2887</v>
      </c>
      <c r="F1781" s="475">
        <v>28268761.238183923</v>
      </c>
      <c r="G1781" s="463" t="s">
        <v>2888</v>
      </c>
      <c r="H1781" s="463" t="s">
        <v>2888</v>
      </c>
      <c r="I1781" s="463" t="s">
        <v>2888</v>
      </c>
      <c r="J1781" s="419">
        <f t="shared" si="340"/>
        <v>28268761.238183923</v>
      </c>
      <c r="K1781" s="468">
        <f t="shared" si="341"/>
        <v>1.9831018089638372E-4</v>
      </c>
      <c r="M1781" s="640"/>
      <c r="O1781" s="519"/>
    </row>
    <row r="1782" spans="1:15" s="492" customFormat="1">
      <c r="A1782" s="680"/>
      <c r="B1782" s="412" t="s">
        <v>2150</v>
      </c>
      <c r="C1782" s="413">
        <v>16696235</v>
      </c>
      <c r="D1782" s="414"/>
      <c r="E1782" s="418" t="s">
        <v>2887</v>
      </c>
      <c r="F1782" s="475">
        <v>28268761.238183923</v>
      </c>
      <c r="G1782" s="463" t="s">
        <v>2888</v>
      </c>
      <c r="H1782" s="463" t="s">
        <v>2888</v>
      </c>
      <c r="I1782" s="463" t="s">
        <v>2888</v>
      </c>
      <c r="J1782" s="419">
        <f t="shared" si="340"/>
        <v>28268761.238183923</v>
      </c>
      <c r="K1782" s="468">
        <f t="shared" si="341"/>
        <v>1.9831018089638372E-4</v>
      </c>
      <c r="M1782" s="640"/>
      <c r="O1782" s="519"/>
    </row>
    <row r="1783" spans="1:15" s="492" customFormat="1">
      <c r="A1783" s="680"/>
      <c r="B1783" s="440" t="s">
        <v>2151</v>
      </c>
      <c r="C1783" s="441">
        <v>16697144</v>
      </c>
      <c r="D1783" s="414"/>
      <c r="E1783" s="418" t="s">
        <v>2887</v>
      </c>
      <c r="F1783" s="475">
        <v>28268761.238183923</v>
      </c>
      <c r="G1783" s="463" t="s">
        <v>2888</v>
      </c>
      <c r="H1783" s="463" t="s">
        <v>2888</v>
      </c>
      <c r="I1783" s="463" t="s">
        <v>2888</v>
      </c>
      <c r="J1783" s="419">
        <f t="shared" si="340"/>
        <v>28268761.238183923</v>
      </c>
      <c r="K1783" s="468">
        <f t="shared" si="341"/>
        <v>1.9831018089638372E-4</v>
      </c>
      <c r="M1783" s="640"/>
      <c r="O1783" s="519"/>
    </row>
    <row r="1784" spans="1:15" s="492" customFormat="1">
      <c r="A1784" s="680"/>
      <c r="B1784" s="412" t="s">
        <v>963</v>
      </c>
      <c r="C1784" s="413">
        <v>16697226</v>
      </c>
      <c r="D1784" s="414"/>
      <c r="E1784" s="418" t="s">
        <v>2887</v>
      </c>
      <c r="F1784" s="475">
        <v>28268761.238183923</v>
      </c>
      <c r="G1784" s="463" t="s">
        <v>2888</v>
      </c>
      <c r="H1784" s="463" t="s">
        <v>2888</v>
      </c>
      <c r="I1784" s="463" t="s">
        <v>2888</v>
      </c>
      <c r="J1784" s="419">
        <f t="shared" si="340"/>
        <v>28268761.238183923</v>
      </c>
      <c r="K1784" s="468">
        <f t="shared" si="341"/>
        <v>1.9831018089638372E-4</v>
      </c>
      <c r="M1784" s="640"/>
      <c r="O1784" s="519"/>
    </row>
    <row r="1785" spans="1:15" s="492" customFormat="1">
      <c r="A1785" s="680"/>
      <c r="B1785" s="412" t="s">
        <v>2152</v>
      </c>
      <c r="C1785" s="413">
        <v>16697855</v>
      </c>
      <c r="D1785" s="414"/>
      <c r="E1785" s="418" t="s">
        <v>2887</v>
      </c>
      <c r="F1785" s="475">
        <v>28268761.238183923</v>
      </c>
      <c r="G1785" s="463" t="s">
        <v>2888</v>
      </c>
      <c r="H1785" s="463" t="s">
        <v>2888</v>
      </c>
      <c r="I1785" s="463" t="s">
        <v>2888</v>
      </c>
      <c r="J1785" s="419">
        <f t="shared" si="340"/>
        <v>28268761.238183923</v>
      </c>
      <c r="K1785" s="468">
        <f t="shared" si="341"/>
        <v>1.9831018089638372E-4</v>
      </c>
      <c r="M1785" s="640"/>
      <c r="O1785" s="519"/>
    </row>
    <row r="1786" spans="1:15" s="492" customFormat="1">
      <c r="A1786" s="680"/>
      <c r="B1786" s="440" t="s">
        <v>2153</v>
      </c>
      <c r="C1786" s="441">
        <v>16697926</v>
      </c>
      <c r="D1786" s="414"/>
      <c r="E1786" s="418" t="s">
        <v>2887</v>
      </c>
      <c r="F1786" s="475">
        <v>28268761.238183923</v>
      </c>
      <c r="G1786" s="463" t="s">
        <v>2888</v>
      </c>
      <c r="H1786" s="463" t="s">
        <v>2888</v>
      </c>
      <c r="I1786" s="463" t="s">
        <v>2888</v>
      </c>
      <c r="J1786" s="419">
        <f t="shared" si="340"/>
        <v>28268761.238183923</v>
      </c>
      <c r="K1786" s="468">
        <f t="shared" si="341"/>
        <v>1.9831018089638372E-4</v>
      </c>
      <c r="M1786" s="640"/>
      <c r="O1786" s="519"/>
    </row>
    <row r="1787" spans="1:15" s="492" customFormat="1">
      <c r="A1787" s="680"/>
      <c r="B1787" s="412" t="s">
        <v>2154</v>
      </c>
      <c r="C1787" s="413">
        <v>16699978</v>
      </c>
      <c r="D1787" s="414"/>
      <c r="E1787" s="418" t="s">
        <v>2887</v>
      </c>
      <c r="F1787" s="475">
        <v>28268761.238183923</v>
      </c>
      <c r="G1787" s="463" t="s">
        <v>2888</v>
      </c>
      <c r="H1787" s="463" t="s">
        <v>2888</v>
      </c>
      <c r="I1787" s="463" t="s">
        <v>2888</v>
      </c>
      <c r="J1787" s="419">
        <f t="shared" si="340"/>
        <v>28268761.238183923</v>
      </c>
      <c r="K1787" s="468">
        <f t="shared" si="341"/>
        <v>1.9831018089638372E-4</v>
      </c>
      <c r="M1787" s="640"/>
      <c r="O1787" s="519"/>
    </row>
    <row r="1788" spans="1:15" s="492" customFormat="1">
      <c r="A1788" s="680"/>
      <c r="B1788" s="412" t="s">
        <v>2155</v>
      </c>
      <c r="C1788" s="413">
        <v>16699994</v>
      </c>
      <c r="D1788" s="414"/>
      <c r="E1788" s="418" t="s">
        <v>2887</v>
      </c>
      <c r="F1788" s="475">
        <v>28268761.238183923</v>
      </c>
      <c r="G1788" s="463" t="s">
        <v>2888</v>
      </c>
      <c r="H1788" s="463" t="s">
        <v>2888</v>
      </c>
      <c r="I1788" s="463" t="s">
        <v>2888</v>
      </c>
      <c r="J1788" s="419">
        <f t="shared" si="340"/>
        <v>28268761.238183923</v>
      </c>
      <c r="K1788" s="468">
        <f t="shared" si="341"/>
        <v>1.9831018089638372E-4</v>
      </c>
      <c r="M1788" s="640"/>
      <c r="O1788" s="519"/>
    </row>
    <row r="1789" spans="1:15" s="492" customFormat="1">
      <c r="A1789" s="680"/>
      <c r="B1789" s="440" t="s">
        <v>2156</v>
      </c>
      <c r="C1789" s="441">
        <v>16700686</v>
      </c>
      <c r="D1789" s="414"/>
      <c r="E1789" s="418" t="s">
        <v>2887</v>
      </c>
      <c r="F1789" s="475">
        <v>28268761.238183923</v>
      </c>
      <c r="G1789" s="463" t="s">
        <v>2888</v>
      </c>
      <c r="H1789" s="463" t="s">
        <v>2888</v>
      </c>
      <c r="I1789" s="463" t="s">
        <v>2888</v>
      </c>
      <c r="J1789" s="419">
        <f t="shared" si="340"/>
        <v>28268761.238183923</v>
      </c>
      <c r="K1789" s="468">
        <f t="shared" si="341"/>
        <v>1.9831018089638372E-4</v>
      </c>
      <c r="M1789" s="640"/>
      <c r="O1789" s="519"/>
    </row>
    <row r="1790" spans="1:15" s="492" customFormat="1">
      <c r="A1790" s="680"/>
      <c r="B1790" s="412" t="s">
        <v>1062</v>
      </c>
      <c r="C1790" s="413">
        <v>16700832</v>
      </c>
      <c r="D1790" s="414"/>
      <c r="E1790" s="418" t="s">
        <v>2887</v>
      </c>
      <c r="F1790" s="475">
        <v>28268761.238183923</v>
      </c>
      <c r="G1790" s="463" t="s">
        <v>2888</v>
      </c>
      <c r="H1790" s="463" t="s">
        <v>2888</v>
      </c>
      <c r="I1790" s="463" t="s">
        <v>2888</v>
      </c>
      <c r="J1790" s="419">
        <f t="shared" si="340"/>
        <v>28268761.238183923</v>
      </c>
      <c r="K1790" s="468">
        <f t="shared" si="341"/>
        <v>1.9831018089638372E-4</v>
      </c>
      <c r="M1790" s="640"/>
      <c r="O1790" s="519"/>
    </row>
    <row r="1791" spans="1:15" s="492" customFormat="1">
      <c r="A1791" s="680"/>
      <c r="B1791" s="412" t="s">
        <v>2157</v>
      </c>
      <c r="C1791" s="413">
        <v>16700950</v>
      </c>
      <c r="D1791" s="414"/>
      <c r="E1791" s="418" t="s">
        <v>2887</v>
      </c>
      <c r="F1791" s="475">
        <v>28268761.238183923</v>
      </c>
      <c r="G1791" s="463" t="s">
        <v>2888</v>
      </c>
      <c r="H1791" s="463" t="s">
        <v>2888</v>
      </c>
      <c r="I1791" s="463" t="s">
        <v>2888</v>
      </c>
      <c r="J1791" s="419">
        <f t="shared" si="340"/>
        <v>28268761.238183923</v>
      </c>
      <c r="K1791" s="468">
        <f t="shared" si="341"/>
        <v>1.9831018089638372E-4</v>
      </c>
      <c r="M1791" s="640"/>
      <c r="O1791" s="519"/>
    </row>
    <row r="1792" spans="1:15" s="492" customFormat="1">
      <c r="A1792" s="680"/>
      <c r="B1792" s="440" t="s">
        <v>2158</v>
      </c>
      <c r="C1792" s="441">
        <v>16701702</v>
      </c>
      <c r="D1792" s="414"/>
      <c r="E1792" s="418" t="s">
        <v>2887</v>
      </c>
      <c r="F1792" s="475">
        <v>28268761.238183923</v>
      </c>
      <c r="G1792" s="463" t="s">
        <v>2888</v>
      </c>
      <c r="H1792" s="463" t="s">
        <v>2888</v>
      </c>
      <c r="I1792" s="463" t="s">
        <v>2888</v>
      </c>
      <c r="J1792" s="419">
        <f t="shared" si="340"/>
        <v>28268761.238183923</v>
      </c>
      <c r="K1792" s="468">
        <f t="shared" si="341"/>
        <v>1.9831018089638372E-4</v>
      </c>
      <c r="M1792" s="640"/>
      <c r="O1792" s="519"/>
    </row>
    <row r="1793" spans="1:15" s="492" customFormat="1">
      <c r="A1793" s="680"/>
      <c r="B1793" s="412" t="s">
        <v>2159</v>
      </c>
      <c r="C1793" s="413">
        <v>16702564</v>
      </c>
      <c r="D1793" s="414"/>
      <c r="E1793" s="418" t="s">
        <v>2887</v>
      </c>
      <c r="F1793" s="475">
        <v>28268761.238183923</v>
      </c>
      <c r="G1793" s="463" t="s">
        <v>2888</v>
      </c>
      <c r="H1793" s="463" t="s">
        <v>2888</v>
      </c>
      <c r="I1793" s="463" t="s">
        <v>2888</v>
      </c>
      <c r="J1793" s="419">
        <f t="shared" si="340"/>
        <v>28268761.238183923</v>
      </c>
      <c r="K1793" s="468">
        <f t="shared" si="341"/>
        <v>1.9831018089638372E-4</v>
      </c>
      <c r="M1793" s="640"/>
      <c r="O1793" s="519"/>
    </row>
    <row r="1794" spans="1:15" s="492" customFormat="1">
      <c r="A1794" s="680"/>
      <c r="B1794" s="412" t="s">
        <v>2160</v>
      </c>
      <c r="C1794" s="413">
        <v>16703707</v>
      </c>
      <c r="D1794" s="414"/>
      <c r="E1794" s="418" t="s">
        <v>2887</v>
      </c>
      <c r="F1794" s="475">
        <v>28268761.238183923</v>
      </c>
      <c r="G1794" s="463" t="s">
        <v>2888</v>
      </c>
      <c r="H1794" s="463" t="s">
        <v>2888</v>
      </c>
      <c r="I1794" s="463" t="s">
        <v>2888</v>
      </c>
      <c r="J1794" s="419">
        <f t="shared" si="340"/>
        <v>28268761.238183923</v>
      </c>
      <c r="K1794" s="468">
        <f t="shared" si="341"/>
        <v>1.9831018089638372E-4</v>
      </c>
      <c r="M1794" s="640"/>
      <c r="O1794" s="519"/>
    </row>
    <row r="1795" spans="1:15" s="492" customFormat="1">
      <c r="A1795" s="680"/>
      <c r="B1795" s="440" t="s">
        <v>2161</v>
      </c>
      <c r="C1795" s="441">
        <v>16704049</v>
      </c>
      <c r="D1795" s="414"/>
      <c r="E1795" s="418" t="s">
        <v>2887</v>
      </c>
      <c r="F1795" s="475">
        <v>28268761.238183923</v>
      </c>
      <c r="G1795" s="463" t="s">
        <v>2888</v>
      </c>
      <c r="H1795" s="463" t="s">
        <v>2888</v>
      </c>
      <c r="I1795" s="463" t="s">
        <v>2888</v>
      </c>
      <c r="J1795" s="419">
        <f t="shared" si="340"/>
        <v>28268761.238183923</v>
      </c>
      <c r="K1795" s="468">
        <f t="shared" si="341"/>
        <v>1.9831018089638372E-4</v>
      </c>
      <c r="M1795" s="640"/>
      <c r="O1795" s="519"/>
    </row>
    <row r="1796" spans="1:15" s="492" customFormat="1">
      <c r="A1796" s="680"/>
      <c r="B1796" s="412" t="s">
        <v>2162</v>
      </c>
      <c r="C1796" s="413">
        <v>16704901</v>
      </c>
      <c r="D1796" s="414"/>
      <c r="E1796" s="418" t="s">
        <v>2887</v>
      </c>
      <c r="F1796" s="475">
        <v>28268761.238183923</v>
      </c>
      <c r="G1796" s="463" t="s">
        <v>2888</v>
      </c>
      <c r="H1796" s="463" t="s">
        <v>2888</v>
      </c>
      <c r="I1796" s="463" t="s">
        <v>2888</v>
      </c>
      <c r="J1796" s="419">
        <f t="shared" si="340"/>
        <v>28268761.238183923</v>
      </c>
      <c r="K1796" s="468">
        <f t="shared" si="341"/>
        <v>1.9831018089638372E-4</v>
      </c>
      <c r="M1796" s="640"/>
      <c r="O1796" s="519"/>
    </row>
    <row r="1797" spans="1:15" s="492" customFormat="1">
      <c r="A1797" s="680"/>
      <c r="B1797" s="412" t="s">
        <v>2163</v>
      </c>
      <c r="C1797" s="413">
        <v>16705382</v>
      </c>
      <c r="D1797" s="414"/>
      <c r="E1797" s="418" t="s">
        <v>2887</v>
      </c>
      <c r="F1797" s="475">
        <v>28268761.238183923</v>
      </c>
      <c r="G1797" s="463" t="s">
        <v>2888</v>
      </c>
      <c r="H1797" s="463" t="s">
        <v>2888</v>
      </c>
      <c r="I1797" s="463" t="s">
        <v>2888</v>
      </c>
      <c r="J1797" s="419">
        <f t="shared" si="340"/>
        <v>28268761.238183923</v>
      </c>
      <c r="K1797" s="468">
        <f t="shared" si="341"/>
        <v>1.9831018089638372E-4</v>
      </c>
      <c r="M1797" s="640"/>
      <c r="O1797" s="519"/>
    </row>
    <row r="1798" spans="1:15" s="492" customFormat="1">
      <c r="A1798" s="680"/>
      <c r="B1798" s="440" t="s">
        <v>2164</v>
      </c>
      <c r="C1798" s="441">
        <v>16705546</v>
      </c>
      <c r="D1798" s="414"/>
      <c r="E1798" s="418" t="s">
        <v>2887</v>
      </c>
      <c r="F1798" s="475">
        <v>28268761.238183923</v>
      </c>
      <c r="G1798" s="463" t="s">
        <v>2888</v>
      </c>
      <c r="H1798" s="463" t="s">
        <v>2888</v>
      </c>
      <c r="I1798" s="463" t="s">
        <v>2888</v>
      </c>
      <c r="J1798" s="419">
        <f t="shared" si="340"/>
        <v>28268761.238183923</v>
      </c>
      <c r="K1798" s="468">
        <f t="shared" si="341"/>
        <v>1.9831018089638372E-4</v>
      </c>
      <c r="M1798" s="640"/>
      <c r="O1798" s="519"/>
    </row>
    <row r="1799" spans="1:15" s="492" customFormat="1">
      <c r="A1799" s="680"/>
      <c r="B1799" s="412" t="s">
        <v>2165</v>
      </c>
      <c r="C1799" s="413">
        <v>16706050</v>
      </c>
      <c r="D1799" s="414"/>
      <c r="E1799" s="418" t="s">
        <v>2887</v>
      </c>
      <c r="F1799" s="475">
        <v>28268761.238183923</v>
      </c>
      <c r="G1799" s="463" t="s">
        <v>2888</v>
      </c>
      <c r="H1799" s="463" t="s">
        <v>2888</v>
      </c>
      <c r="I1799" s="463" t="s">
        <v>2888</v>
      </c>
      <c r="J1799" s="419">
        <f t="shared" si="340"/>
        <v>28268761.238183923</v>
      </c>
      <c r="K1799" s="468">
        <f t="shared" si="341"/>
        <v>1.9831018089638372E-4</v>
      </c>
      <c r="M1799" s="640"/>
      <c r="O1799" s="519"/>
    </row>
    <row r="1800" spans="1:15" s="492" customFormat="1">
      <c r="A1800" s="680"/>
      <c r="B1800" s="412" t="s">
        <v>2166</v>
      </c>
      <c r="C1800" s="413">
        <v>16706786</v>
      </c>
      <c r="D1800" s="414"/>
      <c r="E1800" s="418" t="s">
        <v>2887</v>
      </c>
      <c r="F1800" s="475">
        <v>28268761.238183923</v>
      </c>
      <c r="G1800" s="463" t="s">
        <v>2888</v>
      </c>
      <c r="H1800" s="463" t="s">
        <v>2888</v>
      </c>
      <c r="I1800" s="463" t="s">
        <v>2888</v>
      </c>
      <c r="J1800" s="419">
        <f t="shared" si="340"/>
        <v>28268761.238183923</v>
      </c>
      <c r="K1800" s="468">
        <f t="shared" si="341"/>
        <v>1.9831018089638372E-4</v>
      </c>
      <c r="M1800" s="640"/>
      <c r="O1800" s="519"/>
    </row>
    <row r="1801" spans="1:15" s="492" customFormat="1">
      <c r="A1801" s="680"/>
      <c r="B1801" s="440" t="s">
        <v>2167</v>
      </c>
      <c r="C1801" s="441">
        <v>16708290</v>
      </c>
      <c r="D1801" s="414"/>
      <c r="E1801" s="418" t="s">
        <v>2887</v>
      </c>
      <c r="F1801" s="475">
        <v>28268761.238183923</v>
      </c>
      <c r="G1801" s="463" t="s">
        <v>2888</v>
      </c>
      <c r="H1801" s="463" t="s">
        <v>2888</v>
      </c>
      <c r="I1801" s="463" t="s">
        <v>2888</v>
      </c>
      <c r="J1801" s="419">
        <f t="shared" si="340"/>
        <v>28268761.238183923</v>
      </c>
      <c r="K1801" s="468">
        <f t="shared" si="341"/>
        <v>1.9831018089638372E-4</v>
      </c>
      <c r="M1801" s="640"/>
      <c r="O1801" s="519"/>
    </row>
    <row r="1802" spans="1:15" s="492" customFormat="1">
      <c r="A1802" s="680"/>
      <c r="B1802" s="412" t="s">
        <v>2168</v>
      </c>
      <c r="C1802" s="413">
        <v>16709270</v>
      </c>
      <c r="D1802" s="414"/>
      <c r="E1802" s="418" t="s">
        <v>2887</v>
      </c>
      <c r="F1802" s="475">
        <v>28268761.238183923</v>
      </c>
      <c r="G1802" s="463" t="s">
        <v>2888</v>
      </c>
      <c r="H1802" s="463" t="s">
        <v>2888</v>
      </c>
      <c r="I1802" s="463" t="s">
        <v>2888</v>
      </c>
      <c r="J1802" s="419">
        <f t="shared" si="340"/>
        <v>28268761.238183923</v>
      </c>
      <c r="K1802" s="468">
        <f t="shared" si="341"/>
        <v>1.9831018089638372E-4</v>
      </c>
      <c r="M1802" s="640"/>
      <c r="O1802" s="519"/>
    </row>
    <row r="1803" spans="1:15" s="492" customFormat="1">
      <c r="A1803" s="680"/>
      <c r="B1803" s="412" t="s">
        <v>2169</v>
      </c>
      <c r="C1803" s="413">
        <v>16709344</v>
      </c>
      <c r="D1803" s="414"/>
      <c r="E1803" s="418" t="s">
        <v>2887</v>
      </c>
      <c r="F1803" s="475">
        <v>28268761.238183923</v>
      </c>
      <c r="G1803" s="463" t="s">
        <v>2888</v>
      </c>
      <c r="H1803" s="463" t="s">
        <v>2888</v>
      </c>
      <c r="I1803" s="463" t="s">
        <v>2888</v>
      </c>
      <c r="J1803" s="419">
        <f t="shared" si="340"/>
        <v>28268761.238183923</v>
      </c>
      <c r="K1803" s="468">
        <f t="shared" si="341"/>
        <v>1.9831018089638372E-4</v>
      </c>
      <c r="M1803" s="640"/>
      <c r="O1803" s="519"/>
    </row>
    <row r="1804" spans="1:15" s="492" customFormat="1">
      <c r="A1804" s="680"/>
      <c r="B1804" s="440" t="s">
        <v>2170</v>
      </c>
      <c r="C1804" s="441">
        <v>16709357</v>
      </c>
      <c r="D1804" s="414"/>
      <c r="E1804" s="418" t="s">
        <v>2887</v>
      </c>
      <c r="F1804" s="475">
        <v>28268761.238183923</v>
      </c>
      <c r="G1804" s="463" t="s">
        <v>2888</v>
      </c>
      <c r="H1804" s="463" t="s">
        <v>2888</v>
      </c>
      <c r="I1804" s="463" t="s">
        <v>2888</v>
      </c>
      <c r="J1804" s="419">
        <f t="shared" si="340"/>
        <v>28268761.238183923</v>
      </c>
      <c r="K1804" s="468">
        <f t="shared" si="341"/>
        <v>1.9831018089638372E-4</v>
      </c>
      <c r="M1804" s="640"/>
      <c r="O1804" s="519"/>
    </row>
    <row r="1805" spans="1:15" s="492" customFormat="1">
      <c r="A1805" s="680"/>
      <c r="B1805" s="412" t="s">
        <v>2171</v>
      </c>
      <c r="C1805" s="413">
        <v>16709618</v>
      </c>
      <c r="D1805" s="414"/>
      <c r="E1805" s="418" t="s">
        <v>2887</v>
      </c>
      <c r="F1805" s="475">
        <v>28268761.238183923</v>
      </c>
      <c r="G1805" s="463" t="s">
        <v>2888</v>
      </c>
      <c r="H1805" s="463" t="s">
        <v>2888</v>
      </c>
      <c r="I1805" s="463" t="s">
        <v>2888</v>
      </c>
      <c r="J1805" s="419">
        <f t="shared" si="340"/>
        <v>28268761.238183923</v>
      </c>
      <c r="K1805" s="468">
        <f t="shared" si="341"/>
        <v>1.9831018089638372E-4</v>
      </c>
      <c r="M1805" s="640"/>
      <c r="O1805" s="519"/>
    </row>
    <row r="1806" spans="1:15" s="492" customFormat="1">
      <c r="A1806" s="680"/>
      <c r="B1806" s="412" t="s">
        <v>2172</v>
      </c>
      <c r="C1806" s="413">
        <v>16711008</v>
      </c>
      <c r="D1806" s="414"/>
      <c r="E1806" s="418" t="s">
        <v>2887</v>
      </c>
      <c r="F1806" s="475">
        <v>28268761.238183923</v>
      </c>
      <c r="G1806" s="463" t="s">
        <v>2888</v>
      </c>
      <c r="H1806" s="463" t="s">
        <v>2888</v>
      </c>
      <c r="I1806" s="463" t="s">
        <v>2888</v>
      </c>
      <c r="J1806" s="419">
        <f t="shared" si="340"/>
        <v>28268761.238183923</v>
      </c>
      <c r="K1806" s="468">
        <f t="shared" si="341"/>
        <v>1.9831018089638372E-4</v>
      </c>
      <c r="M1806" s="640"/>
      <c r="O1806" s="519"/>
    </row>
    <row r="1807" spans="1:15" s="492" customFormat="1">
      <c r="A1807" s="680"/>
      <c r="B1807" s="440" t="s">
        <v>2173</v>
      </c>
      <c r="C1807" s="441">
        <v>16711236</v>
      </c>
      <c r="D1807" s="414"/>
      <c r="E1807" s="418" t="s">
        <v>2887</v>
      </c>
      <c r="F1807" s="475">
        <v>28268761.238183923</v>
      </c>
      <c r="G1807" s="463" t="s">
        <v>2888</v>
      </c>
      <c r="H1807" s="463" t="s">
        <v>2888</v>
      </c>
      <c r="I1807" s="463" t="s">
        <v>2888</v>
      </c>
      <c r="J1807" s="419">
        <f t="shared" si="340"/>
        <v>28268761.238183923</v>
      </c>
      <c r="K1807" s="468">
        <f t="shared" si="341"/>
        <v>1.9831018089638372E-4</v>
      </c>
      <c r="M1807" s="640"/>
      <c r="O1807" s="519"/>
    </row>
    <row r="1808" spans="1:15" s="492" customFormat="1">
      <c r="A1808" s="680"/>
      <c r="B1808" s="412" t="s">
        <v>2174</v>
      </c>
      <c r="C1808" s="413">
        <v>16712428</v>
      </c>
      <c r="D1808" s="414"/>
      <c r="E1808" s="418" t="s">
        <v>2887</v>
      </c>
      <c r="F1808" s="475">
        <v>28268761.238183923</v>
      </c>
      <c r="G1808" s="463" t="s">
        <v>2888</v>
      </c>
      <c r="H1808" s="463" t="s">
        <v>2888</v>
      </c>
      <c r="I1808" s="463" t="s">
        <v>2888</v>
      </c>
      <c r="J1808" s="419">
        <f t="shared" si="340"/>
        <v>28268761.238183923</v>
      </c>
      <c r="K1808" s="468">
        <f t="shared" si="341"/>
        <v>1.9831018089638372E-4</v>
      </c>
      <c r="M1808" s="640"/>
      <c r="O1808" s="519"/>
    </row>
    <row r="1809" spans="1:15" s="492" customFormat="1">
      <c r="A1809" s="680"/>
      <c r="B1809" s="412" t="s">
        <v>2175</v>
      </c>
      <c r="C1809" s="413">
        <v>16715023</v>
      </c>
      <c r="D1809" s="414"/>
      <c r="E1809" s="418" t="s">
        <v>2887</v>
      </c>
      <c r="F1809" s="475">
        <v>28268761.238183923</v>
      </c>
      <c r="G1809" s="463" t="s">
        <v>2888</v>
      </c>
      <c r="H1809" s="463" t="s">
        <v>2888</v>
      </c>
      <c r="I1809" s="463" t="s">
        <v>2888</v>
      </c>
      <c r="J1809" s="419">
        <f t="shared" si="340"/>
        <v>28268761.238183923</v>
      </c>
      <c r="K1809" s="468">
        <f t="shared" si="341"/>
        <v>1.9831018089638372E-4</v>
      </c>
      <c r="M1809" s="640"/>
      <c r="O1809" s="519"/>
    </row>
    <row r="1810" spans="1:15" s="492" customFormat="1">
      <c r="A1810" s="680"/>
      <c r="B1810" s="440" t="s">
        <v>2176</v>
      </c>
      <c r="C1810" s="441">
        <v>16715376</v>
      </c>
      <c r="D1810" s="414"/>
      <c r="E1810" s="418" t="s">
        <v>2887</v>
      </c>
      <c r="F1810" s="475">
        <v>28268761.238183923</v>
      </c>
      <c r="G1810" s="463" t="s">
        <v>2888</v>
      </c>
      <c r="H1810" s="463" t="s">
        <v>2888</v>
      </c>
      <c r="I1810" s="463" t="s">
        <v>2888</v>
      </c>
      <c r="J1810" s="419">
        <f t="shared" si="340"/>
        <v>28268761.238183923</v>
      </c>
      <c r="K1810" s="468">
        <f t="shared" si="341"/>
        <v>1.9831018089638372E-4</v>
      </c>
      <c r="M1810" s="640"/>
      <c r="O1810" s="519"/>
    </row>
    <row r="1811" spans="1:15" s="492" customFormat="1">
      <c r="A1811" s="680"/>
      <c r="B1811" s="412" t="s">
        <v>2177</v>
      </c>
      <c r="C1811" s="413">
        <v>16715854</v>
      </c>
      <c r="D1811" s="414"/>
      <c r="E1811" s="418" t="s">
        <v>2887</v>
      </c>
      <c r="F1811" s="475">
        <v>28268761.238183923</v>
      </c>
      <c r="G1811" s="463" t="s">
        <v>2888</v>
      </c>
      <c r="H1811" s="463" t="s">
        <v>2888</v>
      </c>
      <c r="I1811" s="463" t="s">
        <v>2888</v>
      </c>
      <c r="J1811" s="419">
        <f t="shared" si="340"/>
        <v>28268761.238183923</v>
      </c>
      <c r="K1811" s="468">
        <f t="shared" si="341"/>
        <v>1.9831018089638372E-4</v>
      </c>
      <c r="M1811" s="640"/>
      <c r="O1811" s="519"/>
    </row>
    <row r="1812" spans="1:15" s="492" customFormat="1">
      <c r="A1812" s="680"/>
      <c r="B1812" s="412" t="s">
        <v>2178</v>
      </c>
      <c r="C1812" s="413">
        <v>16716223</v>
      </c>
      <c r="D1812" s="414"/>
      <c r="E1812" s="418" t="s">
        <v>2887</v>
      </c>
      <c r="F1812" s="475">
        <v>28268761.238183923</v>
      </c>
      <c r="G1812" s="463" t="s">
        <v>2888</v>
      </c>
      <c r="H1812" s="463" t="s">
        <v>2888</v>
      </c>
      <c r="I1812" s="463" t="s">
        <v>2888</v>
      </c>
      <c r="J1812" s="419">
        <f t="shared" si="340"/>
        <v>28268761.238183923</v>
      </c>
      <c r="K1812" s="468">
        <f t="shared" si="341"/>
        <v>1.9831018089638372E-4</v>
      </c>
      <c r="M1812" s="640"/>
      <c r="O1812" s="519"/>
    </row>
    <row r="1813" spans="1:15" s="492" customFormat="1">
      <c r="A1813" s="680"/>
      <c r="B1813" s="440" t="s">
        <v>2179</v>
      </c>
      <c r="C1813" s="441">
        <v>16717066</v>
      </c>
      <c r="D1813" s="414"/>
      <c r="E1813" s="418" t="s">
        <v>2887</v>
      </c>
      <c r="F1813" s="475">
        <v>28268761.238183923</v>
      </c>
      <c r="G1813" s="463" t="s">
        <v>2888</v>
      </c>
      <c r="H1813" s="463" t="s">
        <v>2888</v>
      </c>
      <c r="I1813" s="463" t="s">
        <v>2888</v>
      </c>
      <c r="J1813" s="419">
        <f t="shared" si="340"/>
        <v>28268761.238183923</v>
      </c>
      <c r="K1813" s="468">
        <f t="shared" si="341"/>
        <v>1.9831018089638372E-4</v>
      </c>
      <c r="M1813" s="640"/>
      <c r="O1813" s="519"/>
    </row>
    <row r="1814" spans="1:15" s="492" customFormat="1">
      <c r="A1814" s="680"/>
      <c r="B1814" s="412" t="s">
        <v>2180</v>
      </c>
      <c r="C1814" s="413">
        <v>16720593</v>
      </c>
      <c r="D1814" s="414"/>
      <c r="E1814" s="418" t="s">
        <v>2887</v>
      </c>
      <c r="F1814" s="475">
        <v>28268761.238183923</v>
      </c>
      <c r="G1814" s="463" t="s">
        <v>2888</v>
      </c>
      <c r="H1814" s="463" t="s">
        <v>2888</v>
      </c>
      <c r="I1814" s="463" t="s">
        <v>2888</v>
      </c>
      <c r="J1814" s="419">
        <f t="shared" ref="J1814:J1877" si="342">+F1814</f>
        <v>28268761.238183923</v>
      </c>
      <c r="K1814" s="468">
        <f t="shared" ref="K1814:K1877" si="343">+J1814/$L$4337</f>
        <v>1.9831018089638372E-4</v>
      </c>
      <c r="M1814" s="640"/>
      <c r="O1814" s="519"/>
    </row>
    <row r="1815" spans="1:15" s="492" customFormat="1">
      <c r="A1815" s="680"/>
      <c r="B1815" s="412" t="s">
        <v>2181</v>
      </c>
      <c r="C1815" s="413">
        <v>16723582</v>
      </c>
      <c r="D1815" s="414"/>
      <c r="E1815" s="418" t="s">
        <v>2887</v>
      </c>
      <c r="F1815" s="475">
        <v>28268761.238183923</v>
      </c>
      <c r="G1815" s="463" t="s">
        <v>2888</v>
      </c>
      <c r="H1815" s="463" t="s">
        <v>2888</v>
      </c>
      <c r="I1815" s="463" t="s">
        <v>2888</v>
      </c>
      <c r="J1815" s="419">
        <f t="shared" si="342"/>
        <v>28268761.238183923</v>
      </c>
      <c r="K1815" s="468">
        <f t="shared" si="343"/>
        <v>1.9831018089638372E-4</v>
      </c>
      <c r="M1815" s="640"/>
      <c r="O1815" s="519"/>
    </row>
    <row r="1816" spans="1:15" s="492" customFormat="1">
      <c r="A1816" s="680"/>
      <c r="B1816" s="440" t="s">
        <v>2182</v>
      </c>
      <c r="C1816" s="441">
        <v>16725411</v>
      </c>
      <c r="D1816" s="414"/>
      <c r="E1816" s="418" t="s">
        <v>2887</v>
      </c>
      <c r="F1816" s="475">
        <v>28268761.238183923</v>
      </c>
      <c r="G1816" s="463" t="s">
        <v>2888</v>
      </c>
      <c r="H1816" s="463" t="s">
        <v>2888</v>
      </c>
      <c r="I1816" s="463" t="s">
        <v>2888</v>
      </c>
      <c r="J1816" s="419">
        <f t="shared" si="342"/>
        <v>28268761.238183923</v>
      </c>
      <c r="K1816" s="468">
        <f t="shared" si="343"/>
        <v>1.9831018089638372E-4</v>
      </c>
      <c r="M1816" s="640"/>
      <c r="O1816" s="519"/>
    </row>
    <row r="1817" spans="1:15" s="492" customFormat="1">
      <c r="A1817" s="680"/>
      <c r="B1817" s="412" t="s">
        <v>2183</v>
      </c>
      <c r="C1817" s="413">
        <v>16726054</v>
      </c>
      <c r="D1817" s="414"/>
      <c r="E1817" s="418" t="s">
        <v>2887</v>
      </c>
      <c r="F1817" s="475">
        <v>28268761.238183923</v>
      </c>
      <c r="G1817" s="463" t="s">
        <v>2888</v>
      </c>
      <c r="H1817" s="463" t="s">
        <v>2888</v>
      </c>
      <c r="I1817" s="463" t="s">
        <v>2888</v>
      </c>
      <c r="J1817" s="419">
        <f t="shared" si="342"/>
        <v>28268761.238183923</v>
      </c>
      <c r="K1817" s="468">
        <f t="shared" si="343"/>
        <v>1.9831018089638372E-4</v>
      </c>
      <c r="M1817" s="640"/>
      <c r="O1817" s="519"/>
    </row>
    <row r="1818" spans="1:15" s="492" customFormat="1">
      <c r="A1818" s="680"/>
      <c r="B1818" s="412" t="s">
        <v>2184</v>
      </c>
      <c r="C1818" s="413">
        <v>16726466</v>
      </c>
      <c r="D1818" s="414"/>
      <c r="E1818" s="418" t="s">
        <v>2887</v>
      </c>
      <c r="F1818" s="475">
        <v>28268761.238183923</v>
      </c>
      <c r="G1818" s="463" t="s">
        <v>2888</v>
      </c>
      <c r="H1818" s="463" t="s">
        <v>2888</v>
      </c>
      <c r="I1818" s="463" t="s">
        <v>2888</v>
      </c>
      <c r="J1818" s="419">
        <f t="shared" si="342"/>
        <v>28268761.238183923</v>
      </c>
      <c r="K1818" s="468">
        <f t="shared" si="343"/>
        <v>1.9831018089638372E-4</v>
      </c>
      <c r="M1818" s="640"/>
      <c r="O1818" s="519"/>
    </row>
    <row r="1819" spans="1:15" s="492" customFormat="1">
      <c r="A1819" s="680"/>
      <c r="B1819" s="440" t="s">
        <v>2185</v>
      </c>
      <c r="C1819" s="441">
        <v>16728191</v>
      </c>
      <c r="D1819" s="414"/>
      <c r="E1819" s="418" t="s">
        <v>2887</v>
      </c>
      <c r="F1819" s="475">
        <v>28268761.238183923</v>
      </c>
      <c r="G1819" s="463" t="s">
        <v>2888</v>
      </c>
      <c r="H1819" s="463" t="s">
        <v>2888</v>
      </c>
      <c r="I1819" s="463" t="s">
        <v>2888</v>
      </c>
      <c r="J1819" s="419">
        <f t="shared" si="342"/>
        <v>28268761.238183923</v>
      </c>
      <c r="K1819" s="468">
        <f t="shared" si="343"/>
        <v>1.9831018089638372E-4</v>
      </c>
      <c r="M1819" s="640"/>
      <c r="O1819" s="519"/>
    </row>
    <row r="1820" spans="1:15" s="492" customFormat="1">
      <c r="A1820" s="680"/>
      <c r="B1820" s="412" t="s">
        <v>2186</v>
      </c>
      <c r="C1820" s="413">
        <v>16728231</v>
      </c>
      <c r="D1820" s="414"/>
      <c r="E1820" s="418" t="s">
        <v>2887</v>
      </c>
      <c r="F1820" s="475">
        <v>28268761.238183923</v>
      </c>
      <c r="G1820" s="463" t="s">
        <v>2888</v>
      </c>
      <c r="H1820" s="463" t="s">
        <v>2888</v>
      </c>
      <c r="I1820" s="463" t="s">
        <v>2888</v>
      </c>
      <c r="J1820" s="419">
        <f t="shared" si="342"/>
        <v>28268761.238183923</v>
      </c>
      <c r="K1820" s="468">
        <f t="shared" si="343"/>
        <v>1.9831018089638372E-4</v>
      </c>
      <c r="M1820" s="640"/>
      <c r="O1820" s="519"/>
    </row>
    <row r="1821" spans="1:15" s="492" customFormat="1">
      <c r="A1821" s="680"/>
      <c r="B1821" s="412" t="s">
        <v>2187</v>
      </c>
      <c r="C1821" s="413">
        <v>16728479</v>
      </c>
      <c r="D1821" s="414"/>
      <c r="E1821" s="418" t="s">
        <v>2887</v>
      </c>
      <c r="F1821" s="475">
        <v>28268761.238183923</v>
      </c>
      <c r="G1821" s="463" t="s">
        <v>2888</v>
      </c>
      <c r="H1821" s="463" t="s">
        <v>2888</v>
      </c>
      <c r="I1821" s="463" t="s">
        <v>2888</v>
      </c>
      <c r="J1821" s="419">
        <f t="shared" si="342"/>
        <v>28268761.238183923</v>
      </c>
      <c r="K1821" s="468">
        <f t="shared" si="343"/>
        <v>1.9831018089638372E-4</v>
      </c>
      <c r="M1821" s="640"/>
      <c r="O1821" s="519"/>
    </row>
    <row r="1822" spans="1:15" s="492" customFormat="1">
      <c r="A1822" s="680"/>
      <c r="B1822" s="440" t="s">
        <v>2188</v>
      </c>
      <c r="C1822" s="441">
        <v>16729601</v>
      </c>
      <c r="D1822" s="414"/>
      <c r="E1822" s="418" t="s">
        <v>2887</v>
      </c>
      <c r="F1822" s="475">
        <v>28268761.238183923</v>
      </c>
      <c r="G1822" s="463" t="s">
        <v>2888</v>
      </c>
      <c r="H1822" s="463" t="s">
        <v>2888</v>
      </c>
      <c r="I1822" s="463" t="s">
        <v>2888</v>
      </c>
      <c r="J1822" s="419">
        <f t="shared" si="342"/>
        <v>28268761.238183923</v>
      </c>
      <c r="K1822" s="468">
        <f t="shared" si="343"/>
        <v>1.9831018089638372E-4</v>
      </c>
      <c r="M1822" s="640"/>
      <c r="O1822" s="519"/>
    </row>
    <row r="1823" spans="1:15" s="492" customFormat="1">
      <c r="A1823" s="680"/>
      <c r="B1823" s="412" t="s">
        <v>2189</v>
      </c>
      <c r="C1823" s="413">
        <v>16729729</v>
      </c>
      <c r="D1823" s="414"/>
      <c r="E1823" s="418" t="s">
        <v>2887</v>
      </c>
      <c r="F1823" s="475">
        <v>28268761.238183923</v>
      </c>
      <c r="G1823" s="463" t="s">
        <v>2888</v>
      </c>
      <c r="H1823" s="463" t="s">
        <v>2888</v>
      </c>
      <c r="I1823" s="463" t="s">
        <v>2888</v>
      </c>
      <c r="J1823" s="419">
        <f t="shared" si="342"/>
        <v>28268761.238183923</v>
      </c>
      <c r="K1823" s="468">
        <f t="shared" si="343"/>
        <v>1.9831018089638372E-4</v>
      </c>
      <c r="M1823" s="640"/>
      <c r="O1823" s="519"/>
    </row>
    <row r="1824" spans="1:15" s="492" customFormat="1">
      <c r="A1824" s="680"/>
      <c r="B1824" s="412" t="s">
        <v>2190</v>
      </c>
      <c r="C1824" s="413">
        <v>16730204</v>
      </c>
      <c r="D1824" s="414"/>
      <c r="E1824" s="418" t="s">
        <v>2887</v>
      </c>
      <c r="F1824" s="475">
        <v>28268761.238183923</v>
      </c>
      <c r="G1824" s="463" t="s">
        <v>2888</v>
      </c>
      <c r="H1824" s="463" t="s">
        <v>2888</v>
      </c>
      <c r="I1824" s="463" t="s">
        <v>2888</v>
      </c>
      <c r="J1824" s="419">
        <f t="shared" si="342"/>
        <v>28268761.238183923</v>
      </c>
      <c r="K1824" s="468">
        <f t="shared" si="343"/>
        <v>1.9831018089638372E-4</v>
      </c>
      <c r="M1824" s="640"/>
      <c r="O1824" s="519"/>
    </row>
    <row r="1825" spans="1:15" s="492" customFormat="1">
      <c r="A1825" s="680"/>
      <c r="B1825" s="440" t="s">
        <v>2191</v>
      </c>
      <c r="C1825" s="441">
        <v>16730478</v>
      </c>
      <c r="D1825" s="414"/>
      <c r="E1825" s="418" t="s">
        <v>2887</v>
      </c>
      <c r="F1825" s="475">
        <v>28268761.238183923</v>
      </c>
      <c r="G1825" s="463" t="s">
        <v>2888</v>
      </c>
      <c r="H1825" s="463" t="s">
        <v>2888</v>
      </c>
      <c r="I1825" s="463" t="s">
        <v>2888</v>
      </c>
      <c r="J1825" s="419">
        <f t="shared" si="342"/>
        <v>28268761.238183923</v>
      </c>
      <c r="K1825" s="468">
        <f t="shared" si="343"/>
        <v>1.9831018089638372E-4</v>
      </c>
      <c r="M1825" s="640"/>
      <c r="O1825" s="519"/>
    </row>
    <row r="1826" spans="1:15" s="492" customFormat="1">
      <c r="A1826" s="680"/>
      <c r="B1826" s="412" t="s">
        <v>834</v>
      </c>
      <c r="C1826" s="413">
        <v>16731872</v>
      </c>
      <c r="D1826" s="414"/>
      <c r="E1826" s="418" t="s">
        <v>2887</v>
      </c>
      <c r="F1826" s="475">
        <v>28268761.238183923</v>
      </c>
      <c r="G1826" s="463" t="s">
        <v>2888</v>
      </c>
      <c r="H1826" s="463" t="s">
        <v>2888</v>
      </c>
      <c r="I1826" s="463" t="s">
        <v>2888</v>
      </c>
      <c r="J1826" s="419">
        <f t="shared" si="342"/>
        <v>28268761.238183923</v>
      </c>
      <c r="K1826" s="468">
        <f t="shared" si="343"/>
        <v>1.9831018089638372E-4</v>
      </c>
      <c r="M1826" s="640"/>
      <c r="O1826" s="519"/>
    </row>
    <row r="1827" spans="1:15" s="492" customFormat="1">
      <c r="A1827" s="680"/>
      <c r="B1827" s="412" t="s">
        <v>2192</v>
      </c>
      <c r="C1827" s="413">
        <v>16731982</v>
      </c>
      <c r="D1827" s="414"/>
      <c r="E1827" s="418" t="s">
        <v>2887</v>
      </c>
      <c r="F1827" s="475">
        <v>28268761.238183923</v>
      </c>
      <c r="G1827" s="463" t="s">
        <v>2888</v>
      </c>
      <c r="H1827" s="463" t="s">
        <v>2888</v>
      </c>
      <c r="I1827" s="463" t="s">
        <v>2888</v>
      </c>
      <c r="J1827" s="419">
        <f t="shared" si="342"/>
        <v>28268761.238183923</v>
      </c>
      <c r="K1827" s="468">
        <f t="shared" si="343"/>
        <v>1.9831018089638372E-4</v>
      </c>
      <c r="M1827" s="640"/>
      <c r="O1827" s="519"/>
    </row>
    <row r="1828" spans="1:15" s="492" customFormat="1">
      <c r="A1828" s="680"/>
      <c r="B1828" s="440" t="s">
        <v>2193</v>
      </c>
      <c r="C1828" s="441">
        <v>16732056</v>
      </c>
      <c r="D1828" s="414"/>
      <c r="E1828" s="418" t="s">
        <v>2887</v>
      </c>
      <c r="F1828" s="475">
        <v>28268761.238183923</v>
      </c>
      <c r="G1828" s="463" t="s">
        <v>2888</v>
      </c>
      <c r="H1828" s="463" t="s">
        <v>2888</v>
      </c>
      <c r="I1828" s="463" t="s">
        <v>2888</v>
      </c>
      <c r="J1828" s="419">
        <f t="shared" si="342"/>
        <v>28268761.238183923</v>
      </c>
      <c r="K1828" s="468">
        <f t="shared" si="343"/>
        <v>1.9831018089638372E-4</v>
      </c>
      <c r="M1828" s="640"/>
      <c r="O1828" s="519"/>
    </row>
    <row r="1829" spans="1:15" s="492" customFormat="1">
      <c r="A1829" s="680"/>
      <c r="B1829" s="412" t="s">
        <v>1007</v>
      </c>
      <c r="C1829" s="413">
        <v>16732322</v>
      </c>
      <c r="D1829" s="414"/>
      <c r="E1829" s="418" t="s">
        <v>2887</v>
      </c>
      <c r="F1829" s="475">
        <v>28268761.238183923</v>
      </c>
      <c r="G1829" s="463" t="s">
        <v>2888</v>
      </c>
      <c r="H1829" s="463" t="s">
        <v>2888</v>
      </c>
      <c r="I1829" s="463" t="s">
        <v>2888</v>
      </c>
      <c r="J1829" s="419">
        <f t="shared" si="342"/>
        <v>28268761.238183923</v>
      </c>
      <c r="K1829" s="468">
        <f t="shared" si="343"/>
        <v>1.9831018089638372E-4</v>
      </c>
      <c r="M1829" s="640"/>
      <c r="O1829" s="519"/>
    </row>
    <row r="1830" spans="1:15" s="492" customFormat="1">
      <c r="A1830" s="680"/>
      <c r="B1830" s="412" t="s">
        <v>2194</v>
      </c>
      <c r="C1830" s="413">
        <v>16732648</v>
      </c>
      <c r="D1830" s="414"/>
      <c r="E1830" s="418" t="s">
        <v>2887</v>
      </c>
      <c r="F1830" s="475">
        <v>28268761.238183923</v>
      </c>
      <c r="G1830" s="463" t="s">
        <v>2888</v>
      </c>
      <c r="H1830" s="463" t="s">
        <v>2888</v>
      </c>
      <c r="I1830" s="463" t="s">
        <v>2888</v>
      </c>
      <c r="J1830" s="419">
        <f t="shared" si="342"/>
        <v>28268761.238183923</v>
      </c>
      <c r="K1830" s="468">
        <f t="shared" si="343"/>
        <v>1.9831018089638372E-4</v>
      </c>
      <c r="M1830" s="640"/>
      <c r="O1830" s="519"/>
    </row>
    <row r="1831" spans="1:15" s="492" customFormat="1">
      <c r="A1831" s="680"/>
      <c r="B1831" s="440" t="s">
        <v>2195</v>
      </c>
      <c r="C1831" s="441">
        <v>16732721</v>
      </c>
      <c r="D1831" s="414"/>
      <c r="E1831" s="418" t="s">
        <v>2887</v>
      </c>
      <c r="F1831" s="475">
        <v>28268761.238183923</v>
      </c>
      <c r="G1831" s="463" t="s">
        <v>2888</v>
      </c>
      <c r="H1831" s="463" t="s">
        <v>2888</v>
      </c>
      <c r="I1831" s="463" t="s">
        <v>2888</v>
      </c>
      <c r="J1831" s="419">
        <f t="shared" si="342"/>
        <v>28268761.238183923</v>
      </c>
      <c r="K1831" s="468">
        <f t="shared" si="343"/>
        <v>1.9831018089638372E-4</v>
      </c>
      <c r="M1831" s="640"/>
      <c r="O1831" s="519"/>
    </row>
    <row r="1832" spans="1:15" s="492" customFormat="1">
      <c r="A1832" s="680"/>
      <c r="B1832" s="412" t="s">
        <v>2196</v>
      </c>
      <c r="C1832" s="413">
        <v>16735086</v>
      </c>
      <c r="D1832" s="414"/>
      <c r="E1832" s="418" t="s">
        <v>2887</v>
      </c>
      <c r="F1832" s="475">
        <v>28268761.238183923</v>
      </c>
      <c r="G1832" s="463" t="s">
        <v>2888</v>
      </c>
      <c r="H1832" s="463" t="s">
        <v>2888</v>
      </c>
      <c r="I1832" s="463" t="s">
        <v>2888</v>
      </c>
      <c r="J1832" s="419">
        <f t="shared" si="342"/>
        <v>28268761.238183923</v>
      </c>
      <c r="K1832" s="468">
        <f t="shared" si="343"/>
        <v>1.9831018089638372E-4</v>
      </c>
      <c r="M1832" s="640"/>
      <c r="O1832" s="519"/>
    </row>
    <row r="1833" spans="1:15" s="492" customFormat="1">
      <c r="A1833" s="680"/>
      <c r="B1833" s="412" t="s">
        <v>2197</v>
      </c>
      <c r="C1833" s="413">
        <v>16735145</v>
      </c>
      <c r="D1833" s="414"/>
      <c r="E1833" s="418" t="s">
        <v>2887</v>
      </c>
      <c r="F1833" s="475">
        <v>28268761.238183923</v>
      </c>
      <c r="G1833" s="463" t="s">
        <v>2888</v>
      </c>
      <c r="H1833" s="463" t="s">
        <v>2888</v>
      </c>
      <c r="I1833" s="463" t="s">
        <v>2888</v>
      </c>
      <c r="J1833" s="419">
        <f t="shared" si="342"/>
        <v>28268761.238183923</v>
      </c>
      <c r="K1833" s="468">
        <f t="shared" si="343"/>
        <v>1.9831018089638372E-4</v>
      </c>
      <c r="M1833" s="640"/>
      <c r="O1833" s="519"/>
    </row>
    <row r="1834" spans="1:15" s="492" customFormat="1">
      <c r="A1834" s="680"/>
      <c r="B1834" s="440" t="s">
        <v>2198</v>
      </c>
      <c r="C1834" s="441">
        <v>16736201</v>
      </c>
      <c r="D1834" s="414"/>
      <c r="E1834" s="418" t="s">
        <v>2887</v>
      </c>
      <c r="F1834" s="475">
        <v>28268761.238183923</v>
      </c>
      <c r="G1834" s="463" t="s">
        <v>2888</v>
      </c>
      <c r="H1834" s="463" t="s">
        <v>2888</v>
      </c>
      <c r="I1834" s="463" t="s">
        <v>2888</v>
      </c>
      <c r="J1834" s="419">
        <f t="shared" si="342"/>
        <v>28268761.238183923</v>
      </c>
      <c r="K1834" s="468">
        <f t="shared" si="343"/>
        <v>1.9831018089638372E-4</v>
      </c>
      <c r="M1834" s="640"/>
      <c r="O1834" s="519"/>
    </row>
    <row r="1835" spans="1:15" s="492" customFormat="1">
      <c r="A1835" s="680"/>
      <c r="B1835" s="412" t="s">
        <v>2199</v>
      </c>
      <c r="C1835" s="413">
        <v>16737799</v>
      </c>
      <c r="D1835" s="414"/>
      <c r="E1835" s="418" t="s">
        <v>2887</v>
      </c>
      <c r="F1835" s="475">
        <v>28268761.238183923</v>
      </c>
      <c r="G1835" s="463" t="s">
        <v>2888</v>
      </c>
      <c r="H1835" s="463" t="s">
        <v>2888</v>
      </c>
      <c r="I1835" s="463" t="s">
        <v>2888</v>
      </c>
      <c r="J1835" s="419">
        <f t="shared" si="342"/>
        <v>28268761.238183923</v>
      </c>
      <c r="K1835" s="468">
        <f t="shared" si="343"/>
        <v>1.9831018089638372E-4</v>
      </c>
      <c r="M1835" s="640"/>
      <c r="O1835" s="519"/>
    </row>
    <row r="1836" spans="1:15" s="492" customFormat="1">
      <c r="A1836" s="680"/>
      <c r="B1836" s="412" t="s">
        <v>2200</v>
      </c>
      <c r="C1836" s="413">
        <v>16737886</v>
      </c>
      <c r="D1836" s="414"/>
      <c r="E1836" s="418" t="s">
        <v>2887</v>
      </c>
      <c r="F1836" s="475">
        <v>28268761.238183923</v>
      </c>
      <c r="G1836" s="463" t="s">
        <v>2888</v>
      </c>
      <c r="H1836" s="463" t="s">
        <v>2888</v>
      </c>
      <c r="I1836" s="463" t="s">
        <v>2888</v>
      </c>
      <c r="J1836" s="419">
        <f t="shared" si="342"/>
        <v>28268761.238183923</v>
      </c>
      <c r="K1836" s="468">
        <f t="shared" si="343"/>
        <v>1.9831018089638372E-4</v>
      </c>
      <c r="M1836" s="640"/>
      <c r="O1836" s="519"/>
    </row>
    <row r="1837" spans="1:15" s="492" customFormat="1">
      <c r="A1837" s="680"/>
      <c r="B1837" s="440" t="s">
        <v>2201</v>
      </c>
      <c r="C1837" s="441">
        <v>16739126</v>
      </c>
      <c r="D1837" s="414"/>
      <c r="E1837" s="418" t="s">
        <v>2887</v>
      </c>
      <c r="F1837" s="475">
        <v>28268761.238183923</v>
      </c>
      <c r="G1837" s="463" t="s">
        <v>2888</v>
      </c>
      <c r="H1837" s="463" t="s">
        <v>2888</v>
      </c>
      <c r="I1837" s="463" t="s">
        <v>2888</v>
      </c>
      <c r="J1837" s="419">
        <f t="shared" si="342"/>
        <v>28268761.238183923</v>
      </c>
      <c r="K1837" s="468">
        <f t="shared" si="343"/>
        <v>1.9831018089638372E-4</v>
      </c>
      <c r="M1837" s="640"/>
      <c r="O1837" s="519"/>
    </row>
    <row r="1838" spans="1:15" s="492" customFormat="1">
      <c r="A1838" s="680"/>
      <c r="B1838" s="412" t="s">
        <v>2202</v>
      </c>
      <c r="C1838" s="413">
        <v>16739342</v>
      </c>
      <c r="D1838" s="414"/>
      <c r="E1838" s="418" t="s">
        <v>2887</v>
      </c>
      <c r="F1838" s="475">
        <v>28268761.238183923</v>
      </c>
      <c r="G1838" s="463" t="s">
        <v>2888</v>
      </c>
      <c r="H1838" s="463" t="s">
        <v>2888</v>
      </c>
      <c r="I1838" s="463" t="s">
        <v>2888</v>
      </c>
      <c r="J1838" s="419">
        <f t="shared" si="342"/>
        <v>28268761.238183923</v>
      </c>
      <c r="K1838" s="468">
        <f t="shared" si="343"/>
        <v>1.9831018089638372E-4</v>
      </c>
      <c r="M1838" s="640"/>
      <c r="O1838" s="519"/>
    </row>
    <row r="1839" spans="1:15" s="492" customFormat="1">
      <c r="A1839" s="680"/>
      <c r="B1839" s="412" t="s">
        <v>2203</v>
      </c>
      <c r="C1839" s="413">
        <v>16739458</v>
      </c>
      <c r="D1839" s="414"/>
      <c r="E1839" s="418" t="s">
        <v>2887</v>
      </c>
      <c r="F1839" s="475">
        <v>28268761.238183923</v>
      </c>
      <c r="G1839" s="463" t="s">
        <v>2888</v>
      </c>
      <c r="H1839" s="463" t="s">
        <v>2888</v>
      </c>
      <c r="I1839" s="463" t="s">
        <v>2888</v>
      </c>
      <c r="J1839" s="419">
        <f t="shared" si="342"/>
        <v>28268761.238183923</v>
      </c>
      <c r="K1839" s="468">
        <f t="shared" si="343"/>
        <v>1.9831018089638372E-4</v>
      </c>
      <c r="M1839" s="640"/>
      <c r="O1839" s="519"/>
    </row>
    <row r="1840" spans="1:15" s="492" customFormat="1">
      <c r="A1840" s="680"/>
      <c r="B1840" s="440" t="s">
        <v>2204</v>
      </c>
      <c r="C1840" s="441">
        <v>16739512</v>
      </c>
      <c r="D1840" s="414"/>
      <c r="E1840" s="418" t="s">
        <v>2887</v>
      </c>
      <c r="F1840" s="475">
        <v>28268761.238183923</v>
      </c>
      <c r="G1840" s="463" t="s">
        <v>2888</v>
      </c>
      <c r="H1840" s="463" t="s">
        <v>2888</v>
      </c>
      <c r="I1840" s="463" t="s">
        <v>2888</v>
      </c>
      <c r="J1840" s="419">
        <f t="shared" si="342"/>
        <v>28268761.238183923</v>
      </c>
      <c r="K1840" s="468">
        <f t="shared" si="343"/>
        <v>1.9831018089638372E-4</v>
      </c>
      <c r="M1840" s="640"/>
      <c r="O1840" s="519"/>
    </row>
    <row r="1841" spans="1:15" s="492" customFormat="1">
      <c r="A1841" s="680"/>
      <c r="B1841" s="412" t="s">
        <v>2205</v>
      </c>
      <c r="C1841" s="413">
        <v>16739563</v>
      </c>
      <c r="D1841" s="414"/>
      <c r="E1841" s="418" t="s">
        <v>2887</v>
      </c>
      <c r="F1841" s="475">
        <v>28268761.238183923</v>
      </c>
      <c r="G1841" s="463" t="s">
        <v>2888</v>
      </c>
      <c r="H1841" s="463" t="s">
        <v>2888</v>
      </c>
      <c r="I1841" s="463" t="s">
        <v>2888</v>
      </c>
      <c r="J1841" s="419">
        <f t="shared" si="342"/>
        <v>28268761.238183923</v>
      </c>
      <c r="K1841" s="468">
        <f t="shared" si="343"/>
        <v>1.9831018089638372E-4</v>
      </c>
      <c r="M1841" s="640"/>
      <c r="O1841" s="519"/>
    </row>
    <row r="1842" spans="1:15" s="492" customFormat="1">
      <c r="A1842" s="680"/>
      <c r="B1842" s="412" t="s">
        <v>2206</v>
      </c>
      <c r="C1842" s="413">
        <v>16740390</v>
      </c>
      <c r="D1842" s="414"/>
      <c r="E1842" s="418" t="s">
        <v>2887</v>
      </c>
      <c r="F1842" s="475">
        <v>28268761.238183923</v>
      </c>
      <c r="G1842" s="463" t="s">
        <v>2888</v>
      </c>
      <c r="H1842" s="463" t="s">
        <v>2888</v>
      </c>
      <c r="I1842" s="463" t="s">
        <v>2888</v>
      </c>
      <c r="J1842" s="419">
        <f t="shared" si="342"/>
        <v>28268761.238183923</v>
      </c>
      <c r="K1842" s="468">
        <f t="shared" si="343"/>
        <v>1.9831018089638372E-4</v>
      </c>
      <c r="M1842" s="640"/>
      <c r="O1842" s="519"/>
    </row>
    <row r="1843" spans="1:15" s="492" customFormat="1">
      <c r="A1843" s="680"/>
      <c r="B1843" s="440" t="s">
        <v>2207</v>
      </c>
      <c r="C1843" s="441">
        <v>16741882</v>
      </c>
      <c r="D1843" s="414"/>
      <c r="E1843" s="418" t="s">
        <v>2887</v>
      </c>
      <c r="F1843" s="475">
        <v>28268761.238183923</v>
      </c>
      <c r="G1843" s="463" t="s">
        <v>2888</v>
      </c>
      <c r="H1843" s="463" t="s">
        <v>2888</v>
      </c>
      <c r="I1843" s="463" t="s">
        <v>2888</v>
      </c>
      <c r="J1843" s="419">
        <f t="shared" si="342"/>
        <v>28268761.238183923</v>
      </c>
      <c r="K1843" s="468">
        <f t="shared" si="343"/>
        <v>1.9831018089638372E-4</v>
      </c>
      <c r="M1843" s="640"/>
      <c r="O1843" s="519"/>
    </row>
    <row r="1844" spans="1:15" s="492" customFormat="1">
      <c r="A1844" s="680"/>
      <c r="B1844" s="412" t="s">
        <v>964</v>
      </c>
      <c r="C1844" s="413">
        <v>16743422</v>
      </c>
      <c r="D1844" s="414"/>
      <c r="E1844" s="418" t="s">
        <v>2887</v>
      </c>
      <c r="F1844" s="475">
        <v>28268761.238183923</v>
      </c>
      <c r="G1844" s="463" t="s">
        <v>2888</v>
      </c>
      <c r="H1844" s="463" t="s">
        <v>2888</v>
      </c>
      <c r="I1844" s="463" t="s">
        <v>2888</v>
      </c>
      <c r="J1844" s="419">
        <f t="shared" si="342"/>
        <v>28268761.238183923</v>
      </c>
      <c r="K1844" s="468">
        <f t="shared" si="343"/>
        <v>1.9831018089638372E-4</v>
      </c>
      <c r="M1844" s="640"/>
      <c r="O1844" s="519"/>
    </row>
    <row r="1845" spans="1:15" s="492" customFormat="1">
      <c r="A1845" s="680"/>
      <c r="B1845" s="412" t="s">
        <v>2208</v>
      </c>
      <c r="C1845" s="413">
        <v>16743452</v>
      </c>
      <c r="D1845" s="414"/>
      <c r="E1845" s="418" t="s">
        <v>2887</v>
      </c>
      <c r="F1845" s="475">
        <v>28268761.238183923</v>
      </c>
      <c r="G1845" s="463" t="s">
        <v>2888</v>
      </c>
      <c r="H1845" s="463" t="s">
        <v>2888</v>
      </c>
      <c r="I1845" s="463" t="s">
        <v>2888</v>
      </c>
      <c r="J1845" s="419">
        <f t="shared" si="342"/>
        <v>28268761.238183923</v>
      </c>
      <c r="K1845" s="468">
        <f t="shared" si="343"/>
        <v>1.9831018089638372E-4</v>
      </c>
      <c r="M1845" s="640"/>
      <c r="O1845" s="519"/>
    </row>
    <row r="1846" spans="1:15" s="492" customFormat="1">
      <c r="A1846" s="680"/>
      <c r="B1846" s="440" t="s">
        <v>2209</v>
      </c>
      <c r="C1846" s="441">
        <v>16743603</v>
      </c>
      <c r="D1846" s="414"/>
      <c r="E1846" s="418" t="s">
        <v>2887</v>
      </c>
      <c r="F1846" s="475">
        <v>28268761.238183923</v>
      </c>
      <c r="G1846" s="463" t="s">
        <v>2888</v>
      </c>
      <c r="H1846" s="463" t="s">
        <v>2888</v>
      </c>
      <c r="I1846" s="463" t="s">
        <v>2888</v>
      </c>
      <c r="J1846" s="419">
        <f t="shared" si="342"/>
        <v>28268761.238183923</v>
      </c>
      <c r="K1846" s="468">
        <f t="shared" si="343"/>
        <v>1.9831018089638372E-4</v>
      </c>
      <c r="M1846" s="640"/>
      <c r="O1846" s="519"/>
    </row>
    <row r="1847" spans="1:15" s="492" customFormat="1">
      <c r="A1847" s="680"/>
      <c r="B1847" s="412" t="s">
        <v>2210</v>
      </c>
      <c r="C1847" s="413">
        <v>16746587</v>
      </c>
      <c r="D1847" s="414"/>
      <c r="E1847" s="418" t="s">
        <v>2887</v>
      </c>
      <c r="F1847" s="475">
        <v>28268761.238183923</v>
      </c>
      <c r="G1847" s="463" t="s">
        <v>2888</v>
      </c>
      <c r="H1847" s="463" t="s">
        <v>2888</v>
      </c>
      <c r="I1847" s="463" t="s">
        <v>2888</v>
      </c>
      <c r="J1847" s="419">
        <f t="shared" si="342"/>
        <v>28268761.238183923</v>
      </c>
      <c r="K1847" s="468">
        <f t="shared" si="343"/>
        <v>1.9831018089638372E-4</v>
      </c>
      <c r="M1847" s="640"/>
      <c r="O1847" s="519"/>
    </row>
    <row r="1848" spans="1:15" s="492" customFormat="1">
      <c r="A1848" s="680"/>
      <c r="B1848" s="412" t="s">
        <v>2211</v>
      </c>
      <c r="C1848" s="413">
        <v>16746989</v>
      </c>
      <c r="D1848" s="414"/>
      <c r="E1848" s="418" t="s">
        <v>2887</v>
      </c>
      <c r="F1848" s="475">
        <v>28268761.238183923</v>
      </c>
      <c r="G1848" s="463" t="s">
        <v>2888</v>
      </c>
      <c r="H1848" s="463" t="s">
        <v>2888</v>
      </c>
      <c r="I1848" s="463" t="s">
        <v>2888</v>
      </c>
      <c r="J1848" s="419">
        <f t="shared" si="342"/>
        <v>28268761.238183923</v>
      </c>
      <c r="K1848" s="468">
        <f t="shared" si="343"/>
        <v>1.9831018089638372E-4</v>
      </c>
      <c r="M1848" s="640"/>
      <c r="O1848" s="519"/>
    </row>
    <row r="1849" spans="1:15" s="492" customFormat="1">
      <c r="A1849" s="680"/>
      <c r="B1849" s="440" t="s">
        <v>2212</v>
      </c>
      <c r="C1849" s="441">
        <v>16747125</v>
      </c>
      <c r="D1849" s="414"/>
      <c r="E1849" s="418" t="s">
        <v>2887</v>
      </c>
      <c r="F1849" s="475">
        <v>28268761.238183923</v>
      </c>
      <c r="G1849" s="463" t="s">
        <v>2888</v>
      </c>
      <c r="H1849" s="463" t="s">
        <v>2888</v>
      </c>
      <c r="I1849" s="463" t="s">
        <v>2888</v>
      </c>
      <c r="J1849" s="419">
        <f t="shared" si="342"/>
        <v>28268761.238183923</v>
      </c>
      <c r="K1849" s="468">
        <f t="shared" si="343"/>
        <v>1.9831018089638372E-4</v>
      </c>
      <c r="M1849" s="640"/>
      <c r="O1849" s="519"/>
    </row>
    <row r="1850" spans="1:15" s="492" customFormat="1">
      <c r="A1850" s="680"/>
      <c r="B1850" s="412" t="s">
        <v>2213</v>
      </c>
      <c r="C1850" s="413">
        <v>16747934</v>
      </c>
      <c r="D1850" s="414"/>
      <c r="E1850" s="418" t="s">
        <v>2887</v>
      </c>
      <c r="F1850" s="475">
        <v>28268761.238183923</v>
      </c>
      <c r="G1850" s="463" t="s">
        <v>2888</v>
      </c>
      <c r="H1850" s="463" t="s">
        <v>2888</v>
      </c>
      <c r="I1850" s="463" t="s">
        <v>2888</v>
      </c>
      <c r="J1850" s="419">
        <f t="shared" si="342"/>
        <v>28268761.238183923</v>
      </c>
      <c r="K1850" s="468">
        <f t="shared" si="343"/>
        <v>1.9831018089638372E-4</v>
      </c>
      <c r="M1850" s="640"/>
      <c r="O1850" s="519"/>
    </row>
    <row r="1851" spans="1:15" s="492" customFormat="1">
      <c r="A1851" s="680"/>
      <c r="B1851" s="412" t="s">
        <v>2214</v>
      </c>
      <c r="C1851" s="413">
        <v>16748089</v>
      </c>
      <c r="D1851" s="414"/>
      <c r="E1851" s="418" t="s">
        <v>2887</v>
      </c>
      <c r="F1851" s="475">
        <v>28268761.238183923</v>
      </c>
      <c r="G1851" s="463" t="s">
        <v>2888</v>
      </c>
      <c r="H1851" s="463" t="s">
        <v>2888</v>
      </c>
      <c r="I1851" s="463" t="s">
        <v>2888</v>
      </c>
      <c r="J1851" s="419">
        <f t="shared" si="342"/>
        <v>28268761.238183923</v>
      </c>
      <c r="K1851" s="468">
        <f t="shared" si="343"/>
        <v>1.9831018089638372E-4</v>
      </c>
      <c r="M1851" s="640"/>
      <c r="O1851" s="519"/>
    </row>
    <row r="1852" spans="1:15" s="492" customFormat="1">
      <c r="A1852" s="680"/>
      <c r="B1852" s="440" t="s">
        <v>2215</v>
      </c>
      <c r="C1852" s="441">
        <v>16749332</v>
      </c>
      <c r="D1852" s="414"/>
      <c r="E1852" s="418" t="s">
        <v>2887</v>
      </c>
      <c r="F1852" s="475">
        <v>28268761.238183923</v>
      </c>
      <c r="G1852" s="463" t="s">
        <v>2888</v>
      </c>
      <c r="H1852" s="463" t="s">
        <v>2888</v>
      </c>
      <c r="I1852" s="463" t="s">
        <v>2888</v>
      </c>
      <c r="J1852" s="419">
        <f t="shared" si="342"/>
        <v>28268761.238183923</v>
      </c>
      <c r="K1852" s="468">
        <f t="shared" si="343"/>
        <v>1.9831018089638372E-4</v>
      </c>
      <c r="M1852" s="640"/>
      <c r="O1852" s="519"/>
    </row>
    <row r="1853" spans="1:15" s="492" customFormat="1">
      <c r="A1853" s="680"/>
      <c r="B1853" s="412" t="s">
        <v>2216</v>
      </c>
      <c r="C1853" s="413">
        <v>16750008</v>
      </c>
      <c r="D1853" s="414"/>
      <c r="E1853" s="418" t="s">
        <v>2887</v>
      </c>
      <c r="F1853" s="475">
        <v>28268761.238183923</v>
      </c>
      <c r="G1853" s="463" t="s">
        <v>2888</v>
      </c>
      <c r="H1853" s="463" t="s">
        <v>2888</v>
      </c>
      <c r="I1853" s="463" t="s">
        <v>2888</v>
      </c>
      <c r="J1853" s="419">
        <f t="shared" si="342"/>
        <v>28268761.238183923</v>
      </c>
      <c r="K1853" s="468">
        <f t="shared" si="343"/>
        <v>1.9831018089638372E-4</v>
      </c>
      <c r="M1853" s="640"/>
      <c r="O1853" s="519"/>
    </row>
    <row r="1854" spans="1:15" s="492" customFormat="1">
      <c r="A1854" s="680"/>
      <c r="B1854" s="412" t="s">
        <v>2217</v>
      </c>
      <c r="C1854" s="413">
        <v>16750028</v>
      </c>
      <c r="D1854" s="414"/>
      <c r="E1854" s="418" t="s">
        <v>2887</v>
      </c>
      <c r="F1854" s="475">
        <v>28268761.238183923</v>
      </c>
      <c r="G1854" s="463" t="s">
        <v>2888</v>
      </c>
      <c r="H1854" s="463" t="s">
        <v>2888</v>
      </c>
      <c r="I1854" s="463" t="s">
        <v>2888</v>
      </c>
      <c r="J1854" s="419">
        <f t="shared" si="342"/>
        <v>28268761.238183923</v>
      </c>
      <c r="K1854" s="468">
        <f t="shared" si="343"/>
        <v>1.9831018089638372E-4</v>
      </c>
      <c r="M1854" s="640"/>
      <c r="O1854" s="519"/>
    </row>
    <row r="1855" spans="1:15" s="492" customFormat="1">
      <c r="A1855" s="680"/>
      <c r="B1855" s="440" t="s">
        <v>2218</v>
      </c>
      <c r="C1855" s="441">
        <v>16750048</v>
      </c>
      <c r="D1855" s="414"/>
      <c r="E1855" s="418" t="s">
        <v>2887</v>
      </c>
      <c r="F1855" s="475">
        <v>28268761.238183923</v>
      </c>
      <c r="G1855" s="463" t="s">
        <v>2888</v>
      </c>
      <c r="H1855" s="463" t="s">
        <v>2888</v>
      </c>
      <c r="I1855" s="463" t="s">
        <v>2888</v>
      </c>
      <c r="J1855" s="419">
        <f t="shared" si="342"/>
        <v>28268761.238183923</v>
      </c>
      <c r="K1855" s="468">
        <f t="shared" si="343"/>
        <v>1.9831018089638372E-4</v>
      </c>
      <c r="M1855" s="640"/>
      <c r="O1855" s="519"/>
    </row>
    <row r="1856" spans="1:15" s="492" customFormat="1">
      <c r="A1856" s="680"/>
      <c r="B1856" s="412" t="s">
        <v>2219</v>
      </c>
      <c r="C1856" s="413">
        <v>16750503</v>
      </c>
      <c r="D1856" s="414"/>
      <c r="E1856" s="418" t="s">
        <v>2887</v>
      </c>
      <c r="F1856" s="475">
        <v>28268761.238183923</v>
      </c>
      <c r="G1856" s="463" t="s">
        <v>2888</v>
      </c>
      <c r="H1856" s="463" t="s">
        <v>2888</v>
      </c>
      <c r="I1856" s="463" t="s">
        <v>2888</v>
      </c>
      <c r="J1856" s="419">
        <f t="shared" si="342"/>
        <v>28268761.238183923</v>
      </c>
      <c r="K1856" s="468">
        <f t="shared" si="343"/>
        <v>1.9831018089638372E-4</v>
      </c>
      <c r="M1856" s="640"/>
      <c r="O1856" s="519"/>
    </row>
    <row r="1857" spans="1:15" s="492" customFormat="1">
      <c r="A1857" s="680"/>
      <c r="B1857" s="412" t="s">
        <v>2220</v>
      </c>
      <c r="C1857" s="413">
        <v>16750580</v>
      </c>
      <c r="D1857" s="414"/>
      <c r="E1857" s="418" t="s">
        <v>2887</v>
      </c>
      <c r="F1857" s="475">
        <v>28268761.238183923</v>
      </c>
      <c r="G1857" s="463" t="s">
        <v>2888</v>
      </c>
      <c r="H1857" s="463" t="s">
        <v>2888</v>
      </c>
      <c r="I1857" s="463" t="s">
        <v>2888</v>
      </c>
      <c r="J1857" s="419">
        <f t="shared" si="342"/>
        <v>28268761.238183923</v>
      </c>
      <c r="K1857" s="468">
        <f t="shared" si="343"/>
        <v>1.9831018089638372E-4</v>
      </c>
      <c r="M1857" s="640"/>
      <c r="O1857" s="519"/>
    </row>
    <row r="1858" spans="1:15" s="492" customFormat="1">
      <c r="A1858" s="680"/>
      <c r="B1858" s="440" t="s">
        <v>2221</v>
      </c>
      <c r="C1858" s="441">
        <v>16751042</v>
      </c>
      <c r="D1858" s="414"/>
      <c r="E1858" s="418" t="s">
        <v>2887</v>
      </c>
      <c r="F1858" s="475">
        <v>28268761.238183923</v>
      </c>
      <c r="G1858" s="463" t="s">
        <v>2888</v>
      </c>
      <c r="H1858" s="463" t="s">
        <v>2888</v>
      </c>
      <c r="I1858" s="463" t="s">
        <v>2888</v>
      </c>
      <c r="J1858" s="419">
        <f t="shared" si="342"/>
        <v>28268761.238183923</v>
      </c>
      <c r="K1858" s="468">
        <f t="shared" si="343"/>
        <v>1.9831018089638372E-4</v>
      </c>
      <c r="M1858" s="640"/>
      <c r="O1858" s="519"/>
    </row>
    <row r="1859" spans="1:15" s="492" customFormat="1">
      <c r="A1859" s="680"/>
      <c r="B1859" s="412" t="s">
        <v>2222</v>
      </c>
      <c r="C1859" s="413">
        <v>16751579</v>
      </c>
      <c r="D1859" s="414"/>
      <c r="E1859" s="418" t="s">
        <v>2887</v>
      </c>
      <c r="F1859" s="475">
        <v>28268761.238183923</v>
      </c>
      <c r="G1859" s="463" t="s">
        <v>2888</v>
      </c>
      <c r="H1859" s="463" t="s">
        <v>2888</v>
      </c>
      <c r="I1859" s="463" t="s">
        <v>2888</v>
      </c>
      <c r="J1859" s="419">
        <f t="shared" si="342"/>
        <v>28268761.238183923</v>
      </c>
      <c r="K1859" s="468">
        <f t="shared" si="343"/>
        <v>1.9831018089638372E-4</v>
      </c>
      <c r="M1859" s="640"/>
      <c r="O1859" s="519"/>
    </row>
    <row r="1860" spans="1:15" s="492" customFormat="1">
      <c r="A1860" s="680"/>
      <c r="B1860" s="412" t="s">
        <v>2223</v>
      </c>
      <c r="C1860" s="413">
        <v>16753303</v>
      </c>
      <c r="D1860" s="414"/>
      <c r="E1860" s="418" t="s">
        <v>2887</v>
      </c>
      <c r="F1860" s="475">
        <v>28268761.238183923</v>
      </c>
      <c r="G1860" s="463" t="s">
        <v>2888</v>
      </c>
      <c r="H1860" s="463" t="s">
        <v>2888</v>
      </c>
      <c r="I1860" s="463" t="s">
        <v>2888</v>
      </c>
      <c r="J1860" s="419">
        <f t="shared" si="342"/>
        <v>28268761.238183923</v>
      </c>
      <c r="K1860" s="468">
        <f t="shared" si="343"/>
        <v>1.9831018089638372E-4</v>
      </c>
      <c r="M1860" s="640"/>
      <c r="O1860" s="519"/>
    </row>
    <row r="1861" spans="1:15" s="492" customFormat="1">
      <c r="A1861" s="680"/>
      <c r="B1861" s="440" t="s">
        <v>2224</v>
      </c>
      <c r="C1861" s="441">
        <v>16753551</v>
      </c>
      <c r="D1861" s="414"/>
      <c r="E1861" s="418" t="s">
        <v>2887</v>
      </c>
      <c r="F1861" s="475">
        <v>28268761.238183923</v>
      </c>
      <c r="G1861" s="463" t="s">
        <v>2888</v>
      </c>
      <c r="H1861" s="463" t="s">
        <v>2888</v>
      </c>
      <c r="I1861" s="463" t="s">
        <v>2888</v>
      </c>
      <c r="J1861" s="419">
        <f t="shared" si="342"/>
        <v>28268761.238183923</v>
      </c>
      <c r="K1861" s="468">
        <f t="shared" si="343"/>
        <v>1.9831018089638372E-4</v>
      </c>
      <c r="M1861" s="640"/>
      <c r="O1861" s="519"/>
    </row>
    <row r="1862" spans="1:15" s="492" customFormat="1">
      <c r="A1862" s="680"/>
      <c r="B1862" s="412" t="s">
        <v>2225</v>
      </c>
      <c r="C1862" s="413">
        <v>16753875</v>
      </c>
      <c r="D1862" s="414"/>
      <c r="E1862" s="418" t="s">
        <v>2887</v>
      </c>
      <c r="F1862" s="475">
        <v>28268761.238183923</v>
      </c>
      <c r="G1862" s="463" t="s">
        <v>2888</v>
      </c>
      <c r="H1862" s="463" t="s">
        <v>2888</v>
      </c>
      <c r="I1862" s="463" t="s">
        <v>2888</v>
      </c>
      <c r="J1862" s="419">
        <f t="shared" si="342"/>
        <v>28268761.238183923</v>
      </c>
      <c r="K1862" s="468">
        <f t="shared" si="343"/>
        <v>1.9831018089638372E-4</v>
      </c>
      <c r="M1862" s="640"/>
      <c r="O1862" s="519"/>
    </row>
    <row r="1863" spans="1:15" s="492" customFormat="1">
      <c r="A1863" s="680"/>
      <c r="B1863" s="412" t="s">
        <v>2226</v>
      </c>
      <c r="C1863" s="413">
        <v>16754398</v>
      </c>
      <c r="D1863" s="414"/>
      <c r="E1863" s="418" t="s">
        <v>2887</v>
      </c>
      <c r="F1863" s="475">
        <v>28268761.238183923</v>
      </c>
      <c r="G1863" s="463" t="s">
        <v>2888</v>
      </c>
      <c r="H1863" s="463" t="s">
        <v>2888</v>
      </c>
      <c r="I1863" s="463" t="s">
        <v>2888</v>
      </c>
      <c r="J1863" s="419">
        <f t="shared" si="342"/>
        <v>28268761.238183923</v>
      </c>
      <c r="K1863" s="468">
        <f t="shared" si="343"/>
        <v>1.9831018089638372E-4</v>
      </c>
      <c r="M1863" s="640"/>
      <c r="O1863" s="519"/>
    </row>
    <row r="1864" spans="1:15" s="492" customFormat="1">
      <c r="A1864" s="680"/>
      <c r="B1864" s="440" t="s">
        <v>2227</v>
      </c>
      <c r="C1864" s="441">
        <v>16755485</v>
      </c>
      <c r="D1864" s="414"/>
      <c r="E1864" s="418" t="s">
        <v>2887</v>
      </c>
      <c r="F1864" s="475">
        <v>28268761.238183923</v>
      </c>
      <c r="G1864" s="463" t="s">
        <v>2888</v>
      </c>
      <c r="H1864" s="463" t="s">
        <v>2888</v>
      </c>
      <c r="I1864" s="463" t="s">
        <v>2888</v>
      </c>
      <c r="J1864" s="419">
        <f t="shared" si="342"/>
        <v>28268761.238183923</v>
      </c>
      <c r="K1864" s="468">
        <f t="shared" si="343"/>
        <v>1.9831018089638372E-4</v>
      </c>
      <c r="M1864" s="640"/>
      <c r="O1864" s="519"/>
    </row>
    <row r="1865" spans="1:15" s="492" customFormat="1">
      <c r="A1865" s="680"/>
      <c r="B1865" s="412" t="s">
        <v>2228</v>
      </c>
      <c r="C1865" s="413">
        <v>16755584</v>
      </c>
      <c r="D1865" s="414"/>
      <c r="E1865" s="418" t="s">
        <v>2887</v>
      </c>
      <c r="F1865" s="475">
        <v>28268761.238183923</v>
      </c>
      <c r="G1865" s="463" t="s">
        <v>2888</v>
      </c>
      <c r="H1865" s="463" t="s">
        <v>2888</v>
      </c>
      <c r="I1865" s="463" t="s">
        <v>2888</v>
      </c>
      <c r="J1865" s="419">
        <f t="shared" si="342"/>
        <v>28268761.238183923</v>
      </c>
      <c r="K1865" s="468">
        <f t="shared" si="343"/>
        <v>1.9831018089638372E-4</v>
      </c>
      <c r="M1865" s="640"/>
      <c r="O1865" s="519"/>
    </row>
    <row r="1866" spans="1:15" s="492" customFormat="1">
      <c r="A1866" s="680"/>
      <c r="B1866" s="412" t="s">
        <v>2229</v>
      </c>
      <c r="C1866" s="413">
        <v>16757437</v>
      </c>
      <c r="D1866" s="414"/>
      <c r="E1866" s="418" t="s">
        <v>2887</v>
      </c>
      <c r="F1866" s="475">
        <v>28268761.238183923</v>
      </c>
      <c r="G1866" s="463" t="s">
        <v>2888</v>
      </c>
      <c r="H1866" s="463" t="s">
        <v>2888</v>
      </c>
      <c r="I1866" s="463" t="s">
        <v>2888</v>
      </c>
      <c r="J1866" s="419">
        <f t="shared" si="342"/>
        <v>28268761.238183923</v>
      </c>
      <c r="K1866" s="468">
        <f t="shared" si="343"/>
        <v>1.9831018089638372E-4</v>
      </c>
      <c r="M1866" s="640"/>
      <c r="O1866" s="519"/>
    </row>
    <row r="1867" spans="1:15" s="492" customFormat="1">
      <c r="A1867" s="680"/>
      <c r="B1867" s="440" t="s">
        <v>1010</v>
      </c>
      <c r="C1867" s="441">
        <v>16758047</v>
      </c>
      <c r="D1867" s="414"/>
      <c r="E1867" s="418" t="s">
        <v>2887</v>
      </c>
      <c r="F1867" s="475">
        <v>28268761.238183923</v>
      </c>
      <c r="G1867" s="463" t="s">
        <v>2888</v>
      </c>
      <c r="H1867" s="463" t="s">
        <v>2888</v>
      </c>
      <c r="I1867" s="463" t="s">
        <v>2888</v>
      </c>
      <c r="J1867" s="419">
        <f t="shared" si="342"/>
        <v>28268761.238183923</v>
      </c>
      <c r="K1867" s="468">
        <f t="shared" si="343"/>
        <v>1.9831018089638372E-4</v>
      </c>
      <c r="M1867" s="640"/>
      <c r="O1867" s="519"/>
    </row>
    <row r="1868" spans="1:15" s="492" customFormat="1">
      <c r="A1868" s="680"/>
      <c r="B1868" s="412" t="s">
        <v>2230</v>
      </c>
      <c r="C1868" s="413">
        <v>16758988</v>
      </c>
      <c r="D1868" s="414"/>
      <c r="E1868" s="418" t="s">
        <v>2887</v>
      </c>
      <c r="F1868" s="475">
        <v>28268761.238183923</v>
      </c>
      <c r="G1868" s="463" t="s">
        <v>2888</v>
      </c>
      <c r="H1868" s="463" t="s">
        <v>2888</v>
      </c>
      <c r="I1868" s="463" t="s">
        <v>2888</v>
      </c>
      <c r="J1868" s="419">
        <f t="shared" si="342"/>
        <v>28268761.238183923</v>
      </c>
      <c r="K1868" s="468">
        <f t="shared" si="343"/>
        <v>1.9831018089638372E-4</v>
      </c>
      <c r="M1868" s="640"/>
      <c r="O1868" s="519"/>
    </row>
    <row r="1869" spans="1:15" s="492" customFormat="1">
      <c r="A1869" s="680"/>
      <c r="B1869" s="412" t="s">
        <v>2231</v>
      </c>
      <c r="C1869" s="413">
        <v>16759867</v>
      </c>
      <c r="D1869" s="414"/>
      <c r="E1869" s="418" t="s">
        <v>2887</v>
      </c>
      <c r="F1869" s="475">
        <v>28268761.238183923</v>
      </c>
      <c r="G1869" s="463" t="s">
        <v>2888</v>
      </c>
      <c r="H1869" s="463" t="s">
        <v>2888</v>
      </c>
      <c r="I1869" s="463" t="s">
        <v>2888</v>
      </c>
      <c r="J1869" s="419">
        <f t="shared" si="342"/>
        <v>28268761.238183923</v>
      </c>
      <c r="K1869" s="468">
        <f t="shared" si="343"/>
        <v>1.9831018089638372E-4</v>
      </c>
      <c r="M1869" s="640"/>
      <c r="O1869" s="519"/>
    </row>
    <row r="1870" spans="1:15" s="492" customFormat="1">
      <c r="A1870" s="680"/>
      <c r="B1870" s="440" t="s">
        <v>2232</v>
      </c>
      <c r="C1870" s="441">
        <v>16759979</v>
      </c>
      <c r="D1870" s="414"/>
      <c r="E1870" s="418" t="s">
        <v>2887</v>
      </c>
      <c r="F1870" s="475">
        <v>28268761.238183923</v>
      </c>
      <c r="G1870" s="463" t="s">
        <v>2888</v>
      </c>
      <c r="H1870" s="463" t="s">
        <v>2888</v>
      </c>
      <c r="I1870" s="463" t="s">
        <v>2888</v>
      </c>
      <c r="J1870" s="419">
        <f t="shared" si="342"/>
        <v>28268761.238183923</v>
      </c>
      <c r="K1870" s="468">
        <f t="shared" si="343"/>
        <v>1.9831018089638372E-4</v>
      </c>
      <c r="M1870" s="640"/>
      <c r="O1870" s="519"/>
    </row>
    <row r="1871" spans="1:15" s="492" customFormat="1">
      <c r="A1871" s="680"/>
      <c r="B1871" s="412" t="s">
        <v>2233</v>
      </c>
      <c r="C1871" s="413">
        <v>16761082</v>
      </c>
      <c r="D1871" s="414"/>
      <c r="E1871" s="418" t="s">
        <v>2887</v>
      </c>
      <c r="F1871" s="475">
        <v>28268761.238183923</v>
      </c>
      <c r="G1871" s="463" t="s">
        <v>2888</v>
      </c>
      <c r="H1871" s="463" t="s">
        <v>2888</v>
      </c>
      <c r="I1871" s="463" t="s">
        <v>2888</v>
      </c>
      <c r="J1871" s="419">
        <f t="shared" si="342"/>
        <v>28268761.238183923</v>
      </c>
      <c r="K1871" s="468">
        <f t="shared" si="343"/>
        <v>1.9831018089638372E-4</v>
      </c>
      <c r="M1871" s="640"/>
      <c r="O1871" s="519"/>
    </row>
    <row r="1872" spans="1:15" s="492" customFormat="1">
      <c r="A1872" s="680"/>
      <c r="B1872" s="412" t="s">
        <v>2234</v>
      </c>
      <c r="C1872" s="413">
        <v>16761333</v>
      </c>
      <c r="D1872" s="414"/>
      <c r="E1872" s="418" t="s">
        <v>2887</v>
      </c>
      <c r="F1872" s="475">
        <v>28268761.238183923</v>
      </c>
      <c r="G1872" s="463" t="s">
        <v>2888</v>
      </c>
      <c r="H1872" s="463" t="s">
        <v>2888</v>
      </c>
      <c r="I1872" s="463" t="s">
        <v>2888</v>
      </c>
      <c r="J1872" s="419">
        <f t="shared" si="342"/>
        <v>28268761.238183923</v>
      </c>
      <c r="K1872" s="468">
        <f t="shared" si="343"/>
        <v>1.9831018089638372E-4</v>
      </c>
      <c r="M1872" s="640"/>
      <c r="O1872" s="519"/>
    </row>
    <row r="1873" spans="1:15" s="492" customFormat="1">
      <c r="A1873" s="680"/>
      <c r="B1873" s="440" t="s">
        <v>2235</v>
      </c>
      <c r="C1873" s="441">
        <v>16762261</v>
      </c>
      <c r="D1873" s="414"/>
      <c r="E1873" s="418" t="s">
        <v>2887</v>
      </c>
      <c r="F1873" s="475">
        <v>28268761.238183923</v>
      </c>
      <c r="G1873" s="463" t="s">
        <v>2888</v>
      </c>
      <c r="H1873" s="463" t="s">
        <v>2888</v>
      </c>
      <c r="I1873" s="463" t="s">
        <v>2888</v>
      </c>
      <c r="J1873" s="419">
        <f t="shared" si="342"/>
        <v>28268761.238183923</v>
      </c>
      <c r="K1873" s="468">
        <f t="shared" si="343"/>
        <v>1.9831018089638372E-4</v>
      </c>
      <c r="M1873" s="640"/>
      <c r="O1873" s="519"/>
    </row>
    <row r="1874" spans="1:15" s="492" customFormat="1">
      <c r="A1874" s="680"/>
      <c r="B1874" s="412" t="s">
        <v>1011</v>
      </c>
      <c r="C1874" s="413">
        <v>16762605</v>
      </c>
      <c r="D1874" s="414"/>
      <c r="E1874" s="418" t="s">
        <v>2887</v>
      </c>
      <c r="F1874" s="475">
        <v>28268761.238183923</v>
      </c>
      <c r="G1874" s="463" t="s">
        <v>2888</v>
      </c>
      <c r="H1874" s="463" t="s">
        <v>2888</v>
      </c>
      <c r="I1874" s="463" t="s">
        <v>2888</v>
      </c>
      <c r="J1874" s="419">
        <f t="shared" si="342"/>
        <v>28268761.238183923</v>
      </c>
      <c r="K1874" s="468">
        <f t="shared" si="343"/>
        <v>1.9831018089638372E-4</v>
      </c>
      <c r="M1874" s="640"/>
      <c r="O1874" s="519"/>
    </row>
    <row r="1875" spans="1:15" s="492" customFormat="1">
      <c r="A1875" s="680"/>
      <c r="B1875" s="412" t="s">
        <v>2236</v>
      </c>
      <c r="C1875" s="413">
        <v>16762844</v>
      </c>
      <c r="D1875" s="414"/>
      <c r="E1875" s="418" t="s">
        <v>2887</v>
      </c>
      <c r="F1875" s="475">
        <v>28268761.238183923</v>
      </c>
      <c r="G1875" s="463" t="s">
        <v>2888</v>
      </c>
      <c r="H1875" s="463" t="s">
        <v>2888</v>
      </c>
      <c r="I1875" s="463" t="s">
        <v>2888</v>
      </c>
      <c r="J1875" s="419">
        <f t="shared" si="342"/>
        <v>28268761.238183923</v>
      </c>
      <c r="K1875" s="468">
        <f t="shared" si="343"/>
        <v>1.9831018089638372E-4</v>
      </c>
      <c r="M1875" s="640"/>
      <c r="O1875" s="519"/>
    </row>
    <row r="1876" spans="1:15" s="492" customFormat="1">
      <c r="A1876" s="680"/>
      <c r="B1876" s="440" t="s">
        <v>2237</v>
      </c>
      <c r="C1876" s="441">
        <v>16763313</v>
      </c>
      <c r="D1876" s="414"/>
      <c r="E1876" s="418" t="s">
        <v>2887</v>
      </c>
      <c r="F1876" s="475">
        <v>28268761.238183923</v>
      </c>
      <c r="G1876" s="463" t="s">
        <v>2888</v>
      </c>
      <c r="H1876" s="463" t="s">
        <v>2888</v>
      </c>
      <c r="I1876" s="463" t="s">
        <v>2888</v>
      </c>
      <c r="J1876" s="419">
        <f t="shared" si="342"/>
        <v>28268761.238183923</v>
      </c>
      <c r="K1876" s="468">
        <f t="shared" si="343"/>
        <v>1.9831018089638372E-4</v>
      </c>
      <c r="M1876" s="640"/>
      <c r="O1876" s="519"/>
    </row>
    <row r="1877" spans="1:15" s="492" customFormat="1">
      <c r="A1877" s="680"/>
      <c r="B1877" s="412" t="s">
        <v>2238</v>
      </c>
      <c r="C1877" s="413">
        <v>16764713</v>
      </c>
      <c r="D1877" s="414"/>
      <c r="E1877" s="418" t="s">
        <v>2887</v>
      </c>
      <c r="F1877" s="475">
        <v>28268761.238183923</v>
      </c>
      <c r="G1877" s="463" t="s">
        <v>2888</v>
      </c>
      <c r="H1877" s="463" t="s">
        <v>2888</v>
      </c>
      <c r="I1877" s="463" t="s">
        <v>2888</v>
      </c>
      <c r="J1877" s="419">
        <f t="shared" si="342"/>
        <v>28268761.238183923</v>
      </c>
      <c r="K1877" s="468">
        <f t="shared" si="343"/>
        <v>1.9831018089638372E-4</v>
      </c>
      <c r="M1877" s="640"/>
      <c r="O1877" s="519"/>
    </row>
    <row r="1878" spans="1:15" s="492" customFormat="1">
      <c r="A1878" s="680"/>
      <c r="B1878" s="412" t="s">
        <v>2239</v>
      </c>
      <c r="C1878" s="413">
        <v>16765168</v>
      </c>
      <c r="D1878" s="414"/>
      <c r="E1878" s="418" t="s">
        <v>2887</v>
      </c>
      <c r="F1878" s="475">
        <v>28268761.238183923</v>
      </c>
      <c r="G1878" s="463" t="s">
        <v>2888</v>
      </c>
      <c r="H1878" s="463" t="s">
        <v>2888</v>
      </c>
      <c r="I1878" s="463" t="s">
        <v>2888</v>
      </c>
      <c r="J1878" s="419">
        <f t="shared" ref="J1878:J1941" si="344">+F1878</f>
        <v>28268761.238183923</v>
      </c>
      <c r="K1878" s="468">
        <f t="shared" ref="K1878:K1941" si="345">+J1878/$L$4337</f>
        <v>1.9831018089638372E-4</v>
      </c>
      <c r="M1878" s="640"/>
      <c r="O1878" s="519"/>
    </row>
    <row r="1879" spans="1:15" s="492" customFormat="1">
      <c r="A1879" s="680"/>
      <c r="B1879" s="440" t="s">
        <v>2240</v>
      </c>
      <c r="C1879" s="441">
        <v>16766347</v>
      </c>
      <c r="D1879" s="414"/>
      <c r="E1879" s="418" t="s">
        <v>2887</v>
      </c>
      <c r="F1879" s="475">
        <v>28268761.238183923</v>
      </c>
      <c r="G1879" s="463" t="s">
        <v>2888</v>
      </c>
      <c r="H1879" s="463" t="s">
        <v>2888</v>
      </c>
      <c r="I1879" s="463" t="s">
        <v>2888</v>
      </c>
      <c r="J1879" s="419">
        <f t="shared" si="344"/>
        <v>28268761.238183923</v>
      </c>
      <c r="K1879" s="468">
        <f t="shared" si="345"/>
        <v>1.9831018089638372E-4</v>
      </c>
      <c r="M1879" s="640"/>
      <c r="O1879" s="519"/>
    </row>
    <row r="1880" spans="1:15" s="492" customFormat="1">
      <c r="A1880" s="680"/>
      <c r="B1880" s="412" t="s">
        <v>1012</v>
      </c>
      <c r="C1880" s="413">
        <v>16767480</v>
      </c>
      <c r="D1880" s="414"/>
      <c r="E1880" s="418" t="s">
        <v>2887</v>
      </c>
      <c r="F1880" s="475">
        <v>28268761.238183923</v>
      </c>
      <c r="G1880" s="463" t="s">
        <v>2888</v>
      </c>
      <c r="H1880" s="463" t="s">
        <v>2888</v>
      </c>
      <c r="I1880" s="463" t="s">
        <v>2888</v>
      </c>
      <c r="J1880" s="419">
        <f t="shared" si="344"/>
        <v>28268761.238183923</v>
      </c>
      <c r="K1880" s="468">
        <f t="shared" si="345"/>
        <v>1.9831018089638372E-4</v>
      </c>
      <c r="M1880" s="640"/>
      <c r="O1880" s="519"/>
    </row>
    <row r="1881" spans="1:15" s="492" customFormat="1">
      <c r="A1881" s="680"/>
      <c r="B1881" s="412" t="s">
        <v>2241</v>
      </c>
      <c r="C1881" s="413">
        <v>16768067</v>
      </c>
      <c r="D1881" s="414"/>
      <c r="E1881" s="418" t="s">
        <v>2887</v>
      </c>
      <c r="F1881" s="475">
        <v>28268761.238183923</v>
      </c>
      <c r="G1881" s="463" t="s">
        <v>2888</v>
      </c>
      <c r="H1881" s="463" t="s">
        <v>2888</v>
      </c>
      <c r="I1881" s="463" t="s">
        <v>2888</v>
      </c>
      <c r="J1881" s="419">
        <f t="shared" si="344"/>
        <v>28268761.238183923</v>
      </c>
      <c r="K1881" s="468">
        <f t="shared" si="345"/>
        <v>1.9831018089638372E-4</v>
      </c>
      <c r="M1881" s="640"/>
      <c r="O1881" s="519"/>
    </row>
    <row r="1882" spans="1:15" s="492" customFormat="1">
      <c r="A1882" s="680"/>
      <c r="B1882" s="440" t="s">
        <v>965</v>
      </c>
      <c r="C1882" s="441">
        <v>16769056</v>
      </c>
      <c r="D1882" s="414"/>
      <c r="E1882" s="418" t="s">
        <v>2887</v>
      </c>
      <c r="F1882" s="475">
        <v>28268761.238183923</v>
      </c>
      <c r="G1882" s="463" t="s">
        <v>2888</v>
      </c>
      <c r="H1882" s="463" t="s">
        <v>2888</v>
      </c>
      <c r="I1882" s="463" t="s">
        <v>2888</v>
      </c>
      <c r="J1882" s="419">
        <f t="shared" si="344"/>
        <v>28268761.238183923</v>
      </c>
      <c r="K1882" s="468">
        <f t="shared" si="345"/>
        <v>1.9831018089638372E-4</v>
      </c>
      <c r="M1882" s="640"/>
      <c r="O1882" s="519"/>
    </row>
    <row r="1883" spans="1:15" s="492" customFormat="1">
      <c r="A1883" s="680"/>
      <c r="B1883" s="412" t="s">
        <v>2242</v>
      </c>
      <c r="C1883" s="413">
        <v>16769980</v>
      </c>
      <c r="D1883" s="414"/>
      <c r="E1883" s="418" t="s">
        <v>2887</v>
      </c>
      <c r="F1883" s="475">
        <v>28268761.238183923</v>
      </c>
      <c r="G1883" s="463" t="s">
        <v>2888</v>
      </c>
      <c r="H1883" s="463" t="s">
        <v>2888</v>
      </c>
      <c r="I1883" s="463" t="s">
        <v>2888</v>
      </c>
      <c r="J1883" s="419">
        <f t="shared" si="344"/>
        <v>28268761.238183923</v>
      </c>
      <c r="K1883" s="468">
        <f t="shared" si="345"/>
        <v>1.9831018089638372E-4</v>
      </c>
      <c r="M1883" s="640"/>
      <c r="O1883" s="519"/>
    </row>
    <row r="1884" spans="1:15" s="492" customFormat="1">
      <c r="A1884" s="680"/>
      <c r="B1884" s="412" t="s">
        <v>2243</v>
      </c>
      <c r="C1884" s="413">
        <v>16770885</v>
      </c>
      <c r="D1884" s="414"/>
      <c r="E1884" s="418" t="s">
        <v>2887</v>
      </c>
      <c r="F1884" s="475">
        <v>28268761.238183923</v>
      </c>
      <c r="G1884" s="463" t="s">
        <v>2888</v>
      </c>
      <c r="H1884" s="463" t="s">
        <v>2888</v>
      </c>
      <c r="I1884" s="463" t="s">
        <v>2888</v>
      </c>
      <c r="J1884" s="419">
        <f t="shared" si="344"/>
        <v>28268761.238183923</v>
      </c>
      <c r="K1884" s="468">
        <f t="shared" si="345"/>
        <v>1.9831018089638372E-4</v>
      </c>
      <c r="M1884" s="640"/>
      <c r="O1884" s="519"/>
    </row>
    <row r="1885" spans="1:15" s="492" customFormat="1">
      <c r="A1885" s="680"/>
      <c r="B1885" s="440" t="s">
        <v>2244</v>
      </c>
      <c r="C1885" s="441">
        <v>16771437</v>
      </c>
      <c r="D1885" s="414"/>
      <c r="E1885" s="418" t="s">
        <v>2887</v>
      </c>
      <c r="F1885" s="475">
        <v>28268761.238183923</v>
      </c>
      <c r="G1885" s="463" t="s">
        <v>2888</v>
      </c>
      <c r="H1885" s="463" t="s">
        <v>2888</v>
      </c>
      <c r="I1885" s="463" t="s">
        <v>2888</v>
      </c>
      <c r="J1885" s="419">
        <f t="shared" si="344"/>
        <v>28268761.238183923</v>
      </c>
      <c r="K1885" s="468">
        <f t="shared" si="345"/>
        <v>1.9831018089638372E-4</v>
      </c>
      <c r="M1885" s="640"/>
      <c r="O1885" s="519"/>
    </row>
    <row r="1886" spans="1:15" s="492" customFormat="1">
      <c r="A1886" s="680"/>
      <c r="B1886" s="412" t="s">
        <v>2245</v>
      </c>
      <c r="C1886" s="413">
        <v>16771660</v>
      </c>
      <c r="D1886" s="414"/>
      <c r="E1886" s="418" t="s">
        <v>2887</v>
      </c>
      <c r="F1886" s="475">
        <v>28268761.238183923</v>
      </c>
      <c r="G1886" s="463" t="s">
        <v>2888</v>
      </c>
      <c r="H1886" s="463" t="s">
        <v>2888</v>
      </c>
      <c r="I1886" s="463" t="s">
        <v>2888</v>
      </c>
      <c r="J1886" s="419">
        <f t="shared" si="344"/>
        <v>28268761.238183923</v>
      </c>
      <c r="K1886" s="468">
        <f t="shared" si="345"/>
        <v>1.9831018089638372E-4</v>
      </c>
      <c r="M1886" s="640"/>
      <c r="O1886" s="519"/>
    </row>
    <row r="1887" spans="1:15" s="492" customFormat="1">
      <c r="A1887" s="680"/>
      <c r="B1887" s="412" t="s">
        <v>2246</v>
      </c>
      <c r="C1887" s="413">
        <v>16772037</v>
      </c>
      <c r="D1887" s="414"/>
      <c r="E1887" s="418" t="s">
        <v>2887</v>
      </c>
      <c r="F1887" s="475">
        <v>28268761.238183923</v>
      </c>
      <c r="G1887" s="463" t="s">
        <v>2888</v>
      </c>
      <c r="H1887" s="463" t="s">
        <v>2888</v>
      </c>
      <c r="I1887" s="463" t="s">
        <v>2888</v>
      </c>
      <c r="J1887" s="419">
        <f t="shared" si="344"/>
        <v>28268761.238183923</v>
      </c>
      <c r="K1887" s="468">
        <f t="shared" si="345"/>
        <v>1.9831018089638372E-4</v>
      </c>
      <c r="M1887" s="640"/>
      <c r="O1887" s="519"/>
    </row>
    <row r="1888" spans="1:15" s="492" customFormat="1">
      <c r="A1888" s="680"/>
      <c r="B1888" s="440" t="s">
        <v>2247</v>
      </c>
      <c r="C1888" s="441">
        <v>16772170</v>
      </c>
      <c r="D1888" s="414"/>
      <c r="E1888" s="418" t="s">
        <v>2887</v>
      </c>
      <c r="F1888" s="475">
        <v>28268761.238183923</v>
      </c>
      <c r="G1888" s="463" t="s">
        <v>2888</v>
      </c>
      <c r="H1888" s="463" t="s">
        <v>2888</v>
      </c>
      <c r="I1888" s="463" t="s">
        <v>2888</v>
      </c>
      <c r="J1888" s="419">
        <f t="shared" si="344"/>
        <v>28268761.238183923</v>
      </c>
      <c r="K1888" s="468">
        <f t="shared" si="345"/>
        <v>1.9831018089638372E-4</v>
      </c>
      <c r="M1888" s="640"/>
      <c r="O1888" s="519"/>
    </row>
    <row r="1889" spans="1:15" s="492" customFormat="1">
      <c r="A1889" s="680"/>
      <c r="B1889" s="412" t="s">
        <v>2248</v>
      </c>
      <c r="C1889" s="413">
        <v>16772271</v>
      </c>
      <c r="D1889" s="414"/>
      <c r="E1889" s="418" t="s">
        <v>2887</v>
      </c>
      <c r="F1889" s="475">
        <v>28268761.238183923</v>
      </c>
      <c r="G1889" s="463" t="s">
        <v>2888</v>
      </c>
      <c r="H1889" s="463" t="s">
        <v>2888</v>
      </c>
      <c r="I1889" s="463" t="s">
        <v>2888</v>
      </c>
      <c r="J1889" s="419">
        <f t="shared" si="344"/>
        <v>28268761.238183923</v>
      </c>
      <c r="K1889" s="468">
        <f t="shared" si="345"/>
        <v>1.9831018089638372E-4</v>
      </c>
      <c r="M1889" s="640"/>
      <c r="O1889" s="519"/>
    </row>
    <row r="1890" spans="1:15" s="492" customFormat="1">
      <c r="A1890" s="680"/>
      <c r="B1890" s="412" t="s">
        <v>2249</v>
      </c>
      <c r="C1890" s="413">
        <v>16772334</v>
      </c>
      <c r="D1890" s="414"/>
      <c r="E1890" s="418" t="s">
        <v>2887</v>
      </c>
      <c r="F1890" s="475">
        <v>28268761.238183923</v>
      </c>
      <c r="G1890" s="463" t="s">
        <v>2888</v>
      </c>
      <c r="H1890" s="463" t="s">
        <v>2888</v>
      </c>
      <c r="I1890" s="463" t="s">
        <v>2888</v>
      </c>
      <c r="J1890" s="419">
        <f t="shared" si="344"/>
        <v>28268761.238183923</v>
      </c>
      <c r="K1890" s="468">
        <f t="shared" si="345"/>
        <v>1.9831018089638372E-4</v>
      </c>
      <c r="M1890" s="640"/>
      <c r="O1890" s="519"/>
    </row>
    <row r="1891" spans="1:15" s="492" customFormat="1">
      <c r="A1891" s="680"/>
      <c r="B1891" s="440" t="s">
        <v>2250</v>
      </c>
      <c r="C1891" s="441">
        <v>16772543</v>
      </c>
      <c r="D1891" s="414"/>
      <c r="E1891" s="418" t="s">
        <v>2887</v>
      </c>
      <c r="F1891" s="475">
        <v>28268761.238183923</v>
      </c>
      <c r="G1891" s="463" t="s">
        <v>2888</v>
      </c>
      <c r="H1891" s="463" t="s">
        <v>2888</v>
      </c>
      <c r="I1891" s="463" t="s">
        <v>2888</v>
      </c>
      <c r="J1891" s="419">
        <f t="shared" si="344"/>
        <v>28268761.238183923</v>
      </c>
      <c r="K1891" s="468">
        <f t="shared" si="345"/>
        <v>1.9831018089638372E-4</v>
      </c>
      <c r="M1891" s="640"/>
      <c r="O1891" s="519"/>
    </row>
    <row r="1892" spans="1:15" s="492" customFormat="1">
      <c r="A1892" s="680"/>
      <c r="B1892" s="412" t="s">
        <v>2251</v>
      </c>
      <c r="C1892" s="413">
        <v>16773193</v>
      </c>
      <c r="D1892" s="414"/>
      <c r="E1892" s="418" t="s">
        <v>2887</v>
      </c>
      <c r="F1892" s="475">
        <v>28268761.238183923</v>
      </c>
      <c r="G1892" s="463" t="s">
        <v>2888</v>
      </c>
      <c r="H1892" s="463" t="s">
        <v>2888</v>
      </c>
      <c r="I1892" s="463" t="s">
        <v>2888</v>
      </c>
      <c r="J1892" s="419">
        <f t="shared" si="344"/>
        <v>28268761.238183923</v>
      </c>
      <c r="K1892" s="468">
        <f t="shared" si="345"/>
        <v>1.9831018089638372E-4</v>
      </c>
      <c r="M1892" s="640"/>
      <c r="O1892" s="519"/>
    </row>
    <row r="1893" spans="1:15" s="492" customFormat="1">
      <c r="A1893" s="680"/>
      <c r="B1893" s="412" t="s">
        <v>2252</v>
      </c>
      <c r="C1893" s="413">
        <v>16773258</v>
      </c>
      <c r="D1893" s="414"/>
      <c r="E1893" s="418" t="s">
        <v>2887</v>
      </c>
      <c r="F1893" s="475">
        <v>28268761.238183923</v>
      </c>
      <c r="G1893" s="463" t="s">
        <v>2888</v>
      </c>
      <c r="H1893" s="463" t="s">
        <v>2888</v>
      </c>
      <c r="I1893" s="463" t="s">
        <v>2888</v>
      </c>
      <c r="J1893" s="419">
        <f t="shared" si="344"/>
        <v>28268761.238183923</v>
      </c>
      <c r="K1893" s="468">
        <f t="shared" si="345"/>
        <v>1.9831018089638372E-4</v>
      </c>
      <c r="M1893" s="640"/>
      <c r="O1893" s="519"/>
    </row>
    <row r="1894" spans="1:15" s="492" customFormat="1">
      <c r="A1894" s="680"/>
      <c r="B1894" s="440" t="s">
        <v>2253</v>
      </c>
      <c r="C1894" s="441">
        <v>16775828</v>
      </c>
      <c r="D1894" s="414"/>
      <c r="E1894" s="418" t="s">
        <v>2887</v>
      </c>
      <c r="F1894" s="475">
        <v>28268761.238183923</v>
      </c>
      <c r="G1894" s="463" t="s">
        <v>2888</v>
      </c>
      <c r="H1894" s="463" t="s">
        <v>2888</v>
      </c>
      <c r="I1894" s="463" t="s">
        <v>2888</v>
      </c>
      <c r="J1894" s="419">
        <f t="shared" si="344"/>
        <v>28268761.238183923</v>
      </c>
      <c r="K1894" s="468">
        <f t="shared" si="345"/>
        <v>1.9831018089638372E-4</v>
      </c>
      <c r="M1894" s="640"/>
      <c r="O1894" s="519"/>
    </row>
    <row r="1895" spans="1:15" s="492" customFormat="1">
      <c r="A1895" s="680"/>
      <c r="B1895" s="412" t="s">
        <v>2254</v>
      </c>
      <c r="C1895" s="413">
        <v>16778015</v>
      </c>
      <c r="D1895" s="414"/>
      <c r="E1895" s="418" t="s">
        <v>2887</v>
      </c>
      <c r="F1895" s="475">
        <v>28268761.238183923</v>
      </c>
      <c r="G1895" s="463" t="s">
        <v>2888</v>
      </c>
      <c r="H1895" s="463" t="s">
        <v>2888</v>
      </c>
      <c r="I1895" s="463" t="s">
        <v>2888</v>
      </c>
      <c r="J1895" s="419">
        <f t="shared" si="344"/>
        <v>28268761.238183923</v>
      </c>
      <c r="K1895" s="468">
        <f t="shared" si="345"/>
        <v>1.9831018089638372E-4</v>
      </c>
      <c r="M1895" s="640"/>
      <c r="O1895" s="519"/>
    </row>
    <row r="1896" spans="1:15" s="492" customFormat="1">
      <c r="A1896" s="680"/>
      <c r="B1896" s="412" t="s">
        <v>2255</v>
      </c>
      <c r="C1896" s="413">
        <v>16778042</v>
      </c>
      <c r="D1896" s="414"/>
      <c r="E1896" s="418" t="s">
        <v>2887</v>
      </c>
      <c r="F1896" s="475">
        <v>28268761.238183923</v>
      </c>
      <c r="G1896" s="463" t="s">
        <v>2888</v>
      </c>
      <c r="H1896" s="463" t="s">
        <v>2888</v>
      </c>
      <c r="I1896" s="463" t="s">
        <v>2888</v>
      </c>
      <c r="J1896" s="419">
        <f t="shared" si="344"/>
        <v>28268761.238183923</v>
      </c>
      <c r="K1896" s="468">
        <f t="shared" si="345"/>
        <v>1.9831018089638372E-4</v>
      </c>
      <c r="M1896" s="640"/>
      <c r="O1896" s="519"/>
    </row>
    <row r="1897" spans="1:15" s="492" customFormat="1">
      <c r="A1897" s="680"/>
      <c r="B1897" s="440" t="s">
        <v>2256</v>
      </c>
      <c r="C1897" s="441">
        <v>16778287</v>
      </c>
      <c r="D1897" s="414"/>
      <c r="E1897" s="418" t="s">
        <v>2887</v>
      </c>
      <c r="F1897" s="475">
        <v>28268761.238183923</v>
      </c>
      <c r="G1897" s="463" t="s">
        <v>2888</v>
      </c>
      <c r="H1897" s="463" t="s">
        <v>2888</v>
      </c>
      <c r="I1897" s="463" t="s">
        <v>2888</v>
      </c>
      <c r="J1897" s="419">
        <f t="shared" si="344"/>
        <v>28268761.238183923</v>
      </c>
      <c r="K1897" s="468">
        <f t="shared" si="345"/>
        <v>1.9831018089638372E-4</v>
      </c>
      <c r="M1897" s="640"/>
      <c r="O1897" s="519"/>
    </row>
    <row r="1898" spans="1:15" s="492" customFormat="1">
      <c r="A1898" s="680"/>
      <c r="B1898" s="412" t="s">
        <v>2257</v>
      </c>
      <c r="C1898" s="413">
        <v>16778813</v>
      </c>
      <c r="D1898" s="414"/>
      <c r="E1898" s="418" t="s">
        <v>2887</v>
      </c>
      <c r="F1898" s="475">
        <v>28268761.238183923</v>
      </c>
      <c r="G1898" s="463" t="s">
        <v>2888</v>
      </c>
      <c r="H1898" s="463" t="s">
        <v>2888</v>
      </c>
      <c r="I1898" s="463" t="s">
        <v>2888</v>
      </c>
      <c r="J1898" s="419">
        <f t="shared" si="344"/>
        <v>28268761.238183923</v>
      </c>
      <c r="K1898" s="468">
        <f t="shared" si="345"/>
        <v>1.9831018089638372E-4</v>
      </c>
      <c r="M1898" s="640"/>
      <c r="O1898" s="519"/>
    </row>
    <row r="1899" spans="1:15" s="492" customFormat="1">
      <c r="A1899" s="680"/>
      <c r="B1899" s="412" t="s">
        <v>966</v>
      </c>
      <c r="C1899" s="413">
        <v>16779250</v>
      </c>
      <c r="D1899" s="414"/>
      <c r="E1899" s="418" t="s">
        <v>2887</v>
      </c>
      <c r="F1899" s="475">
        <v>28268761.238183923</v>
      </c>
      <c r="G1899" s="463" t="s">
        <v>2888</v>
      </c>
      <c r="H1899" s="463" t="s">
        <v>2888</v>
      </c>
      <c r="I1899" s="463" t="s">
        <v>2888</v>
      </c>
      <c r="J1899" s="419">
        <f t="shared" si="344"/>
        <v>28268761.238183923</v>
      </c>
      <c r="K1899" s="468">
        <f t="shared" si="345"/>
        <v>1.9831018089638372E-4</v>
      </c>
      <c r="M1899" s="640"/>
      <c r="O1899" s="519"/>
    </row>
    <row r="1900" spans="1:15" s="492" customFormat="1">
      <c r="A1900" s="680"/>
      <c r="B1900" s="440" t="s">
        <v>2258</v>
      </c>
      <c r="C1900" s="441">
        <v>16779816</v>
      </c>
      <c r="D1900" s="414"/>
      <c r="E1900" s="418" t="s">
        <v>2887</v>
      </c>
      <c r="F1900" s="475">
        <v>28268761.238183923</v>
      </c>
      <c r="G1900" s="463" t="s">
        <v>2888</v>
      </c>
      <c r="H1900" s="463" t="s">
        <v>2888</v>
      </c>
      <c r="I1900" s="463" t="s">
        <v>2888</v>
      </c>
      <c r="J1900" s="419">
        <f t="shared" si="344"/>
        <v>28268761.238183923</v>
      </c>
      <c r="K1900" s="468">
        <f t="shared" si="345"/>
        <v>1.9831018089638372E-4</v>
      </c>
      <c r="M1900" s="640"/>
      <c r="O1900" s="519"/>
    </row>
    <row r="1901" spans="1:15" s="492" customFormat="1">
      <c r="A1901" s="680"/>
      <c r="B1901" s="412" t="s">
        <v>2259</v>
      </c>
      <c r="C1901" s="413">
        <v>16780209</v>
      </c>
      <c r="D1901" s="414"/>
      <c r="E1901" s="418" t="s">
        <v>2887</v>
      </c>
      <c r="F1901" s="475">
        <v>28268761.238183923</v>
      </c>
      <c r="G1901" s="463" t="s">
        <v>2888</v>
      </c>
      <c r="H1901" s="463" t="s">
        <v>2888</v>
      </c>
      <c r="I1901" s="463" t="s">
        <v>2888</v>
      </c>
      <c r="J1901" s="419">
        <f t="shared" si="344"/>
        <v>28268761.238183923</v>
      </c>
      <c r="K1901" s="468">
        <f t="shared" si="345"/>
        <v>1.9831018089638372E-4</v>
      </c>
      <c r="M1901" s="640"/>
      <c r="O1901" s="519"/>
    </row>
    <row r="1902" spans="1:15" s="492" customFormat="1">
      <c r="A1902" s="680"/>
      <c r="B1902" s="412" t="s">
        <v>2260</v>
      </c>
      <c r="C1902" s="413">
        <v>16781389</v>
      </c>
      <c r="D1902" s="414"/>
      <c r="E1902" s="418" t="s">
        <v>2887</v>
      </c>
      <c r="F1902" s="475">
        <v>28268761.238183923</v>
      </c>
      <c r="G1902" s="463" t="s">
        <v>2888</v>
      </c>
      <c r="H1902" s="463" t="s">
        <v>2888</v>
      </c>
      <c r="I1902" s="463" t="s">
        <v>2888</v>
      </c>
      <c r="J1902" s="419">
        <f t="shared" si="344"/>
        <v>28268761.238183923</v>
      </c>
      <c r="K1902" s="468">
        <f t="shared" si="345"/>
        <v>1.9831018089638372E-4</v>
      </c>
      <c r="M1902" s="640"/>
      <c r="O1902" s="519"/>
    </row>
    <row r="1903" spans="1:15" s="492" customFormat="1">
      <c r="A1903" s="680"/>
      <c r="B1903" s="440" t="s">
        <v>2261</v>
      </c>
      <c r="C1903" s="441">
        <v>16781484</v>
      </c>
      <c r="D1903" s="414"/>
      <c r="E1903" s="418" t="s">
        <v>2887</v>
      </c>
      <c r="F1903" s="475">
        <v>28268761.238183923</v>
      </c>
      <c r="G1903" s="463" t="s">
        <v>2888</v>
      </c>
      <c r="H1903" s="463" t="s">
        <v>2888</v>
      </c>
      <c r="I1903" s="463" t="s">
        <v>2888</v>
      </c>
      <c r="J1903" s="419">
        <f t="shared" si="344"/>
        <v>28268761.238183923</v>
      </c>
      <c r="K1903" s="468">
        <f t="shared" si="345"/>
        <v>1.9831018089638372E-4</v>
      </c>
      <c r="M1903" s="640"/>
      <c r="O1903" s="519"/>
    </row>
    <row r="1904" spans="1:15" s="492" customFormat="1">
      <c r="A1904" s="680"/>
      <c r="B1904" s="412" t="s">
        <v>2262</v>
      </c>
      <c r="C1904" s="413">
        <v>16781645</v>
      </c>
      <c r="D1904" s="414"/>
      <c r="E1904" s="418" t="s">
        <v>2887</v>
      </c>
      <c r="F1904" s="475">
        <v>28268761.238183923</v>
      </c>
      <c r="G1904" s="463" t="s">
        <v>2888</v>
      </c>
      <c r="H1904" s="463" t="s">
        <v>2888</v>
      </c>
      <c r="I1904" s="463" t="s">
        <v>2888</v>
      </c>
      <c r="J1904" s="419">
        <f t="shared" si="344"/>
        <v>28268761.238183923</v>
      </c>
      <c r="K1904" s="468">
        <f t="shared" si="345"/>
        <v>1.9831018089638372E-4</v>
      </c>
      <c r="M1904" s="640"/>
      <c r="O1904" s="519"/>
    </row>
    <row r="1905" spans="1:15" s="492" customFormat="1">
      <c r="A1905" s="680"/>
      <c r="B1905" s="412" t="s">
        <v>2263</v>
      </c>
      <c r="C1905" s="413">
        <v>16781734</v>
      </c>
      <c r="D1905" s="414"/>
      <c r="E1905" s="418" t="s">
        <v>2887</v>
      </c>
      <c r="F1905" s="475">
        <v>28268761.238183923</v>
      </c>
      <c r="G1905" s="463" t="s">
        <v>2888</v>
      </c>
      <c r="H1905" s="463" t="s">
        <v>2888</v>
      </c>
      <c r="I1905" s="463" t="s">
        <v>2888</v>
      </c>
      <c r="J1905" s="419">
        <f t="shared" si="344"/>
        <v>28268761.238183923</v>
      </c>
      <c r="K1905" s="468">
        <f t="shared" si="345"/>
        <v>1.9831018089638372E-4</v>
      </c>
      <c r="M1905" s="640"/>
      <c r="O1905" s="519"/>
    </row>
    <row r="1906" spans="1:15" s="492" customFormat="1">
      <c r="A1906" s="680"/>
      <c r="B1906" s="440" t="s">
        <v>2264</v>
      </c>
      <c r="C1906" s="441">
        <v>16781806</v>
      </c>
      <c r="D1906" s="414"/>
      <c r="E1906" s="418" t="s">
        <v>2887</v>
      </c>
      <c r="F1906" s="475">
        <v>28268761.238183923</v>
      </c>
      <c r="G1906" s="463" t="s">
        <v>2888</v>
      </c>
      <c r="H1906" s="463" t="s">
        <v>2888</v>
      </c>
      <c r="I1906" s="463" t="s">
        <v>2888</v>
      </c>
      <c r="J1906" s="419">
        <f t="shared" si="344"/>
        <v>28268761.238183923</v>
      </c>
      <c r="K1906" s="468">
        <f t="shared" si="345"/>
        <v>1.9831018089638372E-4</v>
      </c>
      <c r="M1906" s="640"/>
      <c r="O1906" s="519"/>
    </row>
    <row r="1907" spans="1:15" s="492" customFormat="1">
      <c r="A1907" s="680"/>
      <c r="B1907" s="412" t="s">
        <v>2265</v>
      </c>
      <c r="C1907" s="413">
        <v>16782067</v>
      </c>
      <c r="D1907" s="414"/>
      <c r="E1907" s="418" t="s">
        <v>2887</v>
      </c>
      <c r="F1907" s="475">
        <v>28268761.238183923</v>
      </c>
      <c r="G1907" s="463" t="s">
        <v>2888</v>
      </c>
      <c r="H1907" s="463" t="s">
        <v>2888</v>
      </c>
      <c r="I1907" s="463" t="s">
        <v>2888</v>
      </c>
      <c r="J1907" s="419">
        <f t="shared" si="344"/>
        <v>28268761.238183923</v>
      </c>
      <c r="K1907" s="468">
        <f t="shared" si="345"/>
        <v>1.9831018089638372E-4</v>
      </c>
      <c r="M1907" s="640"/>
      <c r="O1907" s="519"/>
    </row>
    <row r="1908" spans="1:15" s="492" customFormat="1">
      <c r="A1908" s="680"/>
      <c r="B1908" s="412" t="s">
        <v>1063</v>
      </c>
      <c r="C1908" s="413">
        <v>16782407</v>
      </c>
      <c r="D1908" s="414"/>
      <c r="E1908" s="418" t="s">
        <v>2887</v>
      </c>
      <c r="F1908" s="475">
        <v>28268761.238183923</v>
      </c>
      <c r="G1908" s="463" t="s">
        <v>2888</v>
      </c>
      <c r="H1908" s="463" t="s">
        <v>2888</v>
      </c>
      <c r="I1908" s="463" t="s">
        <v>2888</v>
      </c>
      <c r="J1908" s="419">
        <f t="shared" si="344"/>
        <v>28268761.238183923</v>
      </c>
      <c r="K1908" s="468">
        <f t="shared" si="345"/>
        <v>1.9831018089638372E-4</v>
      </c>
      <c r="M1908" s="640"/>
      <c r="O1908" s="519"/>
    </row>
    <row r="1909" spans="1:15" s="492" customFormat="1">
      <c r="A1909" s="680"/>
      <c r="B1909" s="440" t="s">
        <v>2266</v>
      </c>
      <c r="C1909" s="441">
        <v>16782561</v>
      </c>
      <c r="D1909" s="414"/>
      <c r="E1909" s="418" t="s">
        <v>2887</v>
      </c>
      <c r="F1909" s="475">
        <v>28268761.238183923</v>
      </c>
      <c r="G1909" s="463" t="s">
        <v>2888</v>
      </c>
      <c r="H1909" s="463" t="s">
        <v>2888</v>
      </c>
      <c r="I1909" s="463" t="s">
        <v>2888</v>
      </c>
      <c r="J1909" s="419">
        <f t="shared" si="344"/>
        <v>28268761.238183923</v>
      </c>
      <c r="K1909" s="468">
        <f t="shared" si="345"/>
        <v>1.9831018089638372E-4</v>
      </c>
      <c r="M1909" s="640"/>
      <c r="O1909" s="519"/>
    </row>
    <row r="1910" spans="1:15" s="492" customFormat="1">
      <c r="A1910" s="680"/>
      <c r="B1910" s="412" t="s">
        <v>2267</v>
      </c>
      <c r="C1910" s="413">
        <v>16782743</v>
      </c>
      <c r="D1910" s="414"/>
      <c r="E1910" s="418" t="s">
        <v>2887</v>
      </c>
      <c r="F1910" s="475">
        <v>28268761.238183923</v>
      </c>
      <c r="G1910" s="463" t="s">
        <v>2888</v>
      </c>
      <c r="H1910" s="463" t="s">
        <v>2888</v>
      </c>
      <c r="I1910" s="463" t="s">
        <v>2888</v>
      </c>
      <c r="J1910" s="419">
        <f t="shared" si="344"/>
        <v>28268761.238183923</v>
      </c>
      <c r="K1910" s="468">
        <f t="shared" si="345"/>
        <v>1.9831018089638372E-4</v>
      </c>
      <c r="M1910" s="640"/>
      <c r="O1910" s="519"/>
    </row>
    <row r="1911" spans="1:15" s="492" customFormat="1">
      <c r="A1911" s="680"/>
      <c r="B1911" s="412" t="s">
        <v>2268</v>
      </c>
      <c r="C1911" s="413">
        <v>16782830</v>
      </c>
      <c r="D1911" s="414"/>
      <c r="E1911" s="418" t="s">
        <v>2887</v>
      </c>
      <c r="F1911" s="475">
        <v>28268761.238183923</v>
      </c>
      <c r="G1911" s="463" t="s">
        <v>2888</v>
      </c>
      <c r="H1911" s="463" t="s">
        <v>2888</v>
      </c>
      <c r="I1911" s="463" t="s">
        <v>2888</v>
      </c>
      <c r="J1911" s="419">
        <f t="shared" si="344"/>
        <v>28268761.238183923</v>
      </c>
      <c r="K1911" s="468">
        <f t="shared" si="345"/>
        <v>1.9831018089638372E-4</v>
      </c>
      <c r="M1911" s="640"/>
      <c r="O1911" s="519"/>
    </row>
    <row r="1912" spans="1:15" s="492" customFormat="1">
      <c r="A1912" s="680"/>
      <c r="B1912" s="440" t="s">
        <v>1014</v>
      </c>
      <c r="C1912" s="441">
        <v>16783152</v>
      </c>
      <c r="D1912" s="414"/>
      <c r="E1912" s="418" t="s">
        <v>2887</v>
      </c>
      <c r="F1912" s="475">
        <v>28268761.238183923</v>
      </c>
      <c r="G1912" s="463" t="s">
        <v>2888</v>
      </c>
      <c r="H1912" s="463" t="s">
        <v>2888</v>
      </c>
      <c r="I1912" s="463" t="s">
        <v>2888</v>
      </c>
      <c r="J1912" s="419">
        <f t="shared" si="344"/>
        <v>28268761.238183923</v>
      </c>
      <c r="K1912" s="468">
        <f t="shared" si="345"/>
        <v>1.9831018089638372E-4</v>
      </c>
      <c r="M1912" s="640"/>
      <c r="O1912" s="519"/>
    </row>
    <row r="1913" spans="1:15" s="492" customFormat="1">
      <c r="A1913" s="680"/>
      <c r="B1913" s="412" t="s">
        <v>2269</v>
      </c>
      <c r="C1913" s="413">
        <v>16784087</v>
      </c>
      <c r="D1913" s="414"/>
      <c r="E1913" s="418" t="s">
        <v>2887</v>
      </c>
      <c r="F1913" s="475">
        <v>28268761.238183923</v>
      </c>
      <c r="G1913" s="463" t="s">
        <v>2888</v>
      </c>
      <c r="H1913" s="463" t="s">
        <v>2888</v>
      </c>
      <c r="I1913" s="463" t="s">
        <v>2888</v>
      </c>
      <c r="J1913" s="419">
        <f t="shared" si="344"/>
        <v>28268761.238183923</v>
      </c>
      <c r="K1913" s="468">
        <f t="shared" si="345"/>
        <v>1.9831018089638372E-4</v>
      </c>
      <c r="M1913" s="640"/>
      <c r="O1913" s="519"/>
    </row>
    <row r="1914" spans="1:15" s="492" customFormat="1">
      <c r="A1914" s="680"/>
      <c r="B1914" s="412" t="s">
        <v>2270</v>
      </c>
      <c r="C1914" s="413">
        <v>16785451</v>
      </c>
      <c r="D1914" s="414"/>
      <c r="E1914" s="418" t="s">
        <v>2887</v>
      </c>
      <c r="F1914" s="475">
        <v>28268761.238183923</v>
      </c>
      <c r="G1914" s="463" t="s">
        <v>2888</v>
      </c>
      <c r="H1914" s="463" t="s">
        <v>2888</v>
      </c>
      <c r="I1914" s="463" t="s">
        <v>2888</v>
      </c>
      <c r="J1914" s="419">
        <f t="shared" si="344"/>
        <v>28268761.238183923</v>
      </c>
      <c r="K1914" s="468">
        <f t="shared" si="345"/>
        <v>1.9831018089638372E-4</v>
      </c>
      <c r="M1914" s="640"/>
      <c r="O1914" s="519"/>
    </row>
    <row r="1915" spans="1:15" s="492" customFormat="1">
      <c r="A1915" s="680"/>
      <c r="B1915" s="440" t="s">
        <v>2271</v>
      </c>
      <c r="C1915" s="441">
        <v>16785773</v>
      </c>
      <c r="D1915" s="414"/>
      <c r="E1915" s="418" t="s">
        <v>2887</v>
      </c>
      <c r="F1915" s="475">
        <v>28268761.238183923</v>
      </c>
      <c r="G1915" s="463" t="s">
        <v>2888</v>
      </c>
      <c r="H1915" s="463" t="s">
        <v>2888</v>
      </c>
      <c r="I1915" s="463" t="s">
        <v>2888</v>
      </c>
      <c r="J1915" s="419">
        <f t="shared" si="344"/>
        <v>28268761.238183923</v>
      </c>
      <c r="K1915" s="468">
        <f t="shared" si="345"/>
        <v>1.9831018089638372E-4</v>
      </c>
      <c r="M1915" s="640"/>
      <c r="O1915" s="519"/>
    </row>
    <row r="1916" spans="1:15" s="492" customFormat="1">
      <c r="A1916" s="680"/>
      <c r="B1916" s="412" t="s">
        <v>2272</v>
      </c>
      <c r="C1916" s="413">
        <v>16786768</v>
      </c>
      <c r="D1916" s="414"/>
      <c r="E1916" s="418" t="s">
        <v>2887</v>
      </c>
      <c r="F1916" s="475">
        <v>28268761.238183923</v>
      </c>
      <c r="G1916" s="463" t="s">
        <v>2888</v>
      </c>
      <c r="H1916" s="463" t="s">
        <v>2888</v>
      </c>
      <c r="I1916" s="463" t="s">
        <v>2888</v>
      </c>
      <c r="J1916" s="419">
        <f t="shared" si="344"/>
        <v>28268761.238183923</v>
      </c>
      <c r="K1916" s="468">
        <f t="shared" si="345"/>
        <v>1.9831018089638372E-4</v>
      </c>
      <c r="M1916" s="640"/>
      <c r="O1916" s="519"/>
    </row>
    <row r="1917" spans="1:15" s="492" customFormat="1">
      <c r="A1917" s="680"/>
      <c r="B1917" s="412" t="s">
        <v>2273</v>
      </c>
      <c r="C1917" s="413">
        <v>16787159</v>
      </c>
      <c r="D1917" s="414"/>
      <c r="E1917" s="418" t="s">
        <v>2887</v>
      </c>
      <c r="F1917" s="475">
        <v>28268761.238183923</v>
      </c>
      <c r="G1917" s="463" t="s">
        <v>2888</v>
      </c>
      <c r="H1917" s="463" t="s">
        <v>2888</v>
      </c>
      <c r="I1917" s="463" t="s">
        <v>2888</v>
      </c>
      <c r="J1917" s="419">
        <f t="shared" si="344"/>
        <v>28268761.238183923</v>
      </c>
      <c r="K1917" s="468">
        <f t="shared" si="345"/>
        <v>1.9831018089638372E-4</v>
      </c>
      <c r="M1917" s="640"/>
      <c r="O1917" s="519"/>
    </row>
    <row r="1918" spans="1:15" s="492" customFormat="1">
      <c r="A1918" s="680"/>
      <c r="B1918" s="440" t="s">
        <v>2274</v>
      </c>
      <c r="C1918" s="441">
        <v>16789267</v>
      </c>
      <c r="D1918" s="414"/>
      <c r="E1918" s="418" t="s">
        <v>2887</v>
      </c>
      <c r="F1918" s="475">
        <v>28268761.238183923</v>
      </c>
      <c r="G1918" s="463" t="s">
        <v>2888</v>
      </c>
      <c r="H1918" s="463" t="s">
        <v>2888</v>
      </c>
      <c r="I1918" s="463" t="s">
        <v>2888</v>
      </c>
      <c r="J1918" s="419">
        <f t="shared" si="344"/>
        <v>28268761.238183923</v>
      </c>
      <c r="K1918" s="468">
        <f t="shared" si="345"/>
        <v>1.9831018089638372E-4</v>
      </c>
      <c r="M1918" s="640"/>
      <c r="O1918" s="519"/>
    </row>
    <row r="1919" spans="1:15" s="492" customFormat="1">
      <c r="A1919" s="680"/>
      <c r="B1919" s="412" t="s">
        <v>2275</v>
      </c>
      <c r="C1919" s="413">
        <v>16790321</v>
      </c>
      <c r="D1919" s="414"/>
      <c r="E1919" s="418" t="s">
        <v>2887</v>
      </c>
      <c r="F1919" s="475">
        <v>28268761.238183923</v>
      </c>
      <c r="G1919" s="463" t="s">
        <v>2888</v>
      </c>
      <c r="H1919" s="463" t="s">
        <v>2888</v>
      </c>
      <c r="I1919" s="463" t="s">
        <v>2888</v>
      </c>
      <c r="J1919" s="419">
        <f t="shared" si="344"/>
        <v>28268761.238183923</v>
      </c>
      <c r="K1919" s="468">
        <f t="shared" si="345"/>
        <v>1.9831018089638372E-4</v>
      </c>
      <c r="M1919" s="640"/>
      <c r="O1919" s="519"/>
    </row>
    <row r="1920" spans="1:15" s="492" customFormat="1">
      <c r="A1920" s="680"/>
      <c r="B1920" s="412" t="s">
        <v>2276</v>
      </c>
      <c r="C1920" s="413">
        <v>16790587</v>
      </c>
      <c r="D1920" s="414"/>
      <c r="E1920" s="418" t="s">
        <v>2887</v>
      </c>
      <c r="F1920" s="475">
        <v>28268761.238183923</v>
      </c>
      <c r="G1920" s="463" t="s">
        <v>2888</v>
      </c>
      <c r="H1920" s="463" t="s">
        <v>2888</v>
      </c>
      <c r="I1920" s="463" t="s">
        <v>2888</v>
      </c>
      <c r="J1920" s="419">
        <f t="shared" si="344"/>
        <v>28268761.238183923</v>
      </c>
      <c r="K1920" s="468">
        <f t="shared" si="345"/>
        <v>1.9831018089638372E-4</v>
      </c>
      <c r="M1920" s="640"/>
      <c r="O1920" s="519"/>
    </row>
    <row r="1921" spans="1:15" s="492" customFormat="1">
      <c r="A1921" s="680"/>
      <c r="B1921" s="440" t="s">
        <v>2277</v>
      </c>
      <c r="C1921" s="441">
        <v>16790866</v>
      </c>
      <c r="D1921" s="414"/>
      <c r="E1921" s="418" t="s">
        <v>2887</v>
      </c>
      <c r="F1921" s="475">
        <v>28268761.238183923</v>
      </c>
      <c r="G1921" s="463" t="s">
        <v>2888</v>
      </c>
      <c r="H1921" s="463" t="s">
        <v>2888</v>
      </c>
      <c r="I1921" s="463" t="s">
        <v>2888</v>
      </c>
      <c r="J1921" s="419">
        <f t="shared" si="344"/>
        <v>28268761.238183923</v>
      </c>
      <c r="K1921" s="468">
        <f t="shared" si="345"/>
        <v>1.9831018089638372E-4</v>
      </c>
      <c r="M1921" s="640"/>
      <c r="O1921" s="519"/>
    </row>
    <row r="1922" spans="1:15" s="492" customFormat="1">
      <c r="A1922" s="680"/>
      <c r="B1922" s="412" t="s">
        <v>2278</v>
      </c>
      <c r="C1922" s="413">
        <v>16791252</v>
      </c>
      <c r="D1922" s="414"/>
      <c r="E1922" s="418" t="s">
        <v>2887</v>
      </c>
      <c r="F1922" s="475">
        <v>28268761.238183923</v>
      </c>
      <c r="G1922" s="463" t="s">
        <v>2888</v>
      </c>
      <c r="H1922" s="463" t="s">
        <v>2888</v>
      </c>
      <c r="I1922" s="463" t="s">
        <v>2888</v>
      </c>
      <c r="J1922" s="419">
        <f t="shared" si="344"/>
        <v>28268761.238183923</v>
      </c>
      <c r="K1922" s="468">
        <f t="shared" si="345"/>
        <v>1.9831018089638372E-4</v>
      </c>
      <c r="M1922" s="640"/>
      <c r="O1922" s="519"/>
    </row>
    <row r="1923" spans="1:15" s="492" customFormat="1">
      <c r="A1923" s="680"/>
      <c r="B1923" s="412" t="s">
        <v>2279</v>
      </c>
      <c r="C1923" s="413">
        <v>16791313</v>
      </c>
      <c r="D1923" s="414"/>
      <c r="E1923" s="418" t="s">
        <v>2887</v>
      </c>
      <c r="F1923" s="475">
        <v>28268761.238183923</v>
      </c>
      <c r="G1923" s="463" t="s">
        <v>2888</v>
      </c>
      <c r="H1923" s="463" t="s">
        <v>2888</v>
      </c>
      <c r="I1923" s="463" t="s">
        <v>2888</v>
      </c>
      <c r="J1923" s="419">
        <f t="shared" si="344"/>
        <v>28268761.238183923</v>
      </c>
      <c r="K1923" s="468">
        <f t="shared" si="345"/>
        <v>1.9831018089638372E-4</v>
      </c>
      <c r="M1923" s="640"/>
      <c r="O1923" s="519"/>
    </row>
    <row r="1924" spans="1:15" s="492" customFormat="1">
      <c r="A1924" s="680"/>
      <c r="B1924" s="440" t="s">
        <v>1015</v>
      </c>
      <c r="C1924" s="441">
        <v>16792591</v>
      </c>
      <c r="D1924" s="414"/>
      <c r="E1924" s="418" t="s">
        <v>2887</v>
      </c>
      <c r="F1924" s="475">
        <v>28268761.238183923</v>
      </c>
      <c r="G1924" s="463" t="s">
        <v>2888</v>
      </c>
      <c r="H1924" s="463" t="s">
        <v>2888</v>
      </c>
      <c r="I1924" s="463" t="s">
        <v>2888</v>
      </c>
      <c r="J1924" s="419">
        <f t="shared" si="344"/>
        <v>28268761.238183923</v>
      </c>
      <c r="K1924" s="468">
        <f t="shared" si="345"/>
        <v>1.9831018089638372E-4</v>
      </c>
      <c r="M1924" s="640"/>
      <c r="O1924" s="519"/>
    </row>
    <row r="1925" spans="1:15" s="492" customFormat="1">
      <c r="A1925" s="680"/>
      <c r="B1925" s="412" t="s">
        <v>2280</v>
      </c>
      <c r="C1925" s="413">
        <v>16792723</v>
      </c>
      <c r="D1925" s="414"/>
      <c r="E1925" s="418" t="s">
        <v>2887</v>
      </c>
      <c r="F1925" s="475">
        <v>28268761.238183923</v>
      </c>
      <c r="G1925" s="463" t="s">
        <v>2888</v>
      </c>
      <c r="H1925" s="463" t="s">
        <v>2888</v>
      </c>
      <c r="I1925" s="463" t="s">
        <v>2888</v>
      </c>
      <c r="J1925" s="419">
        <f t="shared" si="344"/>
        <v>28268761.238183923</v>
      </c>
      <c r="K1925" s="468">
        <f t="shared" si="345"/>
        <v>1.9831018089638372E-4</v>
      </c>
      <c r="M1925" s="640"/>
      <c r="O1925" s="519"/>
    </row>
    <row r="1926" spans="1:15" s="492" customFormat="1">
      <c r="A1926" s="680"/>
      <c r="B1926" s="412" t="s">
        <v>2281</v>
      </c>
      <c r="C1926" s="413">
        <v>16792851</v>
      </c>
      <c r="D1926" s="414"/>
      <c r="E1926" s="418" t="s">
        <v>2887</v>
      </c>
      <c r="F1926" s="475">
        <v>28268761.238183923</v>
      </c>
      <c r="G1926" s="463" t="s">
        <v>2888</v>
      </c>
      <c r="H1926" s="463" t="s">
        <v>2888</v>
      </c>
      <c r="I1926" s="463" t="s">
        <v>2888</v>
      </c>
      <c r="J1926" s="419">
        <f t="shared" si="344"/>
        <v>28268761.238183923</v>
      </c>
      <c r="K1926" s="468">
        <f t="shared" si="345"/>
        <v>1.9831018089638372E-4</v>
      </c>
      <c r="M1926" s="640"/>
      <c r="O1926" s="519"/>
    </row>
    <row r="1927" spans="1:15" s="492" customFormat="1">
      <c r="A1927" s="680"/>
      <c r="B1927" s="440" t="s">
        <v>2282</v>
      </c>
      <c r="C1927" s="441">
        <v>16793049</v>
      </c>
      <c r="D1927" s="414"/>
      <c r="E1927" s="418" t="s">
        <v>2887</v>
      </c>
      <c r="F1927" s="475">
        <v>28268761.238183923</v>
      </c>
      <c r="G1927" s="463" t="s">
        <v>2888</v>
      </c>
      <c r="H1927" s="463" t="s">
        <v>2888</v>
      </c>
      <c r="I1927" s="463" t="s">
        <v>2888</v>
      </c>
      <c r="J1927" s="419">
        <f t="shared" si="344"/>
        <v>28268761.238183923</v>
      </c>
      <c r="K1927" s="468">
        <f t="shared" si="345"/>
        <v>1.9831018089638372E-4</v>
      </c>
      <c r="M1927" s="640"/>
      <c r="O1927" s="519"/>
    </row>
    <row r="1928" spans="1:15" s="492" customFormat="1">
      <c r="A1928" s="680"/>
      <c r="B1928" s="412" t="s">
        <v>2283</v>
      </c>
      <c r="C1928" s="413">
        <v>16794848</v>
      </c>
      <c r="D1928" s="414"/>
      <c r="E1928" s="418" t="s">
        <v>2887</v>
      </c>
      <c r="F1928" s="475">
        <v>28268761.238183923</v>
      </c>
      <c r="G1928" s="463" t="s">
        <v>2888</v>
      </c>
      <c r="H1928" s="463" t="s">
        <v>2888</v>
      </c>
      <c r="I1928" s="463" t="s">
        <v>2888</v>
      </c>
      <c r="J1928" s="419">
        <f t="shared" si="344"/>
        <v>28268761.238183923</v>
      </c>
      <c r="K1928" s="468">
        <f t="shared" si="345"/>
        <v>1.9831018089638372E-4</v>
      </c>
      <c r="M1928" s="640"/>
      <c r="O1928" s="519"/>
    </row>
    <row r="1929" spans="1:15" s="492" customFormat="1">
      <c r="A1929" s="680"/>
      <c r="B1929" s="412" t="s">
        <v>1016</v>
      </c>
      <c r="C1929" s="413">
        <v>16795016</v>
      </c>
      <c r="D1929" s="414"/>
      <c r="E1929" s="418" t="s">
        <v>2887</v>
      </c>
      <c r="F1929" s="475">
        <v>28268761.238183923</v>
      </c>
      <c r="G1929" s="463" t="s">
        <v>2888</v>
      </c>
      <c r="H1929" s="463" t="s">
        <v>2888</v>
      </c>
      <c r="I1929" s="463" t="s">
        <v>2888</v>
      </c>
      <c r="J1929" s="419">
        <f t="shared" si="344"/>
        <v>28268761.238183923</v>
      </c>
      <c r="K1929" s="468">
        <f t="shared" si="345"/>
        <v>1.9831018089638372E-4</v>
      </c>
      <c r="M1929" s="640"/>
      <c r="O1929" s="519"/>
    </row>
    <row r="1930" spans="1:15" s="492" customFormat="1">
      <c r="A1930" s="680"/>
      <c r="B1930" s="440" t="s">
        <v>2284</v>
      </c>
      <c r="C1930" s="441">
        <v>16796953</v>
      </c>
      <c r="D1930" s="414"/>
      <c r="E1930" s="418" t="s">
        <v>2887</v>
      </c>
      <c r="F1930" s="475">
        <v>28268761.238183923</v>
      </c>
      <c r="G1930" s="463" t="s">
        <v>2888</v>
      </c>
      <c r="H1930" s="463" t="s">
        <v>2888</v>
      </c>
      <c r="I1930" s="463" t="s">
        <v>2888</v>
      </c>
      <c r="J1930" s="419">
        <f t="shared" si="344"/>
        <v>28268761.238183923</v>
      </c>
      <c r="K1930" s="468">
        <f t="shared" si="345"/>
        <v>1.9831018089638372E-4</v>
      </c>
      <c r="M1930" s="640"/>
      <c r="O1930" s="519"/>
    </row>
    <row r="1931" spans="1:15" s="492" customFormat="1">
      <c r="A1931" s="680"/>
      <c r="B1931" s="412" t="s">
        <v>2285</v>
      </c>
      <c r="C1931" s="413">
        <v>16797539</v>
      </c>
      <c r="D1931" s="414"/>
      <c r="E1931" s="418" t="s">
        <v>2887</v>
      </c>
      <c r="F1931" s="475">
        <v>28268761.238183923</v>
      </c>
      <c r="G1931" s="463" t="s">
        <v>2888</v>
      </c>
      <c r="H1931" s="463" t="s">
        <v>2888</v>
      </c>
      <c r="I1931" s="463" t="s">
        <v>2888</v>
      </c>
      <c r="J1931" s="419">
        <f t="shared" si="344"/>
        <v>28268761.238183923</v>
      </c>
      <c r="K1931" s="468">
        <f t="shared" si="345"/>
        <v>1.9831018089638372E-4</v>
      </c>
      <c r="M1931" s="640"/>
      <c r="O1931" s="519"/>
    </row>
    <row r="1932" spans="1:15" s="492" customFormat="1">
      <c r="A1932" s="680"/>
      <c r="B1932" s="412" t="s">
        <v>2286</v>
      </c>
      <c r="C1932" s="413">
        <v>16797638</v>
      </c>
      <c r="D1932" s="414"/>
      <c r="E1932" s="418" t="s">
        <v>2887</v>
      </c>
      <c r="F1932" s="475">
        <v>28268761.238183923</v>
      </c>
      <c r="G1932" s="463" t="s">
        <v>2888</v>
      </c>
      <c r="H1932" s="463" t="s">
        <v>2888</v>
      </c>
      <c r="I1932" s="463" t="s">
        <v>2888</v>
      </c>
      <c r="J1932" s="419">
        <f t="shared" si="344"/>
        <v>28268761.238183923</v>
      </c>
      <c r="K1932" s="468">
        <f t="shared" si="345"/>
        <v>1.9831018089638372E-4</v>
      </c>
      <c r="M1932" s="640"/>
      <c r="O1932" s="519"/>
    </row>
    <row r="1933" spans="1:15" s="492" customFormat="1">
      <c r="A1933" s="680"/>
      <c r="B1933" s="440" t="s">
        <v>2287</v>
      </c>
      <c r="C1933" s="441">
        <v>16799327</v>
      </c>
      <c r="D1933" s="414"/>
      <c r="E1933" s="418" t="s">
        <v>2887</v>
      </c>
      <c r="F1933" s="475">
        <v>28268761.238183923</v>
      </c>
      <c r="G1933" s="463" t="s">
        <v>2888</v>
      </c>
      <c r="H1933" s="463" t="s">
        <v>2888</v>
      </c>
      <c r="I1933" s="463" t="s">
        <v>2888</v>
      </c>
      <c r="J1933" s="419">
        <f t="shared" si="344"/>
        <v>28268761.238183923</v>
      </c>
      <c r="K1933" s="468">
        <f t="shared" si="345"/>
        <v>1.9831018089638372E-4</v>
      </c>
      <c r="M1933" s="640"/>
      <c r="O1933" s="519"/>
    </row>
    <row r="1934" spans="1:15" s="492" customFormat="1">
      <c r="A1934" s="680"/>
      <c r="B1934" s="412" t="s">
        <v>2288</v>
      </c>
      <c r="C1934" s="413">
        <v>16799720</v>
      </c>
      <c r="D1934" s="414"/>
      <c r="E1934" s="418" t="s">
        <v>2887</v>
      </c>
      <c r="F1934" s="475">
        <v>28268761.238183923</v>
      </c>
      <c r="G1934" s="463" t="s">
        <v>2888</v>
      </c>
      <c r="H1934" s="463" t="s">
        <v>2888</v>
      </c>
      <c r="I1934" s="463" t="s">
        <v>2888</v>
      </c>
      <c r="J1934" s="419">
        <f t="shared" si="344"/>
        <v>28268761.238183923</v>
      </c>
      <c r="K1934" s="468">
        <f t="shared" si="345"/>
        <v>1.9831018089638372E-4</v>
      </c>
      <c r="M1934" s="640"/>
      <c r="O1934" s="519"/>
    </row>
    <row r="1935" spans="1:15" s="492" customFormat="1">
      <c r="A1935" s="680"/>
      <c r="B1935" s="412" t="s">
        <v>2289</v>
      </c>
      <c r="C1935" s="413">
        <v>16801787</v>
      </c>
      <c r="D1935" s="414"/>
      <c r="E1935" s="418" t="s">
        <v>2887</v>
      </c>
      <c r="F1935" s="475">
        <v>28268761.238183923</v>
      </c>
      <c r="G1935" s="463" t="s">
        <v>2888</v>
      </c>
      <c r="H1935" s="463" t="s">
        <v>2888</v>
      </c>
      <c r="I1935" s="463" t="s">
        <v>2888</v>
      </c>
      <c r="J1935" s="419">
        <f t="shared" si="344"/>
        <v>28268761.238183923</v>
      </c>
      <c r="K1935" s="468">
        <f t="shared" si="345"/>
        <v>1.9831018089638372E-4</v>
      </c>
      <c r="M1935" s="640"/>
      <c r="O1935" s="519"/>
    </row>
    <row r="1936" spans="1:15" s="492" customFormat="1">
      <c r="A1936" s="680"/>
      <c r="B1936" s="440" t="s">
        <v>2290</v>
      </c>
      <c r="C1936" s="441">
        <v>16820389</v>
      </c>
      <c r="D1936" s="414"/>
      <c r="E1936" s="418" t="s">
        <v>2887</v>
      </c>
      <c r="F1936" s="475">
        <v>28268761.238183923</v>
      </c>
      <c r="G1936" s="463" t="s">
        <v>2888</v>
      </c>
      <c r="H1936" s="463" t="s">
        <v>2888</v>
      </c>
      <c r="I1936" s="463" t="s">
        <v>2888</v>
      </c>
      <c r="J1936" s="419">
        <f t="shared" si="344"/>
        <v>28268761.238183923</v>
      </c>
      <c r="K1936" s="468">
        <f t="shared" si="345"/>
        <v>1.9831018089638372E-4</v>
      </c>
      <c r="M1936" s="640"/>
      <c r="O1936" s="519"/>
    </row>
    <row r="1937" spans="1:15" s="492" customFormat="1">
      <c r="A1937" s="680"/>
      <c r="B1937" s="412" t="s">
        <v>2291</v>
      </c>
      <c r="C1937" s="413">
        <v>16820794</v>
      </c>
      <c r="D1937" s="414"/>
      <c r="E1937" s="418" t="s">
        <v>2887</v>
      </c>
      <c r="F1937" s="475">
        <v>28268761.238183923</v>
      </c>
      <c r="G1937" s="463" t="s">
        <v>2888</v>
      </c>
      <c r="H1937" s="463" t="s">
        <v>2888</v>
      </c>
      <c r="I1937" s="463" t="s">
        <v>2888</v>
      </c>
      <c r="J1937" s="419">
        <f t="shared" si="344"/>
        <v>28268761.238183923</v>
      </c>
      <c r="K1937" s="468">
        <f t="shared" si="345"/>
        <v>1.9831018089638372E-4</v>
      </c>
      <c r="M1937" s="640"/>
      <c r="O1937" s="519"/>
    </row>
    <row r="1938" spans="1:15" s="492" customFormat="1">
      <c r="A1938" s="680"/>
      <c r="B1938" s="412" t="s">
        <v>2292</v>
      </c>
      <c r="C1938" s="413">
        <v>16820926</v>
      </c>
      <c r="D1938" s="414"/>
      <c r="E1938" s="418" t="s">
        <v>2887</v>
      </c>
      <c r="F1938" s="475">
        <v>28268761.238183923</v>
      </c>
      <c r="G1938" s="463" t="s">
        <v>2888</v>
      </c>
      <c r="H1938" s="463" t="s">
        <v>2888</v>
      </c>
      <c r="I1938" s="463" t="s">
        <v>2888</v>
      </c>
      <c r="J1938" s="419">
        <f t="shared" si="344"/>
        <v>28268761.238183923</v>
      </c>
      <c r="K1938" s="468">
        <f t="shared" si="345"/>
        <v>1.9831018089638372E-4</v>
      </c>
      <c r="M1938" s="640"/>
      <c r="O1938" s="519"/>
    </row>
    <row r="1939" spans="1:15" s="492" customFormat="1">
      <c r="A1939" s="680"/>
      <c r="B1939" s="440" t="s">
        <v>1017</v>
      </c>
      <c r="C1939" s="441">
        <v>16823607</v>
      </c>
      <c r="D1939" s="414"/>
      <c r="E1939" s="418" t="s">
        <v>2887</v>
      </c>
      <c r="F1939" s="475">
        <v>28268761.238183923</v>
      </c>
      <c r="G1939" s="463" t="s">
        <v>2888</v>
      </c>
      <c r="H1939" s="463" t="s">
        <v>2888</v>
      </c>
      <c r="I1939" s="463" t="s">
        <v>2888</v>
      </c>
      <c r="J1939" s="419">
        <f t="shared" si="344"/>
        <v>28268761.238183923</v>
      </c>
      <c r="K1939" s="468">
        <f t="shared" si="345"/>
        <v>1.9831018089638372E-4</v>
      </c>
      <c r="M1939" s="640"/>
      <c r="O1939" s="519"/>
    </row>
    <row r="1940" spans="1:15" s="492" customFormat="1">
      <c r="A1940" s="680"/>
      <c r="B1940" s="412" t="s">
        <v>2293</v>
      </c>
      <c r="C1940" s="413">
        <v>16824847</v>
      </c>
      <c r="D1940" s="414"/>
      <c r="E1940" s="418" t="s">
        <v>2887</v>
      </c>
      <c r="F1940" s="475">
        <v>28268761.238183923</v>
      </c>
      <c r="G1940" s="463" t="s">
        <v>2888</v>
      </c>
      <c r="H1940" s="463" t="s">
        <v>2888</v>
      </c>
      <c r="I1940" s="463" t="s">
        <v>2888</v>
      </c>
      <c r="J1940" s="419">
        <f t="shared" si="344"/>
        <v>28268761.238183923</v>
      </c>
      <c r="K1940" s="468">
        <f t="shared" si="345"/>
        <v>1.9831018089638372E-4</v>
      </c>
      <c r="M1940" s="640"/>
      <c r="O1940" s="519"/>
    </row>
    <row r="1941" spans="1:15" s="492" customFormat="1">
      <c r="A1941" s="680"/>
      <c r="B1941" s="412" t="s">
        <v>2294</v>
      </c>
      <c r="C1941" s="413">
        <v>16827270</v>
      </c>
      <c r="D1941" s="414"/>
      <c r="E1941" s="418" t="s">
        <v>2887</v>
      </c>
      <c r="F1941" s="475">
        <v>28268761.238183923</v>
      </c>
      <c r="G1941" s="463" t="s">
        <v>2888</v>
      </c>
      <c r="H1941" s="463" t="s">
        <v>2888</v>
      </c>
      <c r="I1941" s="463" t="s">
        <v>2888</v>
      </c>
      <c r="J1941" s="419">
        <f t="shared" si="344"/>
        <v>28268761.238183923</v>
      </c>
      <c r="K1941" s="468">
        <f t="shared" si="345"/>
        <v>1.9831018089638372E-4</v>
      </c>
      <c r="M1941" s="640"/>
      <c r="O1941" s="519"/>
    </row>
    <row r="1942" spans="1:15" s="492" customFormat="1">
      <c r="A1942" s="680"/>
      <c r="B1942" s="440" t="s">
        <v>2295</v>
      </c>
      <c r="C1942" s="441">
        <v>16829906</v>
      </c>
      <c r="D1942" s="414"/>
      <c r="E1942" s="418" t="s">
        <v>2887</v>
      </c>
      <c r="F1942" s="475">
        <v>28268761.238183923</v>
      </c>
      <c r="G1942" s="463" t="s">
        <v>2888</v>
      </c>
      <c r="H1942" s="463" t="s">
        <v>2888</v>
      </c>
      <c r="I1942" s="463" t="s">
        <v>2888</v>
      </c>
      <c r="J1942" s="419">
        <f t="shared" ref="J1942:J2005" si="346">+F1942</f>
        <v>28268761.238183923</v>
      </c>
      <c r="K1942" s="468">
        <f t="shared" ref="K1942:K2005" si="347">+J1942/$L$4337</f>
        <v>1.9831018089638372E-4</v>
      </c>
      <c r="M1942" s="640"/>
      <c r="O1942" s="519"/>
    </row>
    <row r="1943" spans="1:15" s="492" customFormat="1">
      <c r="A1943" s="680"/>
      <c r="B1943" s="412" t="s">
        <v>2296</v>
      </c>
      <c r="C1943" s="413">
        <v>16831166</v>
      </c>
      <c r="D1943" s="414"/>
      <c r="E1943" s="418" t="s">
        <v>2887</v>
      </c>
      <c r="F1943" s="475">
        <v>28268761.238183923</v>
      </c>
      <c r="G1943" s="463" t="s">
        <v>2888</v>
      </c>
      <c r="H1943" s="463" t="s">
        <v>2888</v>
      </c>
      <c r="I1943" s="463" t="s">
        <v>2888</v>
      </c>
      <c r="J1943" s="419">
        <f t="shared" si="346"/>
        <v>28268761.238183923</v>
      </c>
      <c r="K1943" s="468">
        <f t="shared" si="347"/>
        <v>1.9831018089638372E-4</v>
      </c>
      <c r="M1943" s="640"/>
      <c r="O1943" s="519"/>
    </row>
    <row r="1944" spans="1:15" s="492" customFormat="1">
      <c r="A1944" s="680"/>
      <c r="B1944" s="412" t="s">
        <v>1018</v>
      </c>
      <c r="C1944" s="413">
        <v>16831611</v>
      </c>
      <c r="D1944" s="414"/>
      <c r="E1944" s="418" t="s">
        <v>2887</v>
      </c>
      <c r="F1944" s="475">
        <v>28268761.238183923</v>
      </c>
      <c r="G1944" s="463" t="s">
        <v>2888</v>
      </c>
      <c r="H1944" s="463" t="s">
        <v>2888</v>
      </c>
      <c r="I1944" s="463" t="s">
        <v>2888</v>
      </c>
      <c r="J1944" s="419">
        <f t="shared" si="346"/>
        <v>28268761.238183923</v>
      </c>
      <c r="K1944" s="468">
        <f t="shared" si="347"/>
        <v>1.9831018089638372E-4</v>
      </c>
      <c r="M1944" s="640"/>
      <c r="O1944" s="519"/>
    </row>
    <row r="1945" spans="1:15" s="492" customFormat="1">
      <c r="A1945" s="680"/>
      <c r="B1945" s="440" t="s">
        <v>2297</v>
      </c>
      <c r="C1945" s="441">
        <v>16846004</v>
      </c>
      <c r="D1945" s="414"/>
      <c r="E1945" s="418" t="s">
        <v>2887</v>
      </c>
      <c r="F1945" s="475">
        <v>28268761.238183923</v>
      </c>
      <c r="G1945" s="463" t="s">
        <v>2888</v>
      </c>
      <c r="H1945" s="463" t="s">
        <v>2888</v>
      </c>
      <c r="I1945" s="463" t="s">
        <v>2888</v>
      </c>
      <c r="J1945" s="419">
        <f t="shared" si="346"/>
        <v>28268761.238183923</v>
      </c>
      <c r="K1945" s="468">
        <f t="shared" si="347"/>
        <v>1.9831018089638372E-4</v>
      </c>
      <c r="M1945" s="640"/>
      <c r="O1945" s="519"/>
    </row>
    <row r="1946" spans="1:15" s="492" customFormat="1">
      <c r="A1946" s="680"/>
      <c r="B1946" s="412" t="s">
        <v>2298</v>
      </c>
      <c r="C1946" s="413">
        <v>16848234</v>
      </c>
      <c r="D1946" s="414"/>
      <c r="E1946" s="418" t="s">
        <v>2887</v>
      </c>
      <c r="F1946" s="475">
        <v>28268761.238183923</v>
      </c>
      <c r="G1946" s="463" t="s">
        <v>2888</v>
      </c>
      <c r="H1946" s="463" t="s">
        <v>2888</v>
      </c>
      <c r="I1946" s="463" t="s">
        <v>2888</v>
      </c>
      <c r="J1946" s="419">
        <f t="shared" si="346"/>
        <v>28268761.238183923</v>
      </c>
      <c r="K1946" s="468">
        <f t="shared" si="347"/>
        <v>1.9831018089638372E-4</v>
      </c>
      <c r="M1946" s="640"/>
      <c r="O1946" s="519"/>
    </row>
    <row r="1947" spans="1:15" s="492" customFormat="1">
      <c r="A1947" s="680"/>
      <c r="B1947" s="412" t="s">
        <v>2299</v>
      </c>
      <c r="C1947" s="413">
        <v>16856427</v>
      </c>
      <c r="D1947" s="414"/>
      <c r="E1947" s="418" t="s">
        <v>2887</v>
      </c>
      <c r="F1947" s="475">
        <v>28268761.238183923</v>
      </c>
      <c r="G1947" s="463" t="s">
        <v>2888</v>
      </c>
      <c r="H1947" s="463" t="s">
        <v>2888</v>
      </c>
      <c r="I1947" s="463" t="s">
        <v>2888</v>
      </c>
      <c r="J1947" s="419">
        <f t="shared" si="346"/>
        <v>28268761.238183923</v>
      </c>
      <c r="K1947" s="468">
        <f t="shared" si="347"/>
        <v>1.9831018089638372E-4</v>
      </c>
      <c r="M1947" s="640"/>
      <c r="O1947" s="519"/>
    </row>
    <row r="1948" spans="1:15" s="492" customFormat="1">
      <c r="A1948" s="680"/>
      <c r="B1948" s="440" t="s">
        <v>2300</v>
      </c>
      <c r="C1948" s="441">
        <v>16856478</v>
      </c>
      <c r="D1948" s="414"/>
      <c r="E1948" s="418" t="s">
        <v>2887</v>
      </c>
      <c r="F1948" s="475">
        <v>28268761.238183923</v>
      </c>
      <c r="G1948" s="463" t="s">
        <v>2888</v>
      </c>
      <c r="H1948" s="463" t="s">
        <v>2888</v>
      </c>
      <c r="I1948" s="463" t="s">
        <v>2888</v>
      </c>
      <c r="J1948" s="419">
        <f t="shared" si="346"/>
        <v>28268761.238183923</v>
      </c>
      <c r="K1948" s="468">
        <f t="shared" si="347"/>
        <v>1.9831018089638372E-4</v>
      </c>
      <c r="M1948" s="640"/>
      <c r="O1948" s="519"/>
    </row>
    <row r="1949" spans="1:15" s="492" customFormat="1">
      <c r="A1949" s="680"/>
      <c r="B1949" s="412" t="s">
        <v>2301</v>
      </c>
      <c r="C1949" s="413">
        <v>16856811</v>
      </c>
      <c r="D1949" s="414"/>
      <c r="E1949" s="418" t="s">
        <v>2887</v>
      </c>
      <c r="F1949" s="475">
        <v>28268761.238183923</v>
      </c>
      <c r="G1949" s="463" t="s">
        <v>2888</v>
      </c>
      <c r="H1949" s="463" t="s">
        <v>2888</v>
      </c>
      <c r="I1949" s="463" t="s">
        <v>2888</v>
      </c>
      <c r="J1949" s="419">
        <f t="shared" si="346"/>
        <v>28268761.238183923</v>
      </c>
      <c r="K1949" s="468">
        <f t="shared" si="347"/>
        <v>1.9831018089638372E-4</v>
      </c>
      <c r="M1949" s="640"/>
      <c r="O1949" s="519"/>
    </row>
    <row r="1950" spans="1:15" s="492" customFormat="1">
      <c r="A1950" s="680"/>
      <c r="B1950" s="412" t="s">
        <v>2302</v>
      </c>
      <c r="C1950" s="413">
        <v>16880709</v>
      </c>
      <c r="D1950" s="414"/>
      <c r="E1950" s="418" t="s">
        <v>2887</v>
      </c>
      <c r="F1950" s="475">
        <v>28268761.238183923</v>
      </c>
      <c r="G1950" s="463" t="s">
        <v>2888</v>
      </c>
      <c r="H1950" s="463" t="s">
        <v>2888</v>
      </c>
      <c r="I1950" s="463" t="s">
        <v>2888</v>
      </c>
      <c r="J1950" s="419">
        <f t="shared" si="346"/>
        <v>28268761.238183923</v>
      </c>
      <c r="K1950" s="468">
        <f t="shared" si="347"/>
        <v>1.9831018089638372E-4</v>
      </c>
      <c r="M1950" s="640"/>
      <c r="O1950" s="519"/>
    </row>
    <row r="1951" spans="1:15" s="492" customFormat="1">
      <c r="A1951" s="680"/>
      <c r="B1951" s="440" t="s">
        <v>1019</v>
      </c>
      <c r="C1951" s="441">
        <v>16917553</v>
      </c>
      <c r="D1951" s="414"/>
      <c r="E1951" s="418" t="s">
        <v>2887</v>
      </c>
      <c r="F1951" s="475">
        <v>28268761.238183923</v>
      </c>
      <c r="G1951" s="463" t="s">
        <v>2888</v>
      </c>
      <c r="H1951" s="463" t="s">
        <v>2888</v>
      </c>
      <c r="I1951" s="463" t="s">
        <v>2888</v>
      </c>
      <c r="J1951" s="419">
        <f t="shared" si="346"/>
        <v>28268761.238183923</v>
      </c>
      <c r="K1951" s="468">
        <f t="shared" si="347"/>
        <v>1.9831018089638372E-4</v>
      </c>
      <c r="M1951" s="640"/>
      <c r="O1951" s="519"/>
    </row>
    <row r="1952" spans="1:15" s="492" customFormat="1">
      <c r="A1952" s="680"/>
      <c r="B1952" s="412" t="s">
        <v>2303</v>
      </c>
      <c r="C1952" s="413">
        <v>16917650</v>
      </c>
      <c r="D1952" s="414"/>
      <c r="E1952" s="418" t="s">
        <v>2887</v>
      </c>
      <c r="F1952" s="475">
        <v>28268761.238183923</v>
      </c>
      <c r="G1952" s="463" t="s">
        <v>2888</v>
      </c>
      <c r="H1952" s="463" t="s">
        <v>2888</v>
      </c>
      <c r="I1952" s="463" t="s">
        <v>2888</v>
      </c>
      <c r="J1952" s="419">
        <f t="shared" si="346"/>
        <v>28268761.238183923</v>
      </c>
      <c r="K1952" s="468">
        <f t="shared" si="347"/>
        <v>1.9831018089638372E-4</v>
      </c>
      <c r="M1952" s="640"/>
      <c r="O1952" s="519"/>
    </row>
    <row r="1953" spans="1:15" s="492" customFormat="1">
      <c r="A1953" s="680"/>
      <c r="B1953" s="412" t="s">
        <v>2304</v>
      </c>
      <c r="C1953" s="413">
        <v>16928483</v>
      </c>
      <c r="D1953" s="414"/>
      <c r="E1953" s="418" t="s">
        <v>2887</v>
      </c>
      <c r="F1953" s="475">
        <v>28268761.238183923</v>
      </c>
      <c r="G1953" s="463" t="s">
        <v>2888</v>
      </c>
      <c r="H1953" s="463" t="s">
        <v>2888</v>
      </c>
      <c r="I1953" s="463" t="s">
        <v>2888</v>
      </c>
      <c r="J1953" s="419">
        <f t="shared" si="346"/>
        <v>28268761.238183923</v>
      </c>
      <c r="K1953" s="468">
        <f t="shared" si="347"/>
        <v>1.9831018089638372E-4</v>
      </c>
      <c r="M1953" s="640"/>
      <c r="O1953" s="519"/>
    </row>
    <row r="1954" spans="1:15" s="492" customFormat="1">
      <c r="A1954" s="680"/>
      <c r="B1954" s="440" t="s">
        <v>2305</v>
      </c>
      <c r="C1954" s="441">
        <v>16929683</v>
      </c>
      <c r="D1954" s="414"/>
      <c r="E1954" s="418" t="s">
        <v>2887</v>
      </c>
      <c r="F1954" s="475">
        <v>28268761.238183923</v>
      </c>
      <c r="G1954" s="463" t="s">
        <v>2888</v>
      </c>
      <c r="H1954" s="463" t="s">
        <v>2888</v>
      </c>
      <c r="I1954" s="463" t="s">
        <v>2888</v>
      </c>
      <c r="J1954" s="419">
        <f t="shared" si="346"/>
        <v>28268761.238183923</v>
      </c>
      <c r="K1954" s="468">
        <f t="shared" si="347"/>
        <v>1.9831018089638372E-4</v>
      </c>
      <c r="M1954" s="640"/>
      <c r="O1954" s="519"/>
    </row>
    <row r="1955" spans="1:15" s="492" customFormat="1">
      <c r="A1955" s="680"/>
      <c r="B1955" s="412" t="s">
        <v>2306</v>
      </c>
      <c r="C1955" s="413">
        <v>16933817</v>
      </c>
      <c r="D1955" s="414"/>
      <c r="E1955" s="418" t="s">
        <v>2887</v>
      </c>
      <c r="F1955" s="475">
        <v>28268761.238183923</v>
      </c>
      <c r="G1955" s="463" t="s">
        <v>2888</v>
      </c>
      <c r="H1955" s="463" t="s">
        <v>2888</v>
      </c>
      <c r="I1955" s="463" t="s">
        <v>2888</v>
      </c>
      <c r="J1955" s="419">
        <f t="shared" si="346"/>
        <v>28268761.238183923</v>
      </c>
      <c r="K1955" s="468">
        <f t="shared" si="347"/>
        <v>1.9831018089638372E-4</v>
      </c>
      <c r="M1955" s="640"/>
      <c r="O1955" s="519"/>
    </row>
    <row r="1956" spans="1:15" s="492" customFormat="1">
      <c r="A1956" s="680"/>
      <c r="B1956" s="412" t="s">
        <v>2307</v>
      </c>
      <c r="C1956" s="413">
        <v>16936224</v>
      </c>
      <c r="D1956" s="414"/>
      <c r="E1956" s="418" t="s">
        <v>2887</v>
      </c>
      <c r="F1956" s="475">
        <v>28268761.238183923</v>
      </c>
      <c r="G1956" s="463" t="s">
        <v>2888</v>
      </c>
      <c r="H1956" s="463" t="s">
        <v>2888</v>
      </c>
      <c r="I1956" s="463" t="s">
        <v>2888</v>
      </c>
      <c r="J1956" s="419">
        <f t="shared" si="346"/>
        <v>28268761.238183923</v>
      </c>
      <c r="K1956" s="468">
        <f t="shared" si="347"/>
        <v>1.9831018089638372E-4</v>
      </c>
      <c r="M1956" s="640"/>
      <c r="O1956" s="519"/>
    </row>
    <row r="1957" spans="1:15" s="492" customFormat="1">
      <c r="A1957" s="680"/>
      <c r="B1957" s="440" t="s">
        <v>2308</v>
      </c>
      <c r="C1957" s="441">
        <v>16936658</v>
      </c>
      <c r="D1957" s="414"/>
      <c r="E1957" s="418" t="s">
        <v>2887</v>
      </c>
      <c r="F1957" s="475">
        <v>28268761.238183923</v>
      </c>
      <c r="G1957" s="463" t="s">
        <v>2888</v>
      </c>
      <c r="H1957" s="463" t="s">
        <v>2888</v>
      </c>
      <c r="I1957" s="463" t="s">
        <v>2888</v>
      </c>
      <c r="J1957" s="419">
        <f t="shared" si="346"/>
        <v>28268761.238183923</v>
      </c>
      <c r="K1957" s="468">
        <f t="shared" si="347"/>
        <v>1.9831018089638372E-4</v>
      </c>
      <c r="M1957" s="640"/>
      <c r="O1957" s="519"/>
    </row>
    <row r="1958" spans="1:15" s="492" customFormat="1">
      <c r="A1958" s="680"/>
      <c r="B1958" s="412" t="s">
        <v>2309</v>
      </c>
      <c r="C1958" s="413">
        <v>16936876</v>
      </c>
      <c r="D1958" s="414"/>
      <c r="E1958" s="418" t="s">
        <v>2887</v>
      </c>
      <c r="F1958" s="475">
        <v>28268761.238183923</v>
      </c>
      <c r="G1958" s="463" t="s">
        <v>2888</v>
      </c>
      <c r="H1958" s="463" t="s">
        <v>2888</v>
      </c>
      <c r="I1958" s="463" t="s">
        <v>2888</v>
      </c>
      <c r="J1958" s="419">
        <f t="shared" si="346"/>
        <v>28268761.238183923</v>
      </c>
      <c r="K1958" s="468">
        <f t="shared" si="347"/>
        <v>1.9831018089638372E-4</v>
      </c>
      <c r="M1958" s="640"/>
      <c r="O1958" s="519"/>
    </row>
    <row r="1959" spans="1:15" s="492" customFormat="1">
      <c r="A1959" s="680"/>
      <c r="B1959" s="412" t="s">
        <v>2310</v>
      </c>
      <c r="C1959" s="413">
        <v>16942421</v>
      </c>
      <c r="D1959" s="414"/>
      <c r="E1959" s="418" t="s">
        <v>2887</v>
      </c>
      <c r="F1959" s="475">
        <v>28268761.238183923</v>
      </c>
      <c r="G1959" s="463" t="s">
        <v>2888</v>
      </c>
      <c r="H1959" s="463" t="s">
        <v>2888</v>
      </c>
      <c r="I1959" s="463" t="s">
        <v>2888</v>
      </c>
      <c r="J1959" s="419">
        <f t="shared" si="346"/>
        <v>28268761.238183923</v>
      </c>
      <c r="K1959" s="468">
        <f t="shared" si="347"/>
        <v>1.9831018089638372E-4</v>
      </c>
      <c r="M1959" s="640"/>
      <c r="O1959" s="519"/>
    </row>
    <row r="1960" spans="1:15" s="492" customFormat="1">
      <c r="A1960" s="680"/>
      <c r="B1960" s="440" t="s">
        <v>2311</v>
      </c>
      <c r="C1960" s="441">
        <v>16942911</v>
      </c>
      <c r="D1960" s="414"/>
      <c r="E1960" s="418" t="s">
        <v>2887</v>
      </c>
      <c r="F1960" s="475">
        <v>28268761.238183923</v>
      </c>
      <c r="G1960" s="463" t="s">
        <v>2888</v>
      </c>
      <c r="H1960" s="463" t="s">
        <v>2888</v>
      </c>
      <c r="I1960" s="463" t="s">
        <v>2888</v>
      </c>
      <c r="J1960" s="419">
        <f t="shared" si="346"/>
        <v>28268761.238183923</v>
      </c>
      <c r="K1960" s="468">
        <f t="shared" si="347"/>
        <v>1.9831018089638372E-4</v>
      </c>
      <c r="M1960" s="640"/>
      <c r="O1960" s="519"/>
    </row>
    <row r="1961" spans="1:15" s="492" customFormat="1">
      <c r="A1961" s="680"/>
      <c r="B1961" s="412" t="s">
        <v>2312</v>
      </c>
      <c r="C1961" s="413">
        <v>16988871</v>
      </c>
      <c r="D1961" s="414"/>
      <c r="E1961" s="418" t="s">
        <v>2887</v>
      </c>
      <c r="F1961" s="475">
        <v>28268761.238183923</v>
      </c>
      <c r="G1961" s="463" t="s">
        <v>2888</v>
      </c>
      <c r="H1961" s="463" t="s">
        <v>2888</v>
      </c>
      <c r="I1961" s="463" t="s">
        <v>2888</v>
      </c>
      <c r="J1961" s="419">
        <f t="shared" si="346"/>
        <v>28268761.238183923</v>
      </c>
      <c r="K1961" s="468">
        <f t="shared" si="347"/>
        <v>1.9831018089638372E-4</v>
      </c>
      <c r="M1961" s="640"/>
      <c r="O1961" s="519"/>
    </row>
    <row r="1962" spans="1:15" s="492" customFormat="1">
      <c r="A1962" s="680"/>
      <c r="B1962" s="412" t="s">
        <v>2313</v>
      </c>
      <c r="C1962" s="413">
        <v>16989313</v>
      </c>
      <c r="D1962" s="414"/>
      <c r="E1962" s="418" t="s">
        <v>2887</v>
      </c>
      <c r="F1962" s="475">
        <v>28268761.238183923</v>
      </c>
      <c r="G1962" s="463" t="s">
        <v>2888</v>
      </c>
      <c r="H1962" s="463" t="s">
        <v>2888</v>
      </c>
      <c r="I1962" s="463" t="s">
        <v>2888</v>
      </c>
      <c r="J1962" s="419">
        <f t="shared" si="346"/>
        <v>28268761.238183923</v>
      </c>
      <c r="K1962" s="468">
        <f t="shared" si="347"/>
        <v>1.9831018089638372E-4</v>
      </c>
      <c r="M1962" s="640"/>
      <c r="O1962" s="519"/>
    </row>
    <row r="1963" spans="1:15" s="492" customFormat="1">
      <c r="A1963" s="680"/>
      <c r="B1963" s="440" t="s">
        <v>2314</v>
      </c>
      <c r="C1963" s="441">
        <v>17043861</v>
      </c>
      <c r="D1963" s="414"/>
      <c r="E1963" s="418" t="s">
        <v>2887</v>
      </c>
      <c r="F1963" s="475">
        <v>28268761.238183923</v>
      </c>
      <c r="G1963" s="463" t="s">
        <v>2888</v>
      </c>
      <c r="H1963" s="463" t="s">
        <v>2888</v>
      </c>
      <c r="I1963" s="463" t="s">
        <v>2888</v>
      </c>
      <c r="J1963" s="419">
        <f t="shared" si="346"/>
        <v>28268761.238183923</v>
      </c>
      <c r="K1963" s="468">
        <f t="shared" si="347"/>
        <v>1.9831018089638372E-4</v>
      </c>
      <c r="M1963" s="640"/>
      <c r="O1963" s="519"/>
    </row>
    <row r="1964" spans="1:15" s="492" customFormat="1">
      <c r="A1964" s="680"/>
      <c r="B1964" s="412" t="s">
        <v>2315</v>
      </c>
      <c r="C1964" s="413">
        <v>17055933</v>
      </c>
      <c r="D1964" s="414"/>
      <c r="E1964" s="418" t="s">
        <v>2887</v>
      </c>
      <c r="F1964" s="475">
        <v>28268761.238183923</v>
      </c>
      <c r="G1964" s="463" t="s">
        <v>2888</v>
      </c>
      <c r="H1964" s="463" t="s">
        <v>2888</v>
      </c>
      <c r="I1964" s="463" t="s">
        <v>2888</v>
      </c>
      <c r="J1964" s="419">
        <f t="shared" si="346"/>
        <v>28268761.238183923</v>
      </c>
      <c r="K1964" s="468">
        <f t="shared" si="347"/>
        <v>1.9831018089638372E-4</v>
      </c>
      <c r="M1964" s="640"/>
      <c r="O1964" s="519"/>
    </row>
    <row r="1965" spans="1:15" s="492" customFormat="1">
      <c r="A1965" s="680"/>
      <c r="B1965" s="412" t="s">
        <v>2316</v>
      </c>
      <c r="C1965" s="413">
        <v>17097549</v>
      </c>
      <c r="D1965" s="414"/>
      <c r="E1965" s="418" t="s">
        <v>2887</v>
      </c>
      <c r="F1965" s="475">
        <v>28268761.238183923</v>
      </c>
      <c r="G1965" s="463" t="s">
        <v>2888</v>
      </c>
      <c r="H1965" s="463" t="s">
        <v>2888</v>
      </c>
      <c r="I1965" s="463" t="s">
        <v>2888</v>
      </c>
      <c r="J1965" s="419">
        <f t="shared" si="346"/>
        <v>28268761.238183923</v>
      </c>
      <c r="K1965" s="468">
        <f t="shared" si="347"/>
        <v>1.9831018089638372E-4</v>
      </c>
      <c r="M1965" s="640"/>
      <c r="O1965" s="519"/>
    </row>
    <row r="1966" spans="1:15" s="492" customFormat="1">
      <c r="A1966" s="680"/>
      <c r="B1966" s="440" t="s">
        <v>2317</v>
      </c>
      <c r="C1966" s="441">
        <v>17102436</v>
      </c>
      <c r="D1966" s="414"/>
      <c r="E1966" s="418" t="s">
        <v>2887</v>
      </c>
      <c r="F1966" s="475">
        <v>28268761.238183923</v>
      </c>
      <c r="G1966" s="463" t="s">
        <v>2888</v>
      </c>
      <c r="H1966" s="463" t="s">
        <v>2888</v>
      </c>
      <c r="I1966" s="463" t="s">
        <v>2888</v>
      </c>
      <c r="J1966" s="419">
        <f t="shared" si="346"/>
        <v>28268761.238183923</v>
      </c>
      <c r="K1966" s="468">
        <f t="shared" si="347"/>
        <v>1.9831018089638372E-4</v>
      </c>
      <c r="M1966" s="640"/>
      <c r="O1966" s="519"/>
    </row>
    <row r="1967" spans="1:15" s="492" customFormat="1">
      <c r="A1967" s="680"/>
      <c r="B1967" s="412" t="s">
        <v>2318</v>
      </c>
      <c r="C1967" s="413">
        <v>17107845</v>
      </c>
      <c r="D1967" s="414"/>
      <c r="E1967" s="418" t="s">
        <v>2887</v>
      </c>
      <c r="F1967" s="475">
        <v>28268761.238183923</v>
      </c>
      <c r="G1967" s="463" t="s">
        <v>2888</v>
      </c>
      <c r="H1967" s="463" t="s">
        <v>2888</v>
      </c>
      <c r="I1967" s="463" t="s">
        <v>2888</v>
      </c>
      <c r="J1967" s="419">
        <f t="shared" si="346"/>
        <v>28268761.238183923</v>
      </c>
      <c r="K1967" s="468">
        <f t="shared" si="347"/>
        <v>1.9831018089638372E-4</v>
      </c>
      <c r="M1967" s="640"/>
      <c r="O1967" s="519"/>
    </row>
    <row r="1968" spans="1:15" s="492" customFormat="1">
      <c r="A1968" s="680"/>
      <c r="B1968" s="412" t="s">
        <v>2319</v>
      </c>
      <c r="C1968" s="413">
        <v>17170056</v>
      </c>
      <c r="D1968" s="414"/>
      <c r="E1968" s="418" t="s">
        <v>2887</v>
      </c>
      <c r="F1968" s="475">
        <v>28268761.238183923</v>
      </c>
      <c r="G1968" s="463" t="s">
        <v>2888</v>
      </c>
      <c r="H1968" s="463" t="s">
        <v>2888</v>
      </c>
      <c r="I1968" s="463" t="s">
        <v>2888</v>
      </c>
      <c r="J1968" s="419">
        <f t="shared" si="346"/>
        <v>28268761.238183923</v>
      </c>
      <c r="K1968" s="468">
        <f t="shared" si="347"/>
        <v>1.9831018089638372E-4</v>
      </c>
      <c r="M1968" s="640"/>
      <c r="O1968" s="519"/>
    </row>
    <row r="1969" spans="1:15" s="492" customFormat="1">
      <c r="A1969" s="680"/>
      <c r="B1969" s="440" t="s">
        <v>2320</v>
      </c>
      <c r="C1969" s="441">
        <v>17187074</v>
      </c>
      <c r="D1969" s="414"/>
      <c r="E1969" s="418" t="s">
        <v>2887</v>
      </c>
      <c r="F1969" s="475">
        <v>28268761.238183923</v>
      </c>
      <c r="G1969" s="463" t="s">
        <v>2888</v>
      </c>
      <c r="H1969" s="463" t="s">
        <v>2888</v>
      </c>
      <c r="I1969" s="463" t="s">
        <v>2888</v>
      </c>
      <c r="J1969" s="419">
        <f t="shared" si="346"/>
        <v>28268761.238183923</v>
      </c>
      <c r="K1969" s="468">
        <f t="shared" si="347"/>
        <v>1.9831018089638372E-4</v>
      </c>
      <c r="M1969" s="640"/>
      <c r="O1969" s="519"/>
    </row>
    <row r="1970" spans="1:15" s="492" customFormat="1">
      <c r="A1970" s="680"/>
      <c r="B1970" s="412" t="s">
        <v>967</v>
      </c>
      <c r="C1970" s="413">
        <v>17197816</v>
      </c>
      <c r="D1970" s="414"/>
      <c r="E1970" s="418" t="s">
        <v>2887</v>
      </c>
      <c r="F1970" s="475">
        <v>28268761.238183923</v>
      </c>
      <c r="G1970" s="463" t="s">
        <v>2888</v>
      </c>
      <c r="H1970" s="463" t="s">
        <v>2888</v>
      </c>
      <c r="I1970" s="463" t="s">
        <v>2888</v>
      </c>
      <c r="J1970" s="419">
        <f t="shared" si="346"/>
        <v>28268761.238183923</v>
      </c>
      <c r="K1970" s="468">
        <f t="shared" si="347"/>
        <v>1.9831018089638372E-4</v>
      </c>
      <c r="M1970" s="640"/>
      <c r="O1970" s="519"/>
    </row>
    <row r="1971" spans="1:15" s="492" customFormat="1">
      <c r="A1971" s="680"/>
      <c r="B1971" s="412" t="s">
        <v>2321</v>
      </c>
      <c r="C1971" s="413">
        <v>17306932</v>
      </c>
      <c r="D1971" s="414"/>
      <c r="E1971" s="418" t="s">
        <v>2887</v>
      </c>
      <c r="F1971" s="475">
        <v>28268761.238183923</v>
      </c>
      <c r="G1971" s="463" t="s">
        <v>2888</v>
      </c>
      <c r="H1971" s="463" t="s">
        <v>2888</v>
      </c>
      <c r="I1971" s="463" t="s">
        <v>2888</v>
      </c>
      <c r="J1971" s="419">
        <f t="shared" si="346"/>
        <v>28268761.238183923</v>
      </c>
      <c r="K1971" s="468">
        <f t="shared" si="347"/>
        <v>1.9831018089638372E-4</v>
      </c>
      <c r="M1971" s="640"/>
      <c r="O1971" s="519"/>
    </row>
    <row r="1972" spans="1:15" s="492" customFormat="1">
      <c r="A1972" s="680"/>
      <c r="B1972" s="440" t="s">
        <v>2322</v>
      </c>
      <c r="C1972" s="441">
        <v>18004841</v>
      </c>
      <c r="D1972" s="414"/>
      <c r="E1972" s="418" t="s">
        <v>2887</v>
      </c>
      <c r="F1972" s="475">
        <v>28268761.238183923</v>
      </c>
      <c r="G1972" s="463" t="s">
        <v>2888</v>
      </c>
      <c r="H1972" s="463" t="s">
        <v>2888</v>
      </c>
      <c r="I1972" s="463" t="s">
        <v>2888</v>
      </c>
      <c r="J1972" s="419">
        <f t="shared" si="346"/>
        <v>28268761.238183923</v>
      </c>
      <c r="K1972" s="468">
        <f t="shared" si="347"/>
        <v>1.9831018089638372E-4</v>
      </c>
      <c r="M1972" s="640"/>
      <c r="O1972" s="519"/>
    </row>
    <row r="1973" spans="1:15" s="492" customFormat="1">
      <c r="A1973" s="680"/>
      <c r="B1973" s="412" t="s">
        <v>2323</v>
      </c>
      <c r="C1973" s="413">
        <v>18123694</v>
      </c>
      <c r="D1973" s="414"/>
      <c r="E1973" s="418" t="s">
        <v>2887</v>
      </c>
      <c r="F1973" s="475">
        <v>28268761.238183923</v>
      </c>
      <c r="G1973" s="463" t="s">
        <v>2888</v>
      </c>
      <c r="H1973" s="463" t="s">
        <v>2888</v>
      </c>
      <c r="I1973" s="463" t="s">
        <v>2888</v>
      </c>
      <c r="J1973" s="419">
        <f t="shared" si="346"/>
        <v>28268761.238183923</v>
      </c>
      <c r="K1973" s="468">
        <f t="shared" si="347"/>
        <v>1.9831018089638372E-4</v>
      </c>
      <c r="M1973" s="640"/>
      <c r="O1973" s="519"/>
    </row>
    <row r="1974" spans="1:15" s="492" customFormat="1">
      <c r="A1974" s="680"/>
      <c r="B1974" s="412" t="s">
        <v>2324</v>
      </c>
      <c r="C1974" s="413">
        <v>19079312</v>
      </c>
      <c r="D1974" s="414"/>
      <c r="E1974" s="418" t="s">
        <v>2887</v>
      </c>
      <c r="F1974" s="475">
        <v>28268761.238183923</v>
      </c>
      <c r="G1974" s="463" t="s">
        <v>2888</v>
      </c>
      <c r="H1974" s="463" t="s">
        <v>2888</v>
      </c>
      <c r="I1974" s="463" t="s">
        <v>2888</v>
      </c>
      <c r="J1974" s="419">
        <f t="shared" si="346"/>
        <v>28268761.238183923</v>
      </c>
      <c r="K1974" s="468">
        <f t="shared" si="347"/>
        <v>1.9831018089638372E-4</v>
      </c>
      <c r="M1974" s="640"/>
      <c r="O1974" s="519"/>
    </row>
    <row r="1975" spans="1:15" s="492" customFormat="1">
      <c r="A1975" s="680"/>
      <c r="B1975" s="440" t="s">
        <v>2325</v>
      </c>
      <c r="C1975" s="441">
        <v>19114284</v>
      </c>
      <c r="D1975" s="414"/>
      <c r="E1975" s="418" t="s">
        <v>2887</v>
      </c>
      <c r="F1975" s="475">
        <v>28268761.238183923</v>
      </c>
      <c r="G1975" s="463" t="s">
        <v>2888</v>
      </c>
      <c r="H1975" s="463" t="s">
        <v>2888</v>
      </c>
      <c r="I1975" s="463" t="s">
        <v>2888</v>
      </c>
      <c r="J1975" s="419">
        <f t="shared" si="346"/>
        <v>28268761.238183923</v>
      </c>
      <c r="K1975" s="468">
        <f t="shared" si="347"/>
        <v>1.9831018089638372E-4</v>
      </c>
      <c r="M1975" s="640"/>
      <c r="O1975" s="519"/>
    </row>
    <row r="1976" spans="1:15" s="492" customFormat="1">
      <c r="A1976" s="680"/>
      <c r="B1976" s="412" t="s">
        <v>2326</v>
      </c>
      <c r="C1976" s="413">
        <v>19138669</v>
      </c>
      <c r="D1976" s="414"/>
      <c r="E1976" s="418" t="s">
        <v>2887</v>
      </c>
      <c r="F1976" s="475">
        <v>28268761.238183923</v>
      </c>
      <c r="G1976" s="463" t="s">
        <v>2888</v>
      </c>
      <c r="H1976" s="463" t="s">
        <v>2888</v>
      </c>
      <c r="I1976" s="463" t="s">
        <v>2888</v>
      </c>
      <c r="J1976" s="419">
        <f t="shared" si="346"/>
        <v>28268761.238183923</v>
      </c>
      <c r="K1976" s="468">
        <f t="shared" si="347"/>
        <v>1.9831018089638372E-4</v>
      </c>
      <c r="M1976" s="640"/>
      <c r="O1976" s="519"/>
    </row>
    <row r="1977" spans="1:15" s="492" customFormat="1">
      <c r="A1977" s="680"/>
      <c r="B1977" s="412" t="s">
        <v>2327</v>
      </c>
      <c r="C1977" s="413">
        <v>19153625</v>
      </c>
      <c r="D1977" s="414"/>
      <c r="E1977" s="418" t="s">
        <v>2887</v>
      </c>
      <c r="F1977" s="475">
        <v>28268761.238183923</v>
      </c>
      <c r="G1977" s="463" t="s">
        <v>2888</v>
      </c>
      <c r="H1977" s="463" t="s">
        <v>2888</v>
      </c>
      <c r="I1977" s="463" t="s">
        <v>2888</v>
      </c>
      <c r="J1977" s="419">
        <f t="shared" si="346"/>
        <v>28268761.238183923</v>
      </c>
      <c r="K1977" s="468">
        <f t="shared" si="347"/>
        <v>1.9831018089638372E-4</v>
      </c>
      <c r="M1977" s="640"/>
      <c r="O1977" s="519"/>
    </row>
    <row r="1978" spans="1:15" s="492" customFormat="1">
      <c r="A1978" s="680"/>
      <c r="B1978" s="440" t="s">
        <v>1020</v>
      </c>
      <c r="C1978" s="441">
        <v>19181398</v>
      </c>
      <c r="D1978" s="414"/>
      <c r="E1978" s="418" t="s">
        <v>2887</v>
      </c>
      <c r="F1978" s="475">
        <v>28268761.238183923</v>
      </c>
      <c r="G1978" s="463" t="s">
        <v>2888</v>
      </c>
      <c r="H1978" s="463" t="s">
        <v>2888</v>
      </c>
      <c r="I1978" s="463" t="s">
        <v>2888</v>
      </c>
      <c r="J1978" s="419">
        <f t="shared" si="346"/>
        <v>28268761.238183923</v>
      </c>
      <c r="K1978" s="468">
        <f t="shared" si="347"/>
        <v>1.9831018089638372E-4</v>
      </c>
      <c r="M1978" s="640"/>
      <c r="O1978" s="519"/>
    </row>
    <row r="1979" spans="1:15" s="492" customFormat="1">
      <c r="A1979" s="680"/>
      <c r="B1979" s="412" t="s">
        <v>2328</v>
      </c>
      <c r="C1979" s="413">
        <v>19185964</v>
      </c>
      <c r="D1979" s="414"/>
      <c r="E1979" s="418" t="s">
        <v>2887</v>
      </c>
      <c r="F1979" s="475">
        <v>28268761.238183923</v>
      </c>
      <c r="G1979" s="463" t="s">
        <v>2888</v>
      </c>
      <c r="H1979" s="463" t="s">
        <v>2888</v>
      </c>
      <c r="I1979" s="463" t="s">
        <v>2888</v>
      </c>
      <c r="J1979" s="419">
        <f t="shared" si="346"/>
        <v>28268761.238183923</v>
      </c>
      <c r="K1979" s="468">
        <f t="shared" si="347"/>
        <v>1.9831018089638372E-4</v>
      </c>
      <c r="M1979" s="640"/>
      <c r="O1979" s="519"/>
    </row>
    <row r="1980" spans="1:15" s="492" customFormat="1">
      <c r="A1980" s="680"/>
      <c r="B1980" s="412" t="s">
        <v>2329</v>
      </c>
      <c r="C1980" s="413">
        <v>19212030</v>
      </c>
      <c r="D1980" s="414"/>
      <c r="E1980" s="418" t="s">
        <v>2887</v>
      </c>
      <c r="F1980" s="475">
        <v>28268761.238183923</v>
      </c>
      <c r="G1980" s="463" t="s">
        <v>2888</v>
      </c>
      <c r="H1980" s="463" t="s">
        <v>2888</v>
      </c>
      <c r="I1980" s="463" t="s">
        <v>2888</v>
      </c>
      <c r="J1980" s="419">
        <f t="shared" si="346"/>
        <v>28268761.238183923</v>
      </c>
      <c r="K1980" s="468">
        <f t="shared" si="347"/>
        <v>1.9831018089638372E-4</v>
      </c>
      <c r="M1980" s="640"/>
      <c r="O1980" s="519"/>
    </row>
    <row r="1981" spans="1:15" s="492" customFormat="1">
      <c r="A1981" s="680"/>
      <c r="B1981" s="440" t="s">
        <v>2330</v>
      </c>
      <c r="C1981" s="441">
        <v>19230802</v>
      </c>
      <c r="D1981" s="414"/>
      <c r="E1981" s="418" t="s">
        <v>2887</v>
      </c>
      <c r="F1981" s="475">
        <v>28268761.238183923</v>
      </c>
      <c r="G1981" s="463" t="s">
        <v>2888</v>
      </c>
      <c r="H1981" s="463" t="s">
        <v>2888</v>
      </c>
      <c r="I1981" s="463" t="s">
        <v>2888</v>
      </c>
      <c r="J1981" s="419">
        <f t="shared" si="346"/>
        <v>28268761.238183923</v>
      </c>
      <c r="K1981" s="468">
        <f t="shared" si="347"/>
        <v>1.9831018089638372E-4</v>
      </c>
      <c r="M1981" s="640"/>
      <c r="O1981" s="519"/>
    </row>
    <row r="1982" spans="1:15" s="492" customFormat="1">
      <c r="A1982" s="680"/>
      <c r="B1982" s="412" t="s">
        <v>2331</v>
      </c>
      <c r="C1982" s="413">
        <v>19236613</v>
      </c>
      <c r="D1982" s="414"/>
      <c r="E1982" s="418" t="s">
        <v>2887</v>
      </c>
      <c r="F1982" s="475">
        <v>28268761.238183923</v>
      </c>
      <c r="G1982" s="463" t="s">
        <v>2888</v>
      </c>
      <c r="H1982" s="463" t="s">
        <v>2888</v>
      </c>
      <c r="I1982" s="463" t="s">
        <v>2888</v>
      </c>
      <c r="J1982" s="419">
        <f t="shared" si="346"/>
        <v>28268761.238183923</v>
      </c>
      <c r="K1982" s="468">
        <f t="shared" si="347"/>
        <v>1.9831018089638372E-4</v>
      </c>
      <c r="M1982" s="640"/>
      <c r="O1982" s="519"/>
    </row>
    <row r="1983" spans="1:15" s="492" customFormat="1">
      <c r="A1983" s="680"/>
      <c r="B1983" s="412" t="s">
        <v>2332</v>
      </c>
      <c r="C1983" s="413">
        <v>19258637</v>
      </c>
      <c r="D1983" s="414"/>
      <c r="E1983" s="418" t="s">
        <v>2887</v>
      </c>
      <c r="F1983" s="475">
        <v>28268761.238183923</v>
      </c>
      <c r="G1983" s="463" t="s">
        <v>2888</v>
      </c>
      <c r="H1983" s="463" t="s">
        <v>2888</v>
      </c>
      <c r="I1983" s="463" t="s">
        <v>2888</v>
      </c>
      <c r="J1983" s="419">
        <f t="shared" si="346"/>
        <v>28268761.238183923</v>
      </c>
      <c r="K1983" s="468">
        <f t="shared" si="347"/>
        <v>1.9831018089638372E-4</v>
      </c>
      <c r="M1983" s="640"/>
      <c r="O1983" s="519"/>
    </row>
    <row r="1984" spans="1:15" s="492" customFormat="1">
      <c r="A1984" s="680"/>
      <c r="B1984" s="440" t="s">
        <v>2333</v>
      </c>
      <c r="C1984" s="441">
        <v>19270875</v>
      </c>
      <c r="D1984" s="414"/>
      <c r="E1984" s="418" t="s">
        <v>2887</v>
      </c>
      <c r="F1984" s="475">
        <v>28268761.238183923</v>
      </c>
      <c r="G1984" s="463" t="s">
        <v>2888</v>
      </c>
      <c r="H1984" s="463" t="s">
        <v>2888</v>
      </c>
      <c r="I1984" s="463" t="s">
        <v>2888</v>
      </c>
      <c r="J1984" s="419">
        <f t="shared" si="346"/>
        <v>28268761.238183923</v>
      </c>
      <c r="K1984" s="468">
        <f t="shared" si="347"/>
        <v>1.9831018089638372E-4</v>
      </c>
      <c r="M1984" s="640"/>
      <c r="O1984" s="519"/>
    </row>
    <row r="1985" spans="1:15" s="492" customFormat="1">
      <c r="A1985" s="680"/>
      <c r="B1985" s="412" t="s">
        <v>2334</v>
      </c>
      <c r="C1985" s="413">
        <v>19317259</v>
      </c>
      <c r="D1985" s="414"/>
      <c r="E1985" s="418" t="s">
        <v>2887</v>
      </c>
      <c r="F1985" s="475">
        <v>28268761.238183923</v>
      </c>
      <c r="G1985" s="463" t="s">
        <v>2888</v>
      </c>
      <c r="H1985" s="463" t="s">
        <v>2888</v>
      </c>
      <c r="I1985" s="463" t="s">
        <v>2888</v>
      </c>
      <c r="J1985" s="419">
        <f t="shared" si="346"/>
        <v>28268761.238183923</v>
      </c>
      <c r="K1985" s="468">
        <f t="shared" si="347"/>
        <v>1.9831018089638372E-4</v>
      </c>
      <c r="M1985" s="640"/>
      <c r="O1985" s="519"/>
    </row>
    <row r="1986" spans="1:15" s="492" customFormat="1">
      <c r="A1986" s="680"/>
      <c r="B1986" s="412" t="s">
        <v>2335</v>
      </c>
      <c r="C1986" s="413">
        <v>19319942</v>
      </c>
      <c r="D1986" s="414"/>
      <c r="E1986" s="418" t="s">
        <v>2887</v>
      </c>
      <c r="F1986" s="475">
        <v>28268761.238183923</v>
      </c>
      <c r="G1986" s="463" t="s">
        <v>2888</v>
      </c>
      <c r="H1986" s="463" t="s">
        <v>2888</v>
      </c>
      <c r="I1986" s="463" t="s">
        <v>2888</v>
      </c>
      <c r="J1986" s="419">
        <f t="shared" si="346"/>
        <v>28268761.238183923</v>
      </c>
      <c r="K1986" s="468">
        <f t="shared" si="347"/>
        <v>1.9831018089638372E-4</v>
      </c>
      <c r="M1986" s="640"/>
      <c r="O1986" s="519"/>
    </row>
    <row r="1987" spans="1:15" s="492" customFormat="1">
      <c r="A1987" s="680"/>
      <c r="B1987" s="440" t="s">
        <v>1021</v>
      </c>
      <c r="C1987" s="441">
        <v>19331090</v>
      </c>
      <c r="D1987" s="414"/>
      <c r="E1987" s="418" t="s">
        <v>2887</v>
      </c>
      <c r="F1987" s="475">
        <v>28268761.238183923</v>
      </c>
      <c r="G1987" s="463" t="s">
        <v>2888</v>
      </c>
      <c r="H1987" s="463" t="s">
        <v>2888</v>
      </c>
      <c r="I1987" s="463" t="s">
        <v>2888</v>
      </c>
      <c r="J1987" s="419">
        <f t="shared" si="346"/>
        <v>28268761.238183923</v>
      </c>
      <c r="K1987" s="468">
        <f t="shared" si="347"/>
        <v>1.9831018089638372E-4</v>
      </c>
      <c r="M1987" s="640"/>
      <c r="O1987" s="519"/>
    </row>
    <row r="1988" spans="1:15" s="492" customFormat="1">
      <c r="A1988" s="680"/>
      <c r="B1988" s="412" t="s">
        <v>2336</v>
      </c>
      <c r="C1988" s="413">
        <v>19391031</v>
      </c>
      <c r="D1988" s="414"/>
      <c r="E1988" s="418" t="s">
        <v>2887</v>
      </c>
      <c r="F1988" s="475">
        <v>28268761.238183923</v>
      </c>
      <c r="G1988" s="463" t="s">
        <v>2888</v>
      </c>
      <c r="H1988" s="463" t="s">
        <v>2888</v>
      </c>
      <c r="I1988" s="463" t="s">
        <v>2888</v>
      </c>
      <c r="J1988" s="419">
        <f t="shared" si="346"/>
        <v>28268761.238183923</v>
      </c>
      <c r="K1988" s="468">
        <f t="shared" si="347"/>
        <v>1.9831018089638372E-4</v>
      </c>
      <c r="M1988" s="640"/>
      <c r="O1988" s="519"/>
    </row>
    <row r="1989" spans="1:15" s="492" customFormat="1">
      <c r="A1989" s="680"/>
      <c r="B1989" s="412" t="s">
        <v>2337</v>
      </c>
      <c r="C1989" s="413">
        <v>19471155</v>
      </c>
      <c r="D1989" s="414"/>
      <c r="E1989" s="418" t="s">
        <v>2887</v>
      </c>
      <c r="F1989" s="475">
        <v>28268761.238183923</v>
      </c>
      <c r="G1989" s="463" t="s">
        <v>2888</v>
      </c>
      <c r="H1989" s="463" t="s">
        <v>2888</v>
      </c>
      <c r="I1989" s="463" t="s">
        <v>2888</v>
      </c>
      <c r="J1989" s="419">
        <f t="shared" si="346"/>
        <v>28268761.238183923</v>
      </c>
      <c r="K1989" s="468">
        <f t="shared" si="347"/>
        <v>1.9831018089638372E-4</v>
      </c>
      <c r="M1989" s="640"/>
      <c r="O1989" s="519"/>
    </row>
    <row r="1990" spans="1:15" s="492" customFormat="1">
      <c r="A1990" s="680"/>
      <c r="B1990" s="440" t="s">
        <v>1022</v>
      </c>
      <c r="C1990" s="441">
        <v>19480804</v>
      </c>
      <c r="D1990" s="414"/>
      <c r="E1990" s="418" t="s">
        <v>2887</v>
      </c>
      <c r="F1990" s="475">
        <v>28268761.238183923</v>
      </c>
      <c r="G1990" s="463" t="s">
        <v>2888</v>
      </c>
      <c r="H1990" s="463" t="s">
        <v>2888</v>
      </c>
      <c r="I1990" s="463" t="s">
        <v>2888</v>
      </c>
      <c r="J1990" s="419">
        <f t="shared" si="346"/>
        <v>28268761.238183923</v>
      </c>
      <c r="K1990" s="468">
        <f t="shared" si="347"/>
        <v>1.9831018089638372E-4</v>
      </c>
      <c r="M1990" s="640"/>
      <c r="O1990" s="519"/>
    </row>
    <row r="1991" spans="1:15" s="492" customFormat="1">
      <c r="A1991" s="680"/>
      <c r="B1991" s="412" t="s">
        <v>2338</v>
      </c>
      <c r="C1991" s="413">
        <v>19499186</v>
      </c>
      <c r="D1991" s="414"/>
      <c r="E1991" s="418" t="s">
        <v>2887</v>
      </c>
      <c r="F1991" s="475">
        <v>28268761.238183923</v>
      </c>
      <c r="G1991" s="463" t="s">
        <v>2888</v>
      </c>
      <c r="H1991" s="463" t="s">
        <v>2888</v>
      </c>
      <c r="I1991" s="463" t="s">
        <v>2888</v>
      </c>
      <c r="J1991" s="419">
        <f t="shared" si="346"/>
        <v>28268761.238183923</v>
      </c>
      <c r="K1991" s="468">
        <f t="shared" si="347"/>
        <v>1.9831018089638372E-4</v>
      </c>
      <c r="M1991" s="640"/>
      <c r="O1991" s="519"/>
    </row>
    <row r="1992" spans="1:15" s="492" customFormat="1">
      <c r="A1992" s="680"/>
      <c r="B1992" s="412" t="s">
        <v>2339</v>
      </c>
      <c r="C1992" s="413">
        <v>21395883</v>
      </c>
      <c r="D1992" s="414"/>
      <c r="E1992" s="418" t="s">
        <v>2887</v>
      </c>
      <c r="F1992" s="475">
        <v>28268761.238183923</v>
      </c>
      <c r="G1992" s="463" t="s">
        <v>2888</v>
      </c>
      <c r="H1992" s="463" t="s">
        <v>2888</v>
      </c>
      <c r="I1992" s="463" t="s">
        <v>2888</v>
      </c>
      <c r="J1992" s="419">
        <f t="shared" si="346"/>
        <v>28268761.238183923</v>
      </c>
      <c r="K1992" s="468">
        <f t="shared" si="347"/>
        <v>1.9831018089638372E-4</v>
      </c>
      <c r="M1992" s="640"/>
      <c r="O1992" s="519"/>
    </row>
    <row r="1993" spans="1:15" s="492" customFormat="1">
      <c r="A1993" s="680"/>
      <c r="B1993" s="440" t="s">
        <v>2340</v>
      </c>
      <c r="C1993" s="441">
        <v>27090603</v>
      </c>
      <c r="D1993" s="414"/>
      <c r="E1993" s="418" t="s">
        <v>2887</v>
      </c>
      <c r="F1993" s="475">
        <v>28268761.238183923</v>
      </c>
      <c r="G1993" s="463" t="s">
        <v>2888</v>
      </c>
      <c r="H1993" s="463" t="s">
        <v>2888</v>
      </c>
      <c r="I1993" s="463" t="s">
        <v>2888</v>
      </c>
      <c r="J1993" s="419">
        <f t="shared" si="346"/>
        <v>28268761.238183923</v>
      </c>
      <c r="K1993" s="468">
        <f t="shared" si="347"/>
        <v>1.9831018089638372E-4</v>
      </c>
      <c r="M1993" s="640"/>
      <c r="O1993" s="519"/>
    </row>
    <row r="1994" spans="1:15" s="492" customFormat="1">
      <c r="A1994" s="680"/>
      <c r="B1994" s="412" t="s">
        <v>2341</v>
      </c>
      <c r="C1994" s="413">
        <v>29109609</v>
      </c>
      <c r="D1994" s="414"/>
      <c r="E1994" s="418" t="s">
        <v>2887</v>
      </c>
      <c r="F1994" s="475">
        <v>28268761.238183923</v>
      </c>
      <c r="G1994" s="463" t="s">
        <v>2888</v>
      </c>
      <c r="H1994" s="463" t="s">
        <v>2888</v>
      </c>
      <c r="I1994" s="463" t="s">
        <v>2888</v>
      </c>
      <c r="J1994" s="419">
        <f t="shared" si="346"/>
        <v>28268761.238183923</v>
      </c>
      <c r="K1994" s="468">
        <f t="shared" si="347"/>
        <v>1.9831018089638372E-4</v>
      </c>
      <c r="M1994" s="640"/>
      <c r="O1994" s="519"/>
    </row>
    <row r="1995" spans="1:15" s="492" customFormat="1">
      <c r="A1995" s="680"/>
      <c r="B1995" s="412" t="s">
        <v>2342</v>
      </c>
      <c r="C1995" s="413">
        <v>29110522</v>
      </c>
      <c r="D1995" s="414"/>
      <c r="E1995" s="418" t="s">
        <v>2887</v>
      </c>
      <c r="F1995" s="475">
        <v>28268761.238183923</v>
      </c>
      <c r="G1995" s="463" t="s">
        <v>2888</v>
      </c>
      <c r="H1995" s="463" t="s">
        <v>2888</v>
      </c>
      <c r="I1995" s="463" t="s">
        <v>2888</v>
      </c>
      <c r="J1995" s="419">
        <f t="shared" si="346"/>
        <v>28268761.238183923</v>
      </c>
      <c r="K1995" s="468">
        <f t="shared" si="347"/>
        <v>1.9831018089638372E-4</v>
      </c>
      <c r="M1995" s="640"/>
      <c r="O1995" s="519"/>
    </row>
    <row r="1996" spans="1:15" s="492" customFormat="1">
      <c r="A1996" s="680"/>
      <c r="B1996" s="440" t="s">
        <v>2343</v>
      </c>
      <c r="C1996" s="441">
        <v>29126546</v>
      </c>
      <c r="D1996" s="414"/>
      <c r="E1996" s="418" t="s">
        <v>2887</v>
      </c>
      <c r="F1996" s="475">
        <v>28268761.238183923</v>
      </c>
      <c r="G1996" s="463" t="s">
        <v>2888</v>
      </c>
      <c r="H1996" s="463" t="s">
        <v>2888</v>
      </c>
      <c r="I1996" s="463" t="s">
        <v>2888</v>
      </c>
      <c r="J1996" s="419">
        <f t="shared" si="346"/>
        <v>28268761.238183923</v>
      </c>
      <c r="K1996" s="468">
        <f t="shared" si="347"/>
        <v>1.9831018089638372E-4</v>
      </c>
      <c r="M1996" s="640"/>
      <c r="O1996" s="519"/>
    </row>
    <row r="1997" spans="1:15" s="492" customFormat="1">
      <c r="A1997" s="680"/>
      <c r="B1997" s="412" t="s">
        <v>2344</v>
      </c>
      <c r="C1997" s="413">
        <v>29178411</v>
      </c>
      <c r="D1997" s="414"/>
      <c r="E1997" s="418" t="s">
        <v>2887</v>
      </c>
      <c r="F1997" s="475">
        <v>28268761.238183923</v>
      </c>
      <c r="G1997" s="463" t="s">
        <v>2888</v>
      </c>
      <c r="H1997" s="463" t="s">
        <v>2888</v>
      </c>
      <c r="I1997" s="463" t="s">
        <v>2888</v>
      </c>
      <c r="J1997" s="419">
        <f t="shared" si="346"/>
        <v>28268761.238183923</v>
      </c>
      <c r="K1997" s="468">
        <f t="shared" si="347"/>
        <v>1.9831018089638372E-4</v>
      </c>
      <c r="M1997" s="640"/>
      <c r="O1997" s="519"/>
    </row>
    <row r="1998" spans="1:15" s="492" customFormat="1">
      <c r="A1998" s="680"/>
      <c r="B1998" s="412" t="s">
        <v>2345</v>
      </c>
      <c r="C1998" s="413">
        <v>29182337</v>
      </c>
      <c r="D1998" s="414"/>
      <c r="E1998" s="418" t="s">
        <v>2887</v>
      </c>
      <c r="F1998" s="475">
        <v>28268761.238183923</v>
      </c>
      <c r="G1998" s="463" t="s">
        <v>2888</v>
      </c>
      <c r="H1998" s="463" t="s">
        <v>2888</v>
      </c>
      <c r="I1998" s="463" t="s">
        <v>2888</v>
      </c>
      <c r="J1998" s="419">
        <f t="shared" si="346"/>
        <v>28268761.238183923</v>
      </c>
      <c r="K1998" s="468">
        <f t="shared" si="347"/>
        <v>1.9831018089638372E-4</v>
      </c>
      <c r="M1998" s="640"/>
      <c r="O1998" s="519"/>
    </row>
    <row r="1999" spans="1:15" s="492" customFormat="1">
      <c r="A1999" s="680"/>
      <c r="B1999" s="440" t="s">
        <v>2346</v>
      </c>
      <c r="C1999" s="441">
        <v>29283851</v>
      </c>
      <c r="D1999" s="414"/>
      <c r="E1999" s="418" t="s">
        <v>2887</v>
      </c>
      <c r="F1999" s="475">
        <v>28268761.238183923</v>
      </c>
      <c r="G1999" s="463" t="s">
        <v>2888</v>
      </c>
      <c r="H1999" s="463" t="s">
        <v>2888</v>
      </c>
      <c r="I1999" s="463" t="s">
        <v>2888</v>
      </c>
      <c r="J1999" s="419">
        <f t="shared" si="346"/>
        <v>28268761.238183923</v>
      </c>
      <c r="K1999" s="468">
        <f t="shared" si="347"/>
        <v>1.9831018089638372E-4</v>
      </c>
      <c r="M1999" s="640"/>
      <c r="O1999" s="519"/>
    </row>
    <row r="2000" spans="1:15" s="492" customFormat="1">
      <c r="A2000" s="680"/>
      <c r="B2000" s="412" t="s">
        <v>2347</v>
      </c>
      <c r="C2000" s="413">
        <v>29351990</v>
      </c>
      <c r="D2000" s="414"/>
      <c r="E2000" s="418" t="s">
        <v>2887</v>
      </c>
      <c r="F2000" s="475">
        <v>28268761.238183923</v>
      </c>
      <c r="G2000" s="463" t="s">
        <v>2888</v>
      </c>
      <c r="H2000" s="463" t="s">
        <v>2888</v>
      </c>
      <c r="I2000" s="463" t="s">
        <v>2888</v>
      </c>
      <c r="J2000" s="419">
        <f t="shared" si="346"/>
        <v>28268761.238183923</v>
      </c>
      <c r="K2000" s="468">
        <f t="shared" si="347"/>
        <v>1.9831018089638372E-4</v>
      </c>
      <c r="M2000" s="640"/>
      <c r="O2000" s="519"/>
    </row>
    <row r="2001" spans="1:15" s="492" customFormat="1">
      <c r="A2001" s="680"/>
      <c r="B2001" s="412" t="s">
        <v>2348</v>
      </c>
      <c r="C2001" s="413">
        <v>29360996</v>
      </c>
      <c r="D2001" s="414"/>
      <c r="E2001" s="418" t="s">
        <v>2887</v>
      </c>
      <c r="F2001" s="475">
        <v>28268761.238183923</v>
      </c>
      <c r="G2001" s="463" t="s">
        <v>2888</v>
      </c>
      <c r="H2001" s="463" t="s">
        <v>2888</v>
      </c>
      <c r="I2001" s="463" t="s">
        <v>2888</v>
      </c>
      <c r="J2001" s="419">
        <f t="shared" si="346"/>
        <v>28268761.238183923</v>
      </c>
      <c r="K2001" s="468">
        <f t="shared" si="347"/>
        <v>1.9831018089638372E-4</v>
      </c>
      <c r="M2001" s="640"/>
      <c r="O2001" s="519"/>
    </row>
    <row r="2002" spans="1:15" s="492" customFormat="1">
      <c r="A2002" s="680"/>
      <c r="B2002" s="440" t="s">
        <v>2349</v>
      </c>
      <c r="C2002" s="441">
        <v>29476534</v>
      </c>
      <c r="D2002" s="414"/>
      <c r="E2002" s="418" t="s">
        <v>2887</v>
      </c>
      <c r="F2002" s="475">
        <v>28268761.238183923</v>
      </c>
      <c r="G2002" s="463" t="s">
        <v>2888</v>
      </c>
      <c r="H2002" s="463" t="s">
        <v>2888</v>
      </c>
      <c r="I2002" s="463" t="s">
        <v>2888</v>
      </c>
      <c r="J2002" s="419">
        <f t="shared" si="346"/>
        <v>28268761.238183923</v>
      </c>
      <c r="K2002" s="468">
        <f t="shared" si="347"/>
        <v>1.9831018089638372E-4</v>
      </c>
      <c r="M2002" s="640"/>
      <c r="O2002" s="519"/>
    </row>
    <row r="2003" spans="1:15" s="492" customFormat="1">
      <c r="A2003" s="680"/>
      <c r="B2003" s="412" t="s">
        <v>2350</v>
      </c>
      <c r="C2003" s="413">
        <v>31134200</v>
      </c>
      <c r="D2003" s="414"/>
      <c r="E2003" s="418" t="s">
        <v>2887</v>
      </c>
      <c r="F2003" s="475">
        <v>28268761.238183923</v>
      </c>
      <c r="G2003" s="463" t="s">
        <v>2888</v>
      </c>
      <c r="H2003" s="463" t="s">
        <v>2888</v>
      </c>
      <c r="I2003" s="463" t="s">
        <v>2888</v>
      </c>
      <c r="J2003" s="419">
        <f t="shared" si="346"/>
        <v>28268761.238183923</v>
      </c>
      <c r="K2003" s="468">
        <f t="shared" si="347"/>
        <v>1.9831018089638372E-4</v>
      </c>
      <c r="M2003" s="640"/>
      <c r="O2003" s="519"/>
    </row>
    <row r="2004" spans="1:15" s="492" customFormat="1">
      <c r="A2004" s="680"/>
      <c r="B2004" s="412" t="s">
        <v>2351</v>
      </c>
      <c r="C2004" s="413">
        <v>31147223</v>
      </c>
      <c r="D2004" s="414"/>
      <c r="E2004" s="418" t="s">
        <v>2887</v>
      </c>
      <c r="F2004" s="475">
        <v>28268761.238183923</v>
      </c>
      <c r="G2004" s="463" t="s">
        <v>2888</v>
      </c>
      <c r="H2004" s="463" t="s">
        <v>2888</v>
      </c>
      <c r="I2004" s="463" t="s">
        <v>2888</v>
      </c>
      <c r="J2004" s="419">
        <f t="shared" si="346"/>
        <v>28268761.238183923</v>
      </c>
      <c r="K2004" s="468">
        <f t="shared" si="347"/>
        <v>1.9831018089638372E-4</v>
      </c>
      <c r="M2004" s="640"/>
      <c r="O2004" s="519"/>
    </row>
    <row r="2005" spans="1:15" s="492" customFormat="1">
      <c r="A2005" s="680"/>
      <c r="B2005" s="440" t="s">
        <v>2352</v>
      </c>
      <c r="C2005" s="441">
        <v>31149133</v>
      </c>
      <c r="D2005" s="414"/>
      <c r="E2005" s="418" t="s">
        <v>2887</v>
      </c>
      <c r="F2005" s="475">
        <v>28268761.238183923</v>
      </c>
      <c r="G2005" s="463" t="s">
        <v>2888</v>
      </c>
      <c r="H2005" s="463" t="s">
        <v>2888</v>
      </c>
      <c r="I2005" s="463" t="s">
        <v>2888</v>
      </c>
      <c r="J2005" s="419">
        <f t="shared" si="346"/>
        <v>28268761.238183923</v>
      </c>
      <c r="K2005" s="468">
        <f t="shared" si="347"/>
        <v>1.9831018089638372E-4</v>
      </c>
      <c r="M2005" s="640"/>
      <c r="O2005" s="519"/>
    </row>
    <row r="2006" spans="1:15" s="492" customFormat="1">
      <c r="A2006" s="680"/>
      <c r="B2006" s="412" t="s">
        <v>2353</v>
      </c>
      <c r="C2006" s="413">
        <v>31161952</v>
      </c>
      <c r="D2006" s="414"/>
      <c r="E2006" s="418" t="s">
        <v>2887</v>
      </c>
      <c r="F2006" s="475">
        <v>28268761.238183923</v>
      </c>
      <c r="G2006" s="463" t="s">
        <v>2888</v>
      </c>
      <c r="H2006" s="463" t="s">
        <v>2888</v>
      </c>
      <c r="I2006" s="463" t="s">
        <v>2888</v>
      </c>
      <c r="J2006" s="419">
        <f t="shared" ref="J2006:J2069" si="348">+F2006</f>
        <v>28268761.238183923</v>
      </c>
      <c r="K2006" s="468">
        <f t="shared" ref="K2006:K2069" si="349">+J2006/$L$4337</f>
        <v>1.9831018089638372E-4</v>
      </c>
      <c r="M2006" s="640"/>
      <c r="O2006" s="519"/>
    </row>
    <row r="2007" spans="1:15" s="492" customFormat="1">
      <c r="A2007" s="680"/>
      <c r="B2007" s="412" t="s">
        <v>2354</v>
      </c>
      <c r="C2007" s="413">
        <v>31172539</v>
      </c>
      <c r="D2007" s="414"/>
      <c r="E2007" s="418" t="s">
        <v>2887</v>
      </c>
      <c r="F2007" s="475">
        <v>28268761.238183923</v>
      </c>
      <c r="G2007" s="463" t="s">
        <v>2888</v>
      </c>
      <c r="H2007" s="463" t="s">
        <v>2888</v>
      </c>
      <c r="I2007" s="463" t="s">
        <v>2888</v>
      </c>
      <c r="J2007" s="419">
        <f t="shared" si="348"/>
        <v>28268761.238183923</v>
      </c>
      <c r="K2007" s="468">
        <f t="shared" si="349"/>
        <v>1.9831018089638372E-4</v>
      </c>
      <c r="M2007" s="640"/>
      <c r="O2007" s="519"/>
    </row>
    <row r="2008" spans="1:15" s="492" customFormat="1">
      <c r="A2008" s="680"/>
      <c r="B2008" s="440" t="s">
        <v>2355</v>
      </c>
      <c r="C2008" s="441">
        <v>31203313</v>
      </c>
      <c r="D2008" s="414"/>
      <c r="E2008" s="418" t="s">
        <v>2887</v>
      </c>
      <c r="F2008" s="475">
        <v>28268761.238183923</v>
      </c>
      <c r="G2008" s="463" t="s">
        <v>2888</v>
      </c>
      <c r="H2008" s="463" t="s">
        <v>2888</v>
      </c>
      <c r="I2008" s="463" t="s">
        <v>2888</v>
      </c>
      <c r="J2008" s="419">
        <f t="shared" si="348"/>
        <v>28268761.238183923</v>
      </c>
      <c r="K2008" s="468">
        <f t="shared" si="349"/>
        <v>1.9831018089638372E-4</v>
      </c>
      <c r="M2008" s="640"/>
      <c r="O2008" s="519"/>
    </row>
    <row r="2009" spans="1:15" s="492" customFormat="1">
      <c r="A2009" s="680"/>
      <c r="B2009" s="412" t="s">
        <v>2356</v>
      </c>
      <c r="C2009" s="413">
        <v>31222236</v>
      </c>
      <c r="D2009" s="414"/>
      <c r="E2009" s="418" t="s">
        <v>2887</v>
      </c>
      <c r="F2009" s="475">
        <v>28268761.238183923</v>
      </c>
      <c r="G2009" s="463" t="s">
        <v>2888</v>
      </c>
      <c r="H2009" s="463" t="s">
        <v>2888</v>
      </c>
      <c r="I2009" s="463" t="s">
        <v>2888</v>
      </c>
      <c r="J2009" s="419">
        <f t="shared" si="348"/>
        <v>28268761.238183923</v>
      </c>
      <c r="K2009" s="468">
        <f t="shared" si="349"/>
        <v>1.9831018089638372E-4</v>
      </c>
      <c r="M2009" s="640"/>
      <c r="O2009" s="519"/>
    </row>
    <row r="2010" spans="1:15" s="492" customFormat="1">
      <c r="A2010" s="680"/>
      <c r="B2010" s="412" t="s">
        <v>1023</v>
      </c>
      <c r="C2010" s="413">
        <v>31226125</v>
      </c>
      <c r="D2010" s="414"/>
      <c r="E2010" s="418" t="s">
        <v>2887</v>
      </c>
      <c r="F2010" s="475">
        <v>28268761.238183923</v>
      </c>
      <c r="G2010" s="463" t="s">
        <v>2888</v>
      </c>
      <c r="H2010" s="463" t="s">
        <v>2888</v>
      </c>
      <c r="I2010" s="463" t="s">
        <v>2888</v>
      </c>
      <c r="J2010" s="419">
        <f t="shared" si="348"/>
        <v>28268761.238183923</v>
      </c>
      <c r="K2010" s="468">
        <f t="shared" si="349"/>
        <v>1.9831018089638372E-4</v>
      </c>
      <c r="M2010" s="640"/>
      <c r="O2010" s="519"/>
    </row>
    <row r="2011" spans="1:15" s="492" customFormat="1">
      <c r="A2011" s="680"/>
      <c r="B2011" s="440" t="s">
        <v>2357</v>
      </c>
      <c r="C2011" s="441">
        <v>31226797</v>
      </c>
      <c r="D2011" s="414"/>
      <c r="E2011" s="418" t="s">
        <v>2887</v>
      </c>
      <c r="F2011" s="475">
        <v>28268761.238183923</v>
      </c>
      <c r="G2011" s="463" t="s">
        <v>2888</v>
      </c>
      <c r="H2011" s="463" t="s">
        <v>2888</v>
      </c>
      <c r="I2011" s="463" t="s">
        <v>2888</v>
      </c>
      <c r="J2011" s="419">
        <f t="shared" si="348"/>
        <v>28268761.238183923</v>
      </c>
      <c r="K2011" s="468">
        <f t="shared" si="349"/>
        <v>1.9831018089638372E-4</v>
      </c>
      <c r="M2011" s="640"/>
      <c r="O2011" s="519"/>
    </row>
    <row r="2012" spans="1:15" s="492" customFormat="1">
      <c r="A2012" s="680"/>
      <c r="B2012" s="412" t="s">
        <v>2358</v>
      </c>
      <c r="C2012" s="413">
        <v>31231525</v>
      </c>
      <c r="D2012" s="414"/>
      <c r="E2012" s="418" t="s">
        <v>2887</v>
      </c>
      <c r="F2012" s="475">
        <v>28268761.238183923</v>
      </c>
      <c r="G2012" s="463" t="s">
        <v>2888</v>
      </c>
      <c r="H2012" s="463" t="s">
        <v>2888</v>
      </c>
      <c r="I2012" s="463" t="s">
        <v>2888</v>
      </c>
      <c r="J2012" s="419">
        <f t="shared" si="348"/>
        <v>28268761.238183923</v>
      </c>
      <c r="K2012" s="468">
        <f t="shared" si="349"/>
        <v>1.9831018089638372E-4</v>
      </c>
      <c r="M2012" s="640"/>
      <c r="O2012" s="519"/>
    </row>
    <row r="2013" spans="1:15" s="492" customFormat="1">
      <c r="A2013" s="680"/>
      <c r="B2013" s="412" t="s">
        <v>2359</v>
      </c>
      <c r="C2013" s="413">
        <v>31243189</v>
      </c>
      <c r="D2013" s="414"/>
      <c r="E2013" s="418" t="s">
        <v>2887</v>
      </c>
      <c r="F2013" s="475">
        <v>28268761.238183923</v>
      </c>
      <c r="G2013" s="463" t="s">
        <v>2888</v>
      </c>
      <c r="H2013" s="463" t="s">
        <v>2888</v>
      </c>
      <c r="I2013" s="463" t="s">
        <v>2888</v>
      </c>
      <c r="J2013" s="419">
        <f t="shared" si="348"/>
        <v>28268761.238183923</v>
      </c>
      <c r="K2013" s="468">
        <f t="shared" si="349"/>
        <v>1.9831018089638372E-4</v>
      </c>
      <c r="M2013" s="640"/>
      <c r="O2013" s="519"/>
    </row>
    <row r="2014" spans="1:15" s="492" customFormat="1">
      <c r="A2014" s="680"/>
      <c r="B2014" s="440" t="s">
        <v>2360</v>
      </c>
      <c r="C2014" s="441">
        <v>31250783</v>
      </c>
      <c r="D2014" s="414"/>
      <c r="E2014" s="418" t="s">
        <v>2887</v>
      </c>
      <c r="F2014" s="475">
        <v>28268761.238183923</v>
      </c>
      <c r="G2014" s="463" t="s">
        <v>2888</v>
      </c>
      <c r="H2014" s="463" t="s">
        <v>2888</v>
      </c>
      <c r="I2014" s="463" t="s">
        <v>2888</v>
      </c>
      <c r="J2014" s="419">
        <f t="shared" si="348"/>
        <v>28268761.238183923</v>
      </c>
      <c r="K2014" s="468">
        <f t="shared" si="349"/>
        <v>1.9831018089638372E-4</v>
      </c>
      <c r="M2014" s="640"/>
      <c r="O2014" s="519"/>
    </row>
    <row r="2015" spans="1:15" s="492" customFormat="1">
      <c r="A2015" s="680"/>
      <c r="B2015" s="412" t="s">
        <v>2361</v>
      </c>
      <c r="C2015" s="413">
        <v>31254471</v>
      </c>
      <c r="D2015" s="414"/>
      <c r="E2015" s="418" t="s">
        <v>2887</v>
      </c>
      <c r="F2015" s="475">
        <v>28268761.238183923</v>
      </c>
      <c r="G2015" s="463" t="s">
        <v>2888</v>
      </c>
      <c r="H2015" s="463" t="s">
        <v>2888</v>
      </c>
      <c r="I2015" s="463" t="s">
        <v>2888</v>
      </c>
      <c r="J2015" s="419">
        <f t="shared" si="348"/>
        <v>28268761.238183923</v>
      </c>
      <c r="K2015" s="468">
        <f t="shared" si="349"/>
        <v>1.9831018089638372E-4</v>
      </c>
      <c r="M2015" s="640"/>
      <c r="O2015" s="519"/>
    </row>
    <row r="2016" spans="1:15" s="492" customFormat="1">
      <c r="A2016" s="680"/>
      <c r="B2016" s="412" t="s">
        <v>2362</v>
      </c>
      <c r="C2016" s="413">
        <v>31269795</v>
      </c>
      <c r="D2016" s="414"/>
      <c r="E2016" s="418" t="s">
        <v>2887</v>
      </c>
      <c r="F2016" s="475">
        <v>28268761.238183923</v>
      </c>
      <c r="G2016" s="463" t="s">
        <v>2888</v>
      </c>
      <c r="H2016" s="463" t="s">
        <v>2888</v>
      </c>
      <c r="I2016" s="463" t="s">
        <v>2888</v>
      </c>
      <c r="J2016" s="419">
        <f t="shared" si="348"/>
        <v>28268761.238183923</v>
      </c>
      <c r="K2016" s="468">
        <f t="shared" si="349"/>
        <v>1.9831018089638372E-4</v>
      </c>
      <c r="M2016" s="640"/>
      <c r="O2016" s="519"/>
    </row>
    <row r="2017" spans="1:15" s="492" customFormat="1">
      <c r="A2017" s="680"/>
      <c r="B2017" s="440" t="s">
        <v>2363</v>
      </c>
      <c r="C2017" s="441">
        <v>31271704</v>
      </c>
      <c r="D2017" s="414"/>
      <c r="E2017" s="418" t="s">
        <v>2887</v>
      </c>
      <c r="F2017" s="475">
        <v>28268761.238183923</v>
      </c>
      <c r="G2017" s="463" t="s">
        <v>2888</v>
      </c>
      <c r="H2017" s="463" t="s">
        <v>2888</v>
      </c>
      <c r="I2017" s="463" t="s">
        <v>2888</v>
      </c>
      <c r="J2017" s="419">
        <f t="shared" si="348"/>
        <v>28268761.238183923</v>
      </c>
      <c r="K2017" s="468">
        <f t="shared" si="349"/>
        <v>1.9831018089638372E-4</v>
      </c>
      <c r="M2017" s="640"/>
      <c r="O2017" s="519"/>
    </row>
    <row r="2018" spans="1:15" s="492" customFormat="1">
      <c r="A2018" s="680"/>
      <c r="B2018" s="412" t="s">
        <v>2364</v>
      </c>
      <c r="C2018" s="413">
        <v>31271954</v>
      </c>
      <c r="D2018" s="414"/>
      <c r="E2018" s="418" t="s">
        <v>2887</v>
      </c>
      <c r="F2018" s="475">
        <v>28268761.238183923</v>
      </c>
      <c r="G2018" s="463" t="s">
        <v>2888</v>
      </c>
      <c r="H2018" s="463" t="s">
        <v>2888</v>
      </c>
      <c r="I2018" s="463" t="s">
        <v>2888</v>
      </c>
      <c r="J2018" s="419">
        <f t="shared" si="348"/>
        <v>28268761.238183923</v>
      </c>
      <c r="K2018" s="468">
        <f t="shared" si="349"/>
        <v>1.9831018089638372E-4</v>
      </c>
      <c r="M2018" s="640"/>
      <c r="O2018" s="519"/>
    </row>
    <row r="2019" spans="1:15" s="492" customFormat="1">
      <c r="A2019" s="680"/>
      <c r="B2019" s="412" t="s">
        <v>2365</v>
      </c>
      <c r="C2019" s="413">
        <v>31282880</v>
      </c>
      <c r="D2019" s="414"/>
      <c r="E2019" s="418" t="s">
        <v>2887</v>
      </c>
      <c r="F2019" s="475">
        <v>28268761.238183923</v>
      </c>
      <c r="G2019" s="463" t="s">
        <v>2888</v>
      </c>
      <c r="H2019" s="463" t="s">
        <v>2888</v>
      </c>
      <c r="I2019" s="463" t="s">
        <v>2888</v>
      </c>
      <c r="J2019" s="419">
        <f t="shared" si="348"/>
        <v>28268761.238183923</v>
      </c>
      <c r="K2019" s="468">
        <f t="shared" si="349"/>
        <v>1.9831018089638372E-4</v>
      </c>
      <c r="M2019" s="640"/>
      <c r="O2019" s="519"/>
    </row>
    <row r="2020" spans="1:15" s="492" customFormat="1">
      <c r="A2020" s="680"/>
      <c r="B2020" s="440" t="s">
        <v>2366</v>
      </c>
      <c r="C2020" s="441">
        <v>31293869</v>
      </c>
      <c r="D2020" s="414"/>
      <c r="E2020" s="418" t="s">
        <v>2887</v>
      </c>
      <c r="F2020" s="475">
        <v>28268761.238183923</v>
      </c>
      <c r="G2020" s="463" t="s">
        <v>2888</v>
      </c>
      <c r="H2020" s="463" t="s">
        <v>2888</v>
      </c>
      <c r="I2020" s="463" t="s">
        <v>2888</v>
      </c>
      <c r="J2020" s="419">
        <f t="shared" si="348"/>
        <v>28268761.238183923</v>
      </c>
      <c r="K2020" s="468">
        <f t="shared" si="349"/>
        <v>1.9831018089638372E-4</v>
      </c>
      <c r="M2020" s="640"/>
      <c r="O2020" s="519"/>
    </row>
    <row r="2021" spans="1:15" s="492" customFormat="1">
      <c r="A2021" s="680"/>
      <c r="B2021" s="412" t="s">
        <v>2367</v>
      </c>
      <c r="C2021" s="413">
        <v>31301102</v>
      </c>
      <c r="D2021" s="414"/>
      <c r="E2021" s="418" t="s">
        <v>2887</v>
      </c>
      <c r="F2021" s="475">
        <v>28268761.238183923</v>
      </c>
      <c r="G2021" s="463" t="s">
        <v>2888</v>
      </c>
      <c r="H2021" s="463" t="s">
        <v>2888</v>
      </c>
      <c r="I2021" s="463" t="s">
        <v>2888</v>
      </c>
      <c r="J2021" s="419">
        <f t="shared" si="348"/>
        <v>28268761.238183923</v>
      </c>
      <c r="K2021" s="468">
        <f t="shared" si="349"/>
        <v>1.9831018089638372E-4</v>
      </c>
      <c r="M2021" s="640"/>
      <c r="O2021" s="519"/>
    </row>
    <row r="2022" spans="1:15" s="492" customFormat="1">
      <c r="A2022" s="680"/>
      <c r="B2022" s="412" t="s">
        <v>2368</v>
      </c>
      <c r="C2022" s="413">
        <v>31303695</v>
      </c>
      <c r="D2022" s="414"/>
      <c r="E2022" s="418" t="s">
        <v>2887</v>
      </c>
      <c r="F2022" s="475">
        <v>28268761.238183923</v>
      </c>
      <c r="G2022" s="463" t="s">
        <v>2888</v>
      </c>
      <c r="H2022" s="463" t="s">
        <v>2888</v>
      </c>
      <c r="I2022" s="463" t="s">
        <v>2888</v>
      </c>
      <c r="J2022" s="419">
        <f t="shared" si="348"/>
        <v>28268761.238183923</v>
      </c>
      <c r="K2022" s="468">
        <f t="shared" si="349"/>
        <v>1.9831018089638372E-4</v>
      </c>
      <c r="M2022" s="640"/>
      <c r="O2022" s="519"/>
    </row>
    <row r="2023" spans="1:15" s="492" customFormat="1">
      <c r="A2023" s="680"/>
      <c r="B2023" s="440" t="s">
        <v>2369</v>
      </c>
      <c r="C2023" s="441">
        <v>31307681</v>
      </c>
      <c r="D2023" s="414"/>
      <c r="E2023" s="418" t="s">
        <v>2887</v>
      </c>
      <c r="F2023" s="475">
        <v>28268761.238183923</v>
      </c>
      <c r="G2023" s="463" t="s">
        <v>2888</v>
      </c>
      <c r="H2023" s="463" t="s">
        <v>2888</v>
      </c>
      <c r="I2023" s="463" t="s">
        <v>2888</v>
      </c>
      <c r="J2023" s="419">
        <f t="shared" si="348"/>
        <v>28268761.238183923</v>
      </c>
      <c r="K2023" s="468">
        <f t="shared" si="349"/>
        <v>1.9831018089638372E-4</v>
      </c>
      <c r="M2023" s="640"/>
      <c r="O2023" s="519"/>
    </row>
    <row r="2024" spans="1:15" s="492" customFormat="1">
      <c r="A2024" s="680"/>
      <c r="B2024" s="412" t="s">
        <v>2370</v>
      </c>
      <c r="C2024" s="413">
        <v>31472083</v>
      </c>
      <c r="D2024" s="414"/>
      <c r="E2024" s="418" t="s">
        <v>2887</v>
      </c>
      <c r="F2024" s="475">
        <v>28268761.238183923</v>
      </c>
      <c r="G2024" s="463" t="s">
        <v>2888</v>
      </c>
      <c r="H2024" s="463" t="s">
        <v>2888</v>
      </c>
      <c r="I2024" s="463" t="s">
        <v>2888</v>
      </c>
      <c r="J2024" s="419">
        <f t="shared" si="348"/>
        <v>28268761.238183923</v>
      </c>
      <c r="K2024" s="468">
        <f t="shared" si="349"/>
        <v>1.9831018089638372E-4</v>
      </c>
      <c r="M2024" s="640"/>
      <c r="O2024" s="519"/>
    </row>
    <row r="2025" spans="1:15" s="492" customFormat="1">
      <c r="A2025" s="680"/>
      <c r="B2025" s="412" t="s">
        <v>2371</v>
      </c>
      <c r="C2025" s="413">
        <v>31484467</v>
      </c>
      <c r="D2025" s="414"/>
      <c r="E2025" s="418" t="s">
        <v>2887</v>
      </c>
      <c r="F2025" s="475">
        <v>28268761.238183923</v>
      </c>
      <c r="G2025" s="463" t="s">
        <v>2888</v>
      </c>
      <c r="H2025" s="463" t="s">
        <v>2888</v>
      </c>
      <c r="I2025" s="463" t="s">
        <v>2888</v>
      </c>
      <c r="J2025" s="419">
        <f t="shared" si="348"/>
        <v>28268761.238183923</v>
      </c>
      <c r="K2025" s="468">
        <f t="shared" si="349"/>
        <v>1.9831018089638372E-4</v>
      </c>
      <c r="M2025" s="640"/>
      <c r="O2025" s="519"/>
    </row>
    <row r="2026" spans="1:15" s="492" customFormat="1">
      <c r="A2026" s="680"/>
      <c r="B2026" s="440" t="s">
        <v>2372</v>
      </c>
      <c r="C2026" s="441">
        <v>31577333</v>
      </c>
      <c r="D2026" s="414"/>
      <c r="E2026" s="418" t="s">
        <v>2887</v>
      </c>
      <c r="F2026" s="475">
        <v>28268761.238183923</v>
      </c>
      <c r="G2026" s="463" t="s">
        <v>2888</v>
      </c>
      <c r="H2026" s="463" t="s">
        <v>2888</v>
      </c>
      <c r="I2026" s="463" t="s">
        <v>2888</v>
      </c>
      <c r="J2026" s="419">
        <f t="shared" si="348"/>
        <v>28268761.238183923</v>
      </c>
      <c r="K2026" s="468">
        <f t="shared" si="349"/>
        <v>1.9831018089638372E-4</v>
      </c>
      <c r="M2026" s="640"/>
      <c r="O2026" s="519"/>
    </row>
    <row r="2027" spans="1:15" s="492" customFormat="1">
      <c r="A2027" s="680"/>
      <c r="B2027" s="412" t="s">
        <v>806</v>
      </c>
      <c r="C2027" s="413">
        <v>31583735</v>
      </c>
      <c r="D2027" s="414"/>
      <c r="E2027" s="418" t="s">
        <v>2887</v>
      </c>
      <c r="F2027" s="475">
        <v>28268761.238183923</v>
      </c>
      <c r="G2027" s="463" t="s">
        <v>2888</v>
      </c>
      <c r="H2027" s="463" t="s">
        <v>2888</v>
      </c>
      <c r="I2027" s="463" t="s">
        <v>2888</v>
      </c>
      <c r="J2027" s="419">
        <f t="shared" si="348"/>
        <v>28268761.238183923</v>
      </c>
      <c r="K2027" s="468">
        <f t="shared" si="349"/>
        <v>1.9831018089638372E-4</v>
      </c>
      <c r="M2027" s="640"/>
      <c r="O2027" s="519"/>
    </row>
    <row r="2028" spans="1:15" s="492" customFormat="1">
      <c r="A2028" s="680"/>
      <c r="B2028" s="412" t="s">
        <v>2373</v>
      </c>
      <c r="C2028" s="413">
        <v>31583899</v>
      </c>
      <c r="D2028" s="414"/>
      <c r="E2028" s="418" t="s">
        <v>2887</v>
      </c>
      <c r="F2028" s="475">
        <v>28268761.238183923</v>
      </c>
      <c r="G2028" s="463" t="s">
        <v>2888</v>
      </c>
      <c r="H2028" s="463" t="s">
        <v>2888</v>
      </c>
      <c r="I2028" s="463" t="s">
        <v>2888</v>
      </c>
      <c r="J2028" s="419">
        <f t="shared" si="348"/>
        <v>28268761.238183923</v>
      </c>
      <c r="K2028" s="468">
        <f t="shared" si="349"/>
        <v>1.9831018089638372E-4</v>
      </c>
      <c r="M2028" s="640"/>
      <c r="O2028" s="519"/>
    </row>
    <row r="2029" spans="1:15" s="492" customFormat="1">
      <c r="A2029" s="680"/>
      <c r="B2029" s="440" t="s">
        <v>2374</v>
      </c>
      <c r="C2029" s="441">
        <v>31834139</v>
      </c>
      <c r="D2029" s="414"/>
      <c r="E2029" s="418" t="s">
        <v>2887</v>
      </c>
      <c r="F2029" s="475">
        <v>28268761.238183923</v>
      </c>
      <c r="G2029" s="463" t="s">
        <v>2888</v>
      </c>
      <c r="H2029" s="463" t="s">
        <v>2888</v>
      </c>
      <c r="I2029" s="463" t="s">
        <v>2888</v>
      </c>
      <c r="J2029" s="419">
        <f t="shared" si="348"/>
        <v>28268761.238183923</v>
      </c>
      <c r="K2029" s="468">
        <f t="shared" si="349"/>
        <v>1.9831018089638372E-4</v>
      </c>
      <c r="M2029" s="640"/>
      <c r="O2029" s="519"/>
    </row>
    <row r="2030" spans="1:15" s="492" customFormat="1">
      <c r="A2030" s="680"/>
      <c r="B2030" s="412" t="s">
        <v>2375</v>
      </c>
      <c r="C2030" s="413">
        <v>31840085</v>
      </c>
      <c r="D2030" s="414"/>
      <c r="E2030" s="418" t="s">
        <v>2887</v>
      </c>
      <c r="F2030" s="475">
        <v>28268761.238183923</v>
      </c>
      <c r="G2030" s="463" t="s">
        <v>2888</v>
      </c>
      <c r="H2030" s="463" t="s">
        <v>2888</v>
      </c>
      <c r="I2030" s="463" t="s">
        <v>2888</v>
      </c>
      <c r="J2030" s="419">
        <f t="shared" si="348"/>
        <v>28268761.238183923</v>
      </c>
      <c r="K2030" s="468">
        <f t="shared" si="349"/>
        <v>1.9831018089638372E-4</v>
      </c>
      <c r="M2030" s="640"/>
      <c r="O2030" s="519"/>
    </row>
    <row r="2031" spans="1:15" s="492" customFormat="1">
      <c r="A2031" s="680"/>
      <c r="B2031" s="412" t="s">
        <v>1024</v>
      </c>
      <c r="C2031" s="413">
        <v>31856312</v>
      </c>
      <c r="D2031" s="414"/>
      <c r="E2031" s="418" t="s">
        <v>2887</v>
      </c>
      <c r="F2031" s="475">
        <v>28268761.238183923</v>
      </c>
      <c r="G2031" s="463" t="s">
        <v>2888</v>
      </c>
      <c r="H2031" s="463" t="s">
        <v>2888</v>
      </c>
      <c r="I2031" s="463" t="s">
        <v>2888</v>
      </c>
      <c r="J2031" s="419">
        <f t="shared" si="348"/>
        <v>28268761.238183923</v>
      </c>
      <c r="K2031" s="468">
        <f t="shared" si="349"/>
        <v>1.9831018089638372E-4</v>
      </c>
      <c r="M2031" s="640"/>
      <c r="O2031" s="519"/>
    </row>
    <row r="2032" spans="1:15" s="492" customFormat="1">
      <c r="A2032" s="680"/>
      <c r="B2032" s="440" t="s">
        <v>2376</v>
      </c>
      <c r="C2032" s="441">
        <v>31856812</v>
      </c>
      <c r="D2032" s="414"/>
      <c r="E2032" s="418" t="s">
        <v>2887</v>
      </c>
      <c r="F2032" s="475">
        <v>28268761.238183923</v>
      </c>
      <c r="G2032" s="463" t="s">
        <v>2888</v>
      </c>
      <c r="H2032" s="463" t="s">
        <v>2888</v>
      </c>
      <c r="I2032" s="463" t="s">
        <v>2888</v>
      </c>
      <c r="J2032" s="419">
        <f t="shared" si="348"/>
        <v>28268761.238183923</v>
      </c>
      <c r="K2032" s="468">
        <f t="shared" si="349"/>
        <v>1.9831018089638372E-4</v>
      </c>
      <c r="M2032" s="640"/>
      <c r="O2032" s="519"/>
    </row>
    <row r="2033" spans="1:15" s="492" customFormat="1">
      <c r="A2033" s="680"/>
      <c r="B2033" s="412" t="s">
        <v>2377</v>
      </c>
      <c r="C2033" s="413">
        <v>31858344</v>
      </c>
      <c r="D2033" s="414"/>
      <c r="E2033" s="418" t="s">
        <v>2887</v>
      </c>
      <c r="F2033" s="475">
        <v>28268761.238183923</v>
      </c>
      <c r="G2033" s="463" t="s">
        <v>2888</v>
      </c>
      <c r="H2033" s="463" t="s">
        <v>2888</v>
      </c>
      <c r="I2033" s="463" t="s">
        <v>2888</v>
      </c>
      <c r="J2033" s="419">
        <f t="shared" si="348"/>
        <v>28268761.238183923</v>
      </c>
      <c r="K2033" s="468">
        <f t="shared" si="349"/>
        <v>1.9831018089638372E-4</v>
      </c>
      <c r="M2033" s="640"/>
      <c r="O2033" s="519"/>
    </row>
    <row r="2034" spans="1:15" s="492" customFormat="1">
      <c r="A2034" s="680"/>
      <c r="B2034" s="412" t="s">
        <v>2378</v>
      </c>
      <c r="C2034" s="413">
        <v>31862836</v>
      </c>
      <c r="D2034" s="414"/>
      <c r="E2034" s="418" t="s">
        <v>2887</v>
      </c>
      <c r="F2034" s="475">
        <v>28268761.238183923</v>
      </c>
      <c r="G2034" s="463" t="s">
        <v>2888</v>
      </c>
      <c r="H2034" s="463" t="s">
        <v>2888</v>
      </c>
      <c r="I2034" s="463" t="s">
        <v>2888</v>
      </c>
      <c r="J2034" s="419">
        <f t="shared" si="348"/>
        <v>28268761.238183923</v>
      </c>
      <c r="K2034" s="468">
        <f t="shared" si="349"/>
        <v>1.9831018089638372E-4</v>
      </c>
      <c r="M2034" s="640"/>
      <c r="O2034" s="519"/>
    </row>
    <row r="2035" spans="1:15" s="492" customFormat="1">
      <c r="A2035" s="680"/>
      <c r="B2035" s="440" t="s">
        <v>2379</v>
      </c>
      <c r="C2035" s="441">
        <v>31879047</v>
      </c>
      <c r="D2035" s="414"/>
      <c r="E2035" s="418" t="s">
        <v>2887</v>
      </c>
      <c r="F2035" s="475">
        <v>28268761.238183923</v>
      </c>
      <c r="G2035" s="463" t="s">
        <v>2888</v>
      </c>
      <c r="H2035" s="463" t="s">
        <v>2888</v>
      </c>
      <c r="I2035" s="463" t="s">
        <v>2888</v>
      </c>
      <c r="J2035" s="419">
        <f t="shared" si="348"/>
        <v>28268761.238183923</v>
      </c>
      <c r="K2035" s="468">
        <f t="shared" si="349"/>
        <v>1.9831018089638372E-4</v>
      </c>
      <c r="M2035" s="640"/>
      <c r="O2035" s="519"/>
    </row>
    <row r="2036" spans="1:15" s="492" customFormat="1">
      <c r="A2036" s="680"/>
      <c r="B2036" s="412" t="s">
        <v>2380</v>
      </c>
      <c r="C2036" s="413">
        <v>31882020</v>
      </c>
      <c r="D2036" s="414"/>
      <c r="E2036" s="418" t="s">
        <v>2887</v>
      </c>
      <c r="F2036" s="475">
        <v>28268761.238183923</v>
      </c>
      <c r="G2036" s="463" t="s">
        <v>2888</v>
      </c>
      <c r="H2036" s="463" t="s">
        <v>2888</v>
      </c>
      <c r="I2036" s="463" t="s">
        <v>2888</v>
      </c>
      <c r="J2036" s="419">
        <f t="shared" si="348"/>
        <v>28268761.238183923</v>
      </c>
      <c r="K2036" s="468">
        <f t="shared" si="349"/>
        <v>1.9831018089638372E-4</v>
      </c>
      <c r="M2036" s="640"/>
      <c r="O2036" s="519"/>
    </row>
    <row r="2037" spans="1:15" s="492" customFormat="1">
      <c r="A2037" s="680"/>
      <c r="B2037" s="412" t="s">
        <v>2381</v>
      </c>
      <c r="C2037" s="413">
        <v>31882663</v>
      </c>
      <c r="D2037" s="414"/>
      <c r="E2037" s="418" t="s">
        <v>2887</v>
      </c>
      <c r="F2037" s="475">
        <v>28268761.238183923</v>
      </c>
      <c r="G2037" s="463" t="s">
        <v>2888</v>
      </c>
      <c r="H2037" s="463" t="s">
        <v>2888</v>
      </c>
      <c r="I2037" s="463" t="s">
        <v>2888</v>
      </c>
      <c r="J2037" s="419">
        <f t="shared" si="348"/>
        <v>28268761.238183923</v>
      </c>
      <c r="K2037" s="468">
        <f t="shared" si="349"/>
        <v>1.9831018089638372E-4</v>
      </c>
      <c r="M2037" s="640"/>
      <c r="O2037" s="519"/>
    </row>
    <row r="2038" spans="1:15" s="492" customFormat="1">
      <c r="A2038" s="680"/>
      <c r="B2038" s="440" t="s">
        <v>2382</v>
      </c>
      <c r="C2038" s="441">
        <v>31883308</v>
      </c>
      <c r="D2038" s="414"/>
      <c r="E2038" s="418" t="s">
        <v>2887</v>
      </c>
      <c r="F2038" s="475">
        <v>28268761.238183923</v>
      </c>
      <c r="G2038" s="463" t="s">
        <v>2888</v>
      </c>
      <c r="H2038" s="463" t="s">
        <v>2888</v>
      </c>
      <c r="I2038" s="463" t="s">
        <v>2888</v>
      </c>
      <c r="J2038" s="419">
        <f t="shared" si="348"/>
        <v>28268761.238183923</v>
      </c>
      <c r="K2038" s="468">
        <f t="shared" si="349"/>
        <v>1.9831018089638372E-4</v>
      </c>
      <c r="M2038" s="640"/>
      <c r="O2038" s="519"/>
    </row>
    <row r="2039" spans="1:15" s="492" customFormat="1">
      <c r="A2039" s="680"/>
      <c r="B2039" s="412" t="s">
        <v>2383</v>
      </c>
      <c r="C2039" s="413">
        <v>31884261</v>
      </c>
      <c r="D2039" s="414"/>
      <c r="E2039" s="418" t="s">
        <v>2887</v>
      </c>
      <c r="F2039" s="475">
        <v>28268761.238183923</v>
      </c>
      <c r="G2039" s="463" t="s">
        <v>2888</v>
      </c>
      <c r="H2039" s="463" t="s">
        <v>2888</v>
      </c>
      <c r="I2039" s="463" t="s">
        <v>2888</v>
      </c>
      <c r="J2039" s="419">
        <f t="shared" si="348"/>
        <v>28268761.238183923</v>
      </c>
      <c r="K2039" s="468">
        <f t="shared" si="349"/>
        <v>1.9831018089638372E-4</v>
      </c>
      <c r="M2039" s="640"/>
      <c r="O2039" s="519"/>
    </row>
    <row r="2040" spans="1:15" s="492" customFormat="1">
      <c r="A2040" s="680"/>
      <c r="B2040" s="412" t="s">
        <v>2384</v>
      </c>
      <c r="C2040" s="413">
        <v>31891513</v>
      </c>
      <c r="D2040" s="414"/>
      <c r="E2040" s="418" t="s">
        <v>2887</v>
      </c>
      <c r="F2040" s="475">
        <v>28268761.238183923</v>
      </c>
      <c r="G2040" s="463" t="s">
        <v>2888</v>
      </c>
      <c r="H2040" s="463" t="s">
        <v>2888</v>
      </c>
      <c r="I2040" s="463" t="s">
        <v>2888</v>
      </c>
      <c r="J2040" s="419">
        <f t="shared" si="348"/>
        <v>28268761.238183923</v>
      </c>
      <c r="K2040" s="468">
        <f t="shared" si="349"/>
        <v>1.9831018089638372E-4</v>
      </c>
      <c r="M2040" s="640"/>
      <c r="O2040" s="519"/>
    </row>
    <row r="2041" spans="1:15" s="492" customFormat="1">
      <c r="A2041" s="680"/>
      <c r="B2041" s="440" t="s">
        <v>2385</v>
      </c>
      <c r="C2041" s="441">
        <v>31893667</v>
      </c>
      <c r="D2041" s="414"/>
      <c r="E2041" s="418" t="s">
        <v>2887</v>
      </c>
      <c r="F2041" s="475">
        <v>28268761.238183923</v>
      </c>
      <c r="G2041" s="463" t="s">
        <v>2888</v>
      </c>
      <c r="H2041" s="463" t="s">
        <v>2888</v>
      </c>
      <c r="I2041" s="463" t="s">
        <v>2888</v>
      </c>
      <c r="J2041" s="419">
        <f t="shared" si="348"/>
        <v>28268761.238183923</v>
      </c>
      <c r="K2041" s="468">
        <f t="shared" si="349"/>
        <v>1.9831018089638372E-4</v>
      </c>
      <c r="M2041" s="640"/>
      <c r="O2041" s="519"/>
    </row>
    <row r="2042" spans="1:15" s="492" customFormat="1">
      <c r="A2042" s="680"/>
      <c r="B2042" s="412" t="s">
        <v>1025</v>
      </c>
      <c r="C2042" s="413">
        <v>31894447</v>
      </c>
      <c r="D2042" s="414"/>
      <c r="E2042" s="418" t="s">
        <v>2887</v>
      </c>
      <c r="F2042" s="475">
        <v>28268761.238183923</v>
      </c>
      <c r="G2042" s="463" t="s">
        <v>2888</v>
      </c>
      <c r="H2042" s="463" t="s">
        <v>2888</v>
      </c>
      <c r="I2042" s="463" t="s">
        <v>2888</v>
      </c>
      <c r="J2042" s="419">
        <f t="shared" si="348"/>
        <v>28268761.238183923</v>
      </c>
      <c r="K2042" s="468">
        <f t="shared" si="349"/>
        <v>1.9831018089638372E-4</v>
      </c>
      <c r="M2042" s="640"/>
      <c r="O2042" s="519"/>
    </row>
    <row r="2043" spans="1:15" s="492" customFormat="1">
      <c r="A2043" s="680"/>
      <c r="B2043" s="412" t="s">
        <v>2386</v>
      </c>
      <c r="C2043" s="413">
        <v>31898686</v>
      </c>
      <c r="D2043" s="414"/>
      <c r="E2043" s="418" t="s">
        <v>2887</v>
      </c>
      <c r="F2043" s="475">
        <v>28268761.238183923</v>
      </c>
      <c r="G2043" s="463" t="s">
        <v>2888</v>
      </c>
      <c r="H2043" s="463" t="s">
        <v>2888</v>
      </c>
      <c r="I2043" s="463" t="s">
        <v>2888</v>
      </c>
      <c r="J2043" s="419">
        <f t="shared" si="348"/>
        <v>28268761.238183923</v>
      </c>
      <c r="K2043" s="468">
        <f t="shared" si="349"/>
        <v>1.9831018089638372E-4</v>
      </c>
      <c r="M2043" s="640"/>
      <c r="O2043" s="519"/>
    </row>
    <row r="2044" spans="1:15" s="492" customFormat="1">
      <c r="A2044" s="680"/>
      <c r="B2044" s="440" t="s">
        <v>2387</v>
      </c>
      <c r="C2044" s="441">
        <v>31900488</v>
      </c>
      <c r="D2044" s="414"/>
      <c r="E2044" s="418" t="s">
        <v>2887</v>
      </c>
      <c r="F2044" s="475">
        <v>28268761.238183923</v>
      </c>
      <c r="G2044" s="463" t="s">
        <v>2888</v>
      </c>
      <c r="H2044" s="463" t="s">
        <v>2888</v>
      </c>
      <c r="I2044" s="463" t="s">
        <v>2888</v>
      </c>
      <c r="J2044" s="419">
        <f t="shared" si="348"/>
        <v>28268761.238183923</v>
      </c>
      <c r="K2044" s="468">
        <f t="shared" si="349"/>
        <v>1.9831018089638372E-4</v>
      </c>
      <c r="M2044" s="640"/>
      <c r="O2044" s="519"/>
    </row>
    <row r="2045" spans="1:15" s="492" customFormat="1">
      <c r="A2045" s="680"/>
      <c r="B2045" s="412" t="s">
        <v>1026</v>
      </c>
      <c r="C2045" s="413">
        <v>31900999</v>
      </c>
      <c r="D2045" s="414"/>
      <c r="E2045" s="418" t="s">
        <v>2887</v>
      </c>
      <c r="F2045" s="475">
        <v>28268761.238183923</v>
      </c>
      <c r="G2045" s="463" t="s">
        <v>2888</v>
      </c>
      <c r="H2045" s="463" t="s">
        <v>2888</v>
      </c>
      <c r="I2045" s="463" t="s">
        <v>2888</v>
      </c>
      <c r="J2045" s="419">
        <f t="shared" si="348"/>
        <v>28268761.238183923</v>
      </c>
      <c r="K2045" s="468">
        <f t="shared" si="349"/>
        <v>1.9831018089638372E-4</v>
      </c>
      <c r="M2045" s="640"/>
      <c r="O2045" s="519"/>
    </row>
    <row r="2046" spans="1:15" s="492" customFormat="1">
      <c r="A2046" s="680"/>
      <c r="B2046" s="412" t="s">
        <v>2388</v>
      </c>
      <c r="C2046" s="413">
        <v>31903261</v>
      </c>
      <c r="D2046" s="414"/>
      <c r="E2046" s="418" t="s">
        <v>2887</v>
      </c>
      <c r="F2046" s="475">
        <v>28268761.238183923</v>
      </c>
      <c r="G2046" s="463" t="s">
        <v>2888</v>
      </c>
      <c r="H2046" s="463" t="s">
        <v>2888</v>
      </c>
      <c r="I2046" s="463" t="s">
        <v>2888</v>
      </c>
      <c r="J2046" s="419">
        <f t="shared" si="348"/>
        <v>28268761.238183923</v>
      </c>
      <c r="K2046" s="468">
        <f t="shared" si="349"/>
        <v>1.9831018089638372E-4</v>
      </c>
      <c r="M2046" s="640"/>
      <c r="O2046" s="519"/>
    </row>
    <row r="2047" spans="1:15" s="492" customFormat="1">
      <c r="A2047" s="680"/>
      <c r="B2047" s="440" t="s">
        <v>2389</v>
      </c>
      <c r="C2047" s="441">
        <v>31949968</v>
      </c>
      <c r="D2047" s="414"/>
      <c r="E2047" s="418" t="s">
        <v>2887</v>
      </c>
      <c r="F2047" s="475">
        <v>28268761.238183923</v>
      </c>
      <c r="G2047" s="463" t="s">
        <v>2888</v>
      </c>
      <c r="H2047" s="463" t="s">
        <v>2888</v>
      </c>
      <c r="I2047" s="463" t="s">
        <v>2888</v>
      </c>
      <c r="J2047" s="419">
        <f t="shared" si="348"/>
        <v>28268761.238183923</v>
      </c>
      <c r="K2047" s="468">
        <f t="shared" si="349"/>
        <v>1.9831018089638372E-4</v>
      </c>
      <c r="M2047" s="640"/>
      <c r="O2047" s="519"/>
    </row>
    <row r="2048" spans="1:15" s="492" customFormat="1">
      <c r="A2048" s="680"/>
      <c r="B2048" s="412" t="s">
        <v>2390</v>
      </c>
      <c r="C2048" s="413">
        <v>31954641</v>
      </c>
      <c r="D2048" s="414"/>
      <c r="E2048" s="418" t="s">
        <v>2887</v>
      </c>
      <c r="F2048" s="475">
        <v>28268761.238183923</v>
      </c>
      <c r="G2048" s="463" t="s">
        <v>2888</v>
      </c>
      <c r="H2048" s="463" t="s">
        <v>2888</v>
      </c>
      <c r="I2048" s="463" t="s">
        <v>2888</v>
      </c>
      <c r="J2048" s="419">
        <f t="shared" si="348"/>
        <v>28268761.238183923</v>
      </c>
      <c r="K2048" s="468">
        <f t="shared" si="349"/>
        <v>1.9831018089638372E-4</v>
      </c>
      <c r="M2048" s="640"/>
      <c r="O2048" s="519"/>
    </row>
    <row r="2049" spans="1:15" s="492" customFormat="1">
      <c r="A2049" s="680"/>
      <c r="B2049" s="412" t="s">
        <v>2391</v>
      </c>
      <c r="C2049" s="413">
        <v>31964062</v>
      </c>
      <c r="D2049" s="414"/>
      <c r="E2049" s="418" t="s">
        <v>2887</v>
      </c>
      <c r="F2049" s="475">
        <v>28268761.238183923</v>
      </c>
      <c r="G2049" s="463" t="s">
        <v>2888</v>
      </c>
      <c r="H2049" s="463" t="s">
        <v>2888</v>
      </c>
      <c r="I2049" s="463" t="s">
        <v>2888</v>
      </c>
      <c r="J2049" s="419">
        <f t="shared" si="348"/>
        <v>28268761.238183923</v>
      </c>
      <c r="K2049" s="468">
        <f t="shared" si="349"/>
        <v>1.9831018089638372E-4</v>
      </c>
      <c r="M2049" s="640"/>
      <c r="O2049" s="519"/>
    </row>
    <row r="2050" spans="1:15" s="492" customFormat="1">
      <c r="A2050" s="680"/>
      <c r="B2050" s="440" t="s">
        <v>968</v>
      </c>
      <c r="C2050" s="441">
        <v>31971241</v>
      </c>
      <c r="D2050" s="414"/>
      <c r="E2050" s="418" t="s">
        <v>2887</v>
      </c>
      <c r="F2050" s="475">
        <v>28268761.238183923</v>
      </c>
      <c r="G2050" s="463" t="s">
        <v>2888</v>
      </c>
      <c r="H2050" s="463" t="s">
        <v>2888</v>
      </c>
      <c r="I2050" s="463" t="s">
        <v>2888</v>
      </c>
      <c r="J2050" s="419">
        <f t="shared" si="348"/>
        <v>28268761.238183923</v>
      </c>
      <c r="K2050" s="468">
        <f t="shared" si="349"/>
        <v>1.9831018089638372E-4</v>
      </c>
      <c r="M2050" s="640"/>
      <c r="O2050" s="519"/>
    </row>
    <row r="2051" spans="1:15" s="492" customFormat="1">
      <c r="A2051" s="680"/>
      <c r="B2051" s="412" t="s">
        <v>2392</v>
      </c>
      <c r="C2051" s="413">
        <v>31972827</v>
      </c>
      <c r="D2051" s="414"/>
      <c r="E2051" s="418" t="s">
        <v>2887</v>
      </c>
      <c r="F2051" s="475">
        <v>28268761.238183923</v>
      </c>
      <c r="G2051" s="463" t="s">
        <v>2888</v>
      </c>
      <c r="H2051" s="463" t="s">
        <v>2888</v>
      </c>
      <c r="I2051" s="463" t="s">
        <v>2888</v>
      </c>
      <c r="J2051" s="419">
        <f t="shared" si="348"/>
        <v>28268761.238183923</v>
      </c>
      <c r="K2051" s="468">
        <f t="shared" si="349"/>
        <v>1.9831018089638372E-4</v>
      </c>
      <c r="M2051" s="640"/>
      <c r="O2051" s="519"/>
    </row>
    <row r="2052" spans="1:15" s="492" customFormat="1">
      <c r="A2052" s="680"/>
      <c r="B2052" s="412" t="s">
        <v>2393</v>
      </c>
      <c r="C2052" s="413">
        <v>31975939</v>
      </c>
      <c r="D2052" s="414"/>
      <c r="E2052" s="418" t="s">
        <v>2887</v>
      </c>
      <c r="F2052" s="475">
        <v>28268761.238183923</v>
      </c>
      <c r="G2052" s="463" t="s">
        <v>2888</v>
      </c>
      <c r="H2052" s="463" t="s">
        <v>2888</v>
      </c>
      <c r="I2052" s="463" t="s">
        <v>2888</v>
      </c>
      <c r="J2052" s="419">
        <f t="shared" si="348"/>
        <v>28268761.238183923</v>
      </c>
      <c r="K2052" s="468">
        <f t="shared" si="349"/>
        <v>1.9831018089638372E-4</v>
      </c>
      <c r="M2052" s="640"/>
      <c r="O2052" s="519"/>
    </row>
    <row r="2053" spans="1:15" s="492" customFormat="1">
      <c r="A2053" s="680"/>
      <c r="B2053" s="440" t="s">
        <v>2394</v>
      </c>
      <c r="C2053" s="441">
        <v>31986107</v>
      </c>
      <c r="D2053" s="414"/>
      <c r="E2053" s="418" t="s">
        <v>2887</v>
      </c>
      <c r="F2053" s="475">
        <v>28268761.238183923</v>
      </c>
      <c r="G2053" s="463" t="s">
        <v>2888</v>
      </c>
      <c r="H2053" s="463" t="s">
        <v>2888</v>
      </c>
      <c r="I2053" s="463" t="s">
        <v>2888</v>
      </c>
      <c r="J2053" s="419">
        <f t="shared" si="348"/>
        <v>28268761.238183923</v>
      </c>
      <c r="K2053" s="468">
        <f t="shared" si="349"/>
        <v>1.9831018089638372E-4</v>
      </c>
      <c r="M2053" s="640"/>
      <c r="O2053" s="519"/>
    </row>
    <row r="2054" spans="1:15" s="492" customFormat="1">
      <c r="A2054" s="680"/>
      <c r="B2054" s="412" t="s">
        <v>2395</v>
      </c>
      <c r="C2054" s="413">
        <v>31986650</v>
      </c>
      <c r="D2054" s="414"/>
      <c r="E2054" s="418" t="s">
        <v>2887</v>
      </c>
      <c r="F2054" s="475">
        <v>28268761.238183923</v>
      </c>
      <c r="G2054" s="463" t="s">
        <v>2888</v>
      </c>
      <c r="H2054" s="463" t="s">
        <v>2888</v>
      </c>
      <c r="I2054" s="463" t="s">
        <v>2888</v>
      </c>
      <c r="J2054" s="419">
        <f t="shared" si="348"/>
        <v>28268761.238183923</v>
      </c>
      <c r="K2054" s="468">
        <f t="shared" si="349"/>
        <v>1.9831018089638372E-4</v>
      </c>
      <c r="M2054" s="640"/>
      <c r="O2054" s="519"/>
    </row>
    <row r="2055" spans="1:15" s="492" customFormat="1">
      <c r="A2055" s="680"/>
      <c r="B2055" s="412" t="s">
        <v>2396</v>
      </c>
      <c r="C2055" s="413">
        <v>31989594</v>
      </c>
      <c r="D2055" s="414"/>
      <c r="E2055" s="418" t="s">
        <v>2887</v>
      </c>
      <c r="F2055" s="475">
        <v>28268761.238183923</v>
      </c>
      <c r="G2055" s="463" t="s">
        <v>2888</v>
      </c>
      <c r="H2055" s="463" t="s">
        <v>2888</v>
      </c>
      <c r="I2055" s="463" t="s">
        <v>2888</v>
      </c>
      <c r="J2055" s="419">
        <f t="shared" si="348"/>
        <v>28268761.238183923</v>
      </c>
      <c r="K2055" s="468">
        <f t="shared" si="349"/>
        <v>1.9831018089638372E-4</v>
      </c>
      <c r="M2055" s="640"/>
      <c r="O2055" s="519"/>
    </row>
    <row r="2056" spans="1:15" s="492" customFormat="1">
      <c r="A2056" s="680"/>
      <c r="B2056" s="440" t="s">
        <v>2397</v>
      </c>
      <c r="C2056" s="441">
        <v>31990670</v>
      </c>
      <c r="D2056" s="414"/>
      <c r="E2056" s="418" t="s">
        <v>2887</v>
      </c>
      <c r="F2056" s="475">
        <v>28268761.238183923</v>
      </c>
      <c r="G2056" s="463" t="s">
        <v>2888</v>
      </c>
      <c r="H2056" s="463" t="s">
        <v>2888</v>
      </c>
      <c r="I2056" s="463" t="s">
        <v>2888</v>
      </c>
      <c r="J2056" s="419">
        <f t="shared" si="348"/>
        <v>28268761.238183923</v>
      </c>
      <c r="K2056" s="468">
        <f t="shared" si="349"/>
        <v>1.9831018089638372E-4</v>
      </c>
      <c r="M2056" s="640"/>
      <c r="O2056" s="519"/>
    </row>
    <row r="2057" spans="1:15" s="492" customFormat="1">
      <c r="A2057" s="680"/>
      <c r="B2057" s="412" t="s">
        <v>2398</v>
      </c>
      <c r="C2057" s="413">
        <v>31998754</v>
      </c>
      <c r="D2057" s="414"/>
      <c r="E2057" s="418" t="s">
        <v>2887</v>
      </c>
      <c r="F2057" s="475">
        <v>28268761.238183923</v>
      </c>
      <c r="G2057" s="463" t="s">
        <v>2888</v>
      </c>
      <c r="H2057" s="463" t="s">
        <v>2888</v>
      </c>
      <c r="I2057" s="463" t="s">
        <v>2888</v>
      </c>
      <c r="J2057" s="419">
        <f t="shared" si="348"/>
        <v>28268761.238183923</v>
      </c>
      <c r="K2057" s="468">
        <f t="shared" si="349"/>
        <v>1.9831018089638372E-4</v>
      </c>
      <c r="M2057" s="640"/>
      <c r="O2057" s="519"/>
    </row>
    <row r="2058" spans="1:15" s="492" customFormat="1">
      <c r="A2058" s="680"/>
      <c r="B2058" s="412" t="s">
        <v>2399</v>
      </c>
      <c r="C2058" s="413">
        <v>38439181</v>
      </c>
      <c r="D2058" s="414"/>
      <c r="E2058" s="418" t="s">
        <v>2887</v>
      </c>
      <c r="F2058" s="475">
        <v>28268761.238183923</v>
      </c>
      <c r="G2058" s="463" t="s">
        <v>2888</v>
      </c>
      <c r="H2058" s="463" t="s">
        <v>2888</v>
      </c>
      <c r="I2058" s="463" t="s">
        <v>2888</v>
      </c>
      <c r="J2058" s="419">
        <f t="shared" si="348"/>
        <v>28268761.238183923</v>
      </c>
      <c r="K2058" s="468">
        <f t="shared" si="349"/>
        <v>1.9831018089638372E-4</v>
      </c>
      <c r="M2058" s="640"/>
      <c r="O2058" s="519"/>
    </row>
    <row r="2059" spans="1:15" s="492" customFormat="1">
      <c r="A2059" s="680"/>
      <c r="B2059" s="440" t="s">
        <v>2400</v>
      </c>
      <c r="C2059" s="441">
        <v>38439397</v>
      </c>
      <c r="D2059" s="414"/>
      <c r="E2059" s="418" t="s">
        <v>2887</v>
      </c>
      <c r="F2059" s="475">
        <v>28268761.238183923</v>
      </c>
      <c r="G2059" s="463" t="s">
        <v>2888</v>
      </c>
      <c r="H2059" s="463" t="s">
        <v>2888</v>
      </c>
      <c r="I2059" s="463" t="s">
        <v>2888</v>
      </c>
      <c r="J2059" s="419">
        <f t="shared" si="348"/>
        <v>28268761.238183923</v>
      </c>
      <c r="K2059" s="468">
        <f t="shared" si="349"/>
        <v>1.9831018089638372E-4</v>
      </c>
      <c r="M2059" s="640"/>
      <c r="O2059" s="519"/>
    </row>
    <row r="2060" spans="1:15" s="492" customFormat="1">
      <c r="A2060" s="680"/>
      <c r="B2060" s="412" t="s">
        <v>2401</v>
      </c>
      <c r="C2060" s="413">
        <v>38443523</v>
      </c>
      <c r="D2060" s="414"/>
      <c r="E2060" s="418" t="s">
        <v>2887</v>
      </c>
      <c r="F2060" s="475">
        <v>28268761.238183923</v>
      </c>
      <c r="G2060" s="463" t="s">
        <v>2888</v>
      </c>
      <c r="H2060" s="463" t="s">
        <v>2888</v>
      </c>
      <c r="I2060" s="463" t="s">
        <v>2888</v>
      </c>
      <c r="J2060" s="419">
        <f t="shared" si="348"/>
        <v>28268761.238183923</v>
      </c>
      <c r="K2060" s="468">
        <f t="shared" si="349"/>
        <v>1.9831018089638372E-4</v>
      </c>
      <c r="M2060" s="640"/>
      <c r="O2060" s="519"/>
    </row>
    <row r="2061" spans="1:15" s="492" customFormat="1">
      <c r="A2061" s="680"/>
      <c r="B2061" s="412" t="s">
        <v>2402</v>
      </c>
      <c r="C2061" s="413">
        <v>38561918</v>
      </c>
      <c r="D2061" s="414"/>
      <c r="E2061" s="418" t="s">
        <v>2887</v>
      </c>
      <c r="F2061" s="475">
        <v>28268761.238183923</v>
      </c>
      <c r="G2061" s="463" t="s">
        <v>2888</v>
      </c>
      <c r="H2061" s="463" t="s">
        <v>2888</v>
      </c>
      <c r="I2061" s="463" t="s">
        <v>2888</v>
      </c>
      <c r="J2061" s="419">
        <f t="shared" si="348"/>
        <v>28268761.238183923</v>
      </c>
      <c r="K2061" s="468">
        <f t="shared" si="349"/>
        <v>1.9831018089638372E-4</v>
      </c>
      <c r="M2061" s="640"/>
      <c r="O2061" s="519"/>
    </row>
    <row r="2062" spans="1:15" s="492" customFormat="1">
      <c r="A2062" s="680"/>
      <c r="B2062" s="440" t="s">
        <v>2403</v>
      </c>
      <c r="C2062" s="441">
        <v>38600116</v>
      </c>
      <c r="D2062" s="414"/>
      <c r="E2062" s="418" t="s">
        <v>2887</v>
      </c>
      <c r="F2062" s="475">
        <v>28268761.238183923</v>
      </c>
      <c r="G2062" s="463" t="s">
        <v>2888</v>
      </c>
      <c r="H2062" s="463" t="s">
        <v>2888</v>
      </c>
      <c r="I2062" s="463" t="s">
        <v>2888</v>
      </c>
      <c r="J2062" s="419">
        <f t="shared" si="348"/>
        <v>28268761.238183923</v>
      </c>
      <c r="K2062" s="468">
        <f t="shared" si="349"/>
        <v>1.9831018089638372E-4</v>
      </c>
      <c r="M2062" s="640"/>
      <c r="O2062" s="519"/>
    </row>
    <row r="2063" spans="1:15" s="492" customFormat="1">
      <c r="A2063" s="680"/>
      <c r="B2063" s="412" t="s">
        <v>2404</v>
      </c>
      <c r="C2063" s="413">
        <v>38600228</v>
      </c>
      <c r="D2063" s="414"/>
      <c r="E2063" s="418" t="s">
        <v>2887</v>
      </c>
      <c r="F2063" s="475">
        <v>28268761.238183923</v>
      </c>
      <c r="G2063" s="463" t="s">
        <v>2888</v>
      </c>
      <c r="H2063" s="463" t="s">
        <v>2888</v>
      </c>
      <c r="I2063" s="463" t="s">
        <v>2888</v>
      </c>
      <c r="J2063" s="419">
        <f t="shared" si="348"/>
        <v>28268761.238183923</v>
      </c>
      <c r="K2063" s="468">
        <f t="shared" si="349"/>
        <v>1.9831018089638372E-4</v>
      </c>
      <c r="M2063" s="640"/>
      <c r="O2063" s="519"/>
    </row>
    <row r="2064" spans="1:15" s="492" customFormat="1">
      <c r="A2064" s="680"/>
      <c r="B2064" s="412" t="s">
        <v>2405</v>
      </c>
      <c r="C2064" s="413">
        <v>38601411</v>
      </c>
      <c r="D2064" s="414"/>
      <c r="E2064" s="418" t="s">
        <v>2887</v>
      </c>
      <c r="F2064" s="475">
        <v>28268761.238183923</v>
      </c>
      <c r="G2064" s="463" t="s">
        <v>2888</v>
      </c>
      <c r="H2064" s="463" t="s">
        <v>2888</v>
      </c>
      <c r="I2064" s="463" t="s">
        <v>2888</v>
      </c>
      <c r="J2064" s="419">
        <f t="shared" si="348"/>
        <v>28268761.238183923</v>
      </c>
      <c r="K2064" s="468">
        <f t="shared" si="349"/>
        <v>1.9831018089638372E-4</v>
      </c>
      <c r="M2064" s="640"/>
      <c r="O2064" s="519"/>
    </row>
    <row r="2065" spans="1:15" s="492" customFormat="1">
      <c r="A2065" s="680"/>
      <c r="B2065" s="440" t="s">
        <v>2406</v>
      </c>
      <c r="C2065" s="441">
        <v>38644454</v>
      </c>
      <c r="D2065" s="414"/>
      <c r="E2065" s="418" t="s">
        <v>2887</v>
      </c>
      <c r="F2065" s="475">
        <v>28268761.238183923</v>
      </c>
      <c r="G2065" s="463" t="s">
        <v>2888</v>
      </c>
      <c r="H2065" s="463" t="s">
        <v>2888</v>
      </c>
      <c r="I2065" s="463" t="s">
        <v>2888</v>
      </c>
      <c r="J2065" s="419">
        <f t="shared" si="348"/>
        <v>28268761.238183923</v>
      </c>
      <c r="K2065" s="468">
        <f t="shared" si="349"/>
        <v>1.9831018089638372E-4</v>
      </c>
      <c r="M2065" s="640"/>
      <c r="O2065" s="519"/>
    </row>
    <row r="2066" spans="1:15" s="492" customFormat="1">
      <c r="A2066" s="680"/>
      <c r="B2066" s="412" t="s">
        <v>2407</v>
      </c>
      <c r="C2066" s="413">
        <v>38666667</v>
      </c>
      <c r="D2066" s="414"/>
      <c r="E2066" s="418" t="s">
        <v>2887</v>
      </c>
      <c r="F2066" s="475">
        <v>28268761.238183923</v>
      </c>
      <c r="G2066" s="463" t="s">
        <v>2888</v>
      </c>
      <c r="H2066" s="463" t="s">
        <v>2888</v>
      </c>
      <c r="I2066" s="463" t="s">
        <v>2888</v>
      </c>
      <c r="J2066" s="419">
        <f t="shared" si="348"/>
        <v>28268761.238183923</v>
      </c>
      <c r="K2066" s="468">
        <f t="shared" si="349"/>
        <v>1.9831018089638372E-4</v>
      </c>
      <c r="M2066" s="640"/>
      <c r="O2066" s="519"/>
    </row>
    <row r="2067" spans="1:15" s="492" customFormat="1">
      <c r="A2067" s="680"/>
      <c r="B2067" s="412" t="s">
        <v>2408</v>
      </c>
      <c r="C2067" s="413">
        <v>38668418</v>
      </c>
      <c r="D2067" s="414"/>
      <c r="E2067" s="418" t="s">
        <v>2887</v>
      </c>
      <c r="F2067" s="475">
        <v>28268761.238183923</v>
      </c>
      <c r="G2067" s="463" t="s">
        <v>2888</v>
      </c>
      <c r="H2067" s="463" t="s">
        <v>2888</v>
      </c>
      <c r="I2067" s="463" t="s">
        <v>2888</v>
      </c>
      <c r="J2067" s="419">
        <f t="shared" si="348"/>
        <v>28268761.238183923</v>
      </c>
      <c r="K2067" s="468">
        <f t="shared" si="349"/>
        <v>1.9831018089638372E-4</v>
      </c>
      <c r="M2067" s="640"/>
      <c r="O2067" s="519"/>
    </row>
    <row r="2068" spans="1:15" s="492" customFormat="1">
      <c r="A2068" s="680"/>
      <c r="B2068" s="440" t="s">
        <v>2409</v>
      </c>
      <c r="C2068" s="441">
        <v>38864159</v>
      </c>
      <c r="D2068" s="414"/>
      <c r="E2068" s="418" t="s">
        <v>2887</v>
      </c>
      <c r="F2068" s="475">
        <v>28268761.238183923</v>
      </c>
      <c r="G2068" s="463" t="s">
        <v>2888</v>
      </c>
      <c r="H2068" s="463" t="s">
        <v>2888</v>
      </c>
      <c r="I2068" s="463" t="s">
        <v>2888</v>
      </c>
      <c r="J2068" s="419">
        <f t="shared" si="348"/>
        <v>28268761.238183923</v>
      </c>
      <c r="K2068" s="468">
        <f t="shared" si="349"/>
        <v>1.9831018089638372E-4</v>
      </c>
      <c r="M2068" s="640"/>
      <c r="O2068" s="519"/>
    </row>
    <row r="2069" spans="1:15" s="492" customFormat="1">
      <c r="A2069" s="680"/>
      <c r="B2069" s="412" t="s">
        <v>2410</v>
      </c>
      <c r="C2069" s="413">
        <v>38875854</v>
      </c>
      <c r="D2069" s="414"/>
      <c r="E2069" s="418" t="s">
        <v>2887</v>
      </c>
      <c r="F2069" s="475">
        <v>28268761.238183923</v>
      </c>
      <c r="G2069" s="463" t="s">
        <v>2888</v>
      </c>
      <c r="H2069" s="463" t="s">
        <v>2888</v>
      </c>
      <c r="I2069" s="463" t="s">
        <v>2888</v>
      </c>
      <c r="J2069" s="419">
        <f t="shared" si="348"/>
        <v>28268761.238183923</v>
      </c>
      <c r="K2069" s="468">
        <f t="shared" si="349"/>
        <v>1.9831018089638372E-4</v>
      </c>
      <c r="M2069" s="640"/>
      <c r="O2069" s="519"/>
    </row>
    <row r="2070" spans="1:15" s="492" customFormat="1">
      <c r="A2070" s="680"/>
      <c r="B2070" s="412" t="s">
        <v>2411</v>
      </c>
      <c r="C2070" s="413">
        <v>38953775</v>
      </c>
      <c r="D2070" s="414"/>
      <c r="E2070" s="418" t="s">
        <v>2887</v>
      </c>
      <c r="F2070" s="475">
        <v>28268761.238183923</v>
      </c>
      <c r="G2070" s="463" t="s">
        <v>2888</v>
      </c>
      <c r="H2070" s="463" t="s">
        <v>2888</v>
      </c>
      <c r="I2070" s="463" t="s">
        <v>2888</v>
      </c>
      <c r="J2070" s="419">
        <f t="shared" ref="J2070:J2133" si="350">+F2070</f>
        <v>28268761.238183923</v>
      </c>
      <c r="K2070" s="468">
        <f t="shared" ref="K2070:K2133" si="351">+J2070/$L$4337</f>
        <v>1.9831018089638372E-4</v>
      </c>
      <c r="M2070" s="640"/>
      <c r="O2070" s="519"/>
    </row>
    <row r="2071" spans="1:15" s="492" customFormat="1">
      <c r="A2071" s="680"/>
      <c r="B2071" s="440" t="s">
        <v>1027</v>
      </c>
      <c r="C2071" s="441">
        <v>38976747</v>
      </c>
      <c r="D2071" s="414"/>
      <c r="E2071" s="418" t="s">
        <v>2887</v>
      </c>
      <c r="F2071" s="475">
        <v>28268761.238183923</v>
      </c>
      <c r="G2071" s="463" t="s">
        <v>2888</v>
      </c>
      <c r="H2071" s="463" t="s">
        <v>2888</v>
      </c>
      <c r="I2071" s="463" t="s">
        <v>2888</v>
      </c>
      <c r="J2071" s="419">
        <f t="shared" si="350"/>
        <v>28268761.238183923</v>
      </c>
      <c r="K2071" s="468">
        <f t="shared" si="351"/>
        <v>1.9831018089638372E-4</v>
      </c>
      <c r="M2071" s="640"/>
      <c r="O2071" s="519"/>
    </row>
    <row r="2072" spans="1:15" s="492" customFormat="1">
      <c r="A2072" s="680"/>
      <c r="B2072" s="412" t="s">
        <v>2412</v>
      </c>
      <c r="C2072" s="413">
        <v>38992015</v>
      </c>
      <c r="D2072" s="414"/>
      <c r="E2072" s="418" t="s">
        <v>2887</v>
      </c>
      <c r="F2072" s="475">
        <v>28268761.238183923</v>
      </c>
      <c r="G2072" s="463" t="s">
        <v>2888</v>
      </c>
      <c r="H2072" s="463" t="s">
        <v>2888</v>
      </c>
      <c r="I2072" s="463" t="s">
        <v>2888</v>
      </c>
      <c r="J2072" s="419">
        <f t="shared" si="350"/>
        <v>28268761.238183923</v>
      </c>
      <c r="K2072" s="468">
        <f t="shared" si="351"/>
        <v>1.9831018089638372E-4</v>
      </c>
      <c r="M2072" s="640"/>
      <c r="O2072" s="519"/>
    </row>
    <row r="2073" spans="1:15" s="492" customFormat="1">
      <c r="A2073" s="680"/>
      <c r="B2073" s="412" t="s">
        <v>2413</v>
      </c>
      <c r="C2073" s="413">
        <v>38999770</v>
      </c>
      <c r="D2073" s="414"/>
      <c r="E2073" s="418" t="s">
        <v>2887</v>
      </c>
      <c r="F2073" s="475">
        <v>28268761.238183923</v>
      </c>
      <c r="G2073" s="463" t="s">
        <v>2888</v>
      </c>
      <c r="H2073" s="463" t="s">
        <v>2888</v>
      </c>
      <c r="I2073" s="463" t="s">
        <v>2888</v>
      </c>
      <c r="J2073" s="419">
        <f t="shared" si="350"/>
        <v>28268761.238183923</v>
      </c>
      <c r="K2073" s="468">
        <f t="shared" si="351"/>
        <v>1.9831018089638372E-4</v>
      </c>
      <c r="M2073" s="640"/>
      <c r="O2073" s="519"/>
    </row>
    <row r="2074" spans="1:15" s="492" customFormat="1">
      <c r="A2074" s="680"/>
      <c r="B2074" s="440" t="s">
        <v>2414</v>
      </c>
      <c r="C2074" s="441">
        <v>39728232</v>
      </c>
      <c r="D2074" s="414"/>
      <c r="E2074" s="418" t="s">
        <v>2887</v>
      </c>
      <c r="F2074" s="475">
        <v>28268761.238183923</v>
      </c>
      <c r="G2074" s="463" t="s">
        <v>2888</v>
      </c>
      <c r="H2074" s="463" t="s">
        <v>2888</v>
      </c>
      <c r="I2074" s="463" t="s">
        <v>2888</v>
      </c>
      <c r="J2074" s="419">
        <f t="shared" si="350"/>
        <v>28268761.238183923</v>
      </c>
      <c r="K2074" s="468">
        <f t="shared" si="351"/>
        <v>1.9831018089638372E-4</v>
      </c>
      <c r="M2074" s="640"/>
      <c r="O2074" s="519"/>
    </row>
    <row r="2075" spans="1:15" s="492" customFormat="1">
      <c r="A2075" s="680"/>
      <c r="B2075" s="412" t="s">
        <v>2415</v>
      </c>
      <c r="C2075" s="413">
        <v>41343233</v>
      </c>
      <c r="D2075" s="414"/>
      <c r="E2075" s="418" t="s">
        <v>2887</v>
      </c>
      <c r="F2075" s="475">
        <v>28268761.238183923</v>
      </c>
      <c r="G2075" s="463" t="s">
        <v>2888</v>
      </c>
      <c r="H2075" s="463" t="s">
        <v>2888</v>
      </c>
      <c r="I2075" s="463" t="s">
        <v>2888</v>
      </c>
      <c r="J2075" s="419">
        <f t="shared" si="350"/>
        <v>28268761.238183923</v>
      </c>
      <c r="K2075" s="468">
        <f t="shared" si="351"/>
        <v>1.9831018089638372E-4</v>
      </c>
      <c r="M2075" s="640"/>
      <c r="O2075" s="519"/>
    </row>
    <row r="2076" spans="1:15" s="492" customFormat="1">
      <c r="A2076" s="680"/>
      <c r="B2076" s="412" t="s">
        <v>2416</v>
      </c>
      <c r="C2076" s="413">
        <v>41651929</v>
      </c>
      <c r="D2076" s="414"/>
      <c r="E2076" s="418" t="s">
        <v>2887</v>
      </c>
      <c r="F2076" s="475">
        <v>28268761.238183923</v>
      </c>
      <c r="G2076" s="463" t="s">
        <v>2888</v>
      </c>
      <c r="H2076" s="463" t="s">
        <v>2888</v>
      </c>
      <c r="I2076" s="463" t="s">
        <v>2888</v>
      </c>
      <c r="J2076" s="419">
        <f t="shared" si="350"/>
        <v>28268761.238183923</v>
      </c>
      <c r="K2076" s="468">
        <f t="shared" si="351"/>
        <v>1.9831018089638372E-4</v>
      </c>
      <c r="M2076" s="640"/>
      <c r="O2076" s="519"/>
    </row>
    <row r="2077" spans="1:15" s="492" customFormat="1">
      <c r="A2077" s="680"/>
      <c r="B2077" s="440" t="s">
        <v>2417</v>
      </c>
      <c r="C2077" s="441">
        <v>41932133</v>
      </c>
      <c r="D2077" s="414"/>
      <c r="E2077" s="418" t="s">
        <v>2887</v>
      </c>
      <c r="F2077" s="475">
        <v>28268761.238183923</v>
      </c>
      <c r="G2077" s="463" t="s">
        <v>2888</v>
      </c>
      <c r="H2077" s="463" t="s">
        <v>2888</v>
      </c>
      <c r="I2077" s="463" t="s">
        <v>2888</v>
      </c>
      <c r="J2077" s="419">
        <f t="shared" si="350"/>
        <v>28268761.238183923</v>
      </c>
      <c r="K2077" s="468">
        <f t="shared" si="351"/>
        <v>1.9831018089638372E-4</v>
      </c>
      <c r="M2077" s="640"/>
      <c r="O2077" s="519"/>
    </row>
    <row r="2078" spans="1:15" s="492" customFormat="1">
      <c r="A2078" s="680"/>
      <c r="B2078" s="412" t="s">
        <v>2418</v>
      </c>
      <c r="C2078" s="413">
        <v>51725502</v>
      </c>
      <c r="D2078" s="414"/>
      <c r="E2078" s="418" t="s">
        <v>2887</v>
      </c>
      <c r="F2078" s="475">
        <v>28268761.238183923</v>
      </c>
      <c r="G2078" s="463" t="s">
        <v>2888</v>
      </c>
      <c r="H2078" s="463" t="s">
        <v>2888</v>
      </c>
      <c r="I2078" s="463" t="s">
        <v>2888</v>
      </c>
      <c r="J2078" s="419">
        <f t="shared" si="350"/>
        <v>28268761.238183923</v>
      </c>
      <c r="K2078" s="468">
        <f t="shared" si="351"/>
        <v>1.9831018089638372E-4</v>
      </c>
      <c r="M2078" s="640"/>
      <c r="O2078" s="519"/>
    </row>
    <row r="2079" spans="1:15" s="492" customFormat="1">
      <c r="A2079" s="680"/>
      <c r="B2079" s="412" t="s">
        <v>2419</v>
      </c>
      <c r="C2079" s="413">
        <v>66654539</v>
      </c>
      <c r="D2079" s="414"/>
      <c r="E2079" s="418" t="s">
        <v>2887</v>
      </c>
      <c r="F2079" s="475">
        <v>28268761.238183923</v>
      </c>
      <c r="G2079" s="463" t="s">
        <v>2888</v>
      </c>
      <c r="H2079" s="463" t="s">
        <v>2888</v>
      </c>
      <c r="I2079" s="463" t="s">
        <v>2888</v>
      </c>
      <c r="J2079" s="419">
        <f t="shared" si="350"/>
        <v>28268761.238183923</v>
      </c>
      <c r="K2079" s="468">
        <f t="shared" si="351"/>
        <v>1.9831018089638372E-4</v>
      </c>
      <c r="M2079" s="640"/>
      <c r="O2079" s="519"/>
    </row>
    <row r="2080" spans="1:15" s="492" customFormat="1">
      <c r="A2080" s="680"/>
      <c r="B2080" s="440" t="s">
        <v>2420</v>
      </c>
      <c r="C2080" s="441">
        <v>66657472</v>
      </c>
      <c r="D2080" s="414"/>
      <c r="E2080" s="418" t="s">
        <v>2887</v>
      </c>
      <c r="F2080" s="475">
        <v>28268761.238183923</v>
      </c>
      <c r="G2080" s="463" t="s">
        <v>2888</v>
      </c>
      <c r="H2080" s="463" t="s">
        <v>2888</v>
      </c>
      <c r="I2080" s="463" t="s">
        <v>2888</v>
      </c>
      <c r="J2080" s="419">
        <f t="shared" si="350"/>
        <v>28268761.238183923</v>
      </c>
      <c r="K2080" s="468">
        <f t="shared" si="351"/>
        <v>1.9831018089638372E-4</v>
      </c>
      <c r="M2080" s="640"/>
      <c r="O2080" s="519"/>
    </row>
    <row r="2081" spans="1:15" s="492" customFormat="1">
      <c r="A2081" s="680"/>
      <c r="B2081" s="412" t="s">
        <v>2421</v>
      </c>
      <c r="C2081" s="413">
        <v>66780930</v>
      </c>
      <c r="D2081" s="414"/>
      <c r="E2081" s="418" t="s">
        <v>2887</v>
      </c>
      <c r="F2081" s="475">
        <v>28268761.238183923</v>
      </c>
      <c r="G2081" s="463" t="s">
        <v>2888</v>
      </c>
      <c r="H2081" s="463" t="s">
        <v>2888</v>
      </c>
      <c r="I2081" s="463" t="s">
        <v>2888</v>
      </c>
      <c r="J2081" s="419">
        <f t="shared" si="350"/>
        <v>28268761.238183923</v>
      </c>
      <c r="K2081" s="468">
        <f t="shared" si="351"/>
        <v>1.9831018089638372E-4</v>
      </c>
      <c r="M2081" s="640"/>
      <c r="O2081" s="519"/>
    </row>
    <row r="2082" spans="1:15" s="492" customFormat="1">
      <c r="A2082" s="680"/>
      <c r="B2082" s="412" t="s">
        <v>2422</v>
      </c>
      <c r="C2082" s="413">
        <v>66815473</v>
      </c>
      <c r="D2082" s="414"/>
      <c r="E2082" s="418" t="s">
        <v>2887</v>
      </c>
      <c r="F2082" s="475">
        <v>28268761.238183923</v>
      </c>
      <c r="G2082" s="463" t="s">
        <v>2888</v>
      </c>
      <c r="H2082" s="463" t="s">
        <v>2888</v>
      </c>
      <c r="I2082" s="463" t="s">
        <v>2888</v>
      </c>
      <c r="J2082" s="419">
        <f t="shared" si="350"/>
        <v>28268761.238183923</v>
      </c>
      <c r="K2082" s="468">
        <f t="shared" si="351"/>
        <v>1.9831018089638372E-4</v>
      </c>
      <c r="M2082" s="640"/>
      <c r="O2082" s="519"/>
    </row>
    <row r="2083" spans="1:15" s="492" customFormat="1">
      <c r="A2083" s="680"/>
      <c r="B2083" s="440" t="s">
        <v>2423</v>
      </c>
      <c r="C2083" s="441">
        <v>66817077</v>
      </c>
      <c r="D2083" s="414"/>
      <c r="E2083" s="418" t="s">
        <v>2887</v>
      </c>
      <c r="F2083" s="475">
        <v>28268761.238183923</v>
      </c>
      <c r="G2083" s="463" t="s">
        <v>2888</v>
      </c>
      <c r="H2083" s="463" t="s">
        <v>2888</v>
      </c>
      <c r="I2083" s="463" t="s">
        <v>2888</v>
      </c>
      <c r="J2083" s="419">
        <f t="shared" si="350"/>
        <v>28268761.238183923</v>
      </c>
      <c r="K2083" s="468">
        <f t="shared" si="351"/>
        <v>1.9831018089638372E-4</v>
      </c>
      <c r="M2083" s="640"/>
      <c r="O2083" s="519"/>
    </row>
    <row r="2084" spans="1:15" s="492" customFormat="1">
      <c r="A2084" s="680"/>
      <c r="B2084" s="412" t="s">
        <v>2424</v>
      </c>
      <c r="C2084" s="413">
        <v>66820629</v>
      </c>
      <c r="D2084" s="414"/>
      <c r="E2084" s="418" t="s">
        <v>2887</v>
      </c>
      <c r="F2084" s="475">
        <v>28268761.238183923</v>
      </c>
      <c r="G2084" s="463" t="s">
        <v>2888</v>
      </c>
      <c r="H2084" s="463" t="s">
        <v>2888</v>
      </c>
      <c r="I2084" s="463" t="s">
        <v>2888</v>
      </c>
      <c r="J2084" s="419">
        <f t="shared" si="350"/>
        <v>28268761.238183923</v>
      </c>
      <c r="K2084" s="468">
        <f t="shared" si="351"/>
        <v>1.9831018089638372E-4</v>
      </c>
      <c r="M2084" s="640"/>
      <c r="O2084" s="519"/>
    </row>
    <row r="2085" spans="1:15" s="492" customFormat="1">
      <c r="A2085" s="680"/>
      <c r="B2085" s="412" t="s">
        <v>2425</v>
      </c>
      <c r="C2085" s="413">
        <v>66832336</v>
      </c>
      <c r="D2085" s="414"/>
      <c r="E2085" s="418" t="s">
        <v>2887</v>
      </c>
      <c r="F2085" s="475">
        <v>28268761.238183923</v>
      </c>
      <c r="G2085" s="463" t="s">
        <v>2888</v>
      </c>
      <c r="H2085" s="463" t="s">
        <v>2888</v>
      </c>
      <c r="I2085" s="463" t="s">
        <v>2888</v>
      </c>
      <c r="J2085" s="419">
        <f t="shared" si="350"/>
        <v>28268761.238183923</v>
      </c>
      <c r="K2085" s="468">
        <f t="shared" si="351"/>
        <v>1.9831018089638372E-4</v>
      </c>
      <c r="M2085" s="640"/>
      <c r="O2085" s="519"/>
    </row>
    <row r="2086" spans="1:15" s="492" customFormat="1">
      <c r="A2086" s="680"/>
      <c r="B2086" s="440" t="s">
        <v>2426</v>
      </c>
      <c r="C2086" s="441">
        <v>66851528</v>
      </c>
      <c r="D2086" s="414"/>
      <c r="E2086" s="418" t="s">
        <v>2887</v>
      </c>
      <c r="F2086" s="475">
        <v>28268761.238183923</v>
      </c>
      <c r="G2086" s="463" t="s">
        <v>2888</v>
      </c>
      <c r="H2086" s="463" t="s">
        <v>2888</v>
      </c>
      <c r="I2086" s="463" t="s">
        <v>2888</v>
      </c>
      <c r="J2086" s="419">
        <f t="shared" si="350"/>
        <v>28268761.238183923</v>
      </c>
      <c r="K2086" s="468">
        <f t="shared" si="351"/>
        <v>1.9831018089638372E-4</v>
      </c>
      <c r="M2086" s="640"/>
      <c r="O2086" s="519"/>
    </row>
    <row r="2087" spans="1:15" s="492" customFormat="1">
      <c r="A2087" s="680"/>
      <c r="B2087" s="412" t="s">
        <v>2427</v>
      </c>
      <c r="C2087" s="413">
        <v>66853655</v>
      </c>
      <c r="D2087" s="414"/>
      <c r="E2087" s="418" t="s">
        <v>2887</v>
      </c>
      <c r="F2087" s="475">
        <v>28268761.238183923</v>
      </c>
      <c r="G2087" s="463" t="s">
        <v>2888</v>
      </c>
      <c r="H2087" s="463" t="s">
        <v>2888</v>
      </c>
      <c r="I2087" s="463" t="s">
        <v>2888</v>
      </c>
      <c r="J2087" s="419">
        <f t="shared" si="350"/>
        <v>28268761.238183923</v>
      </c>
      <c r="K2087" s="468">
        <f t="shared" si="351"/>
        <v>1.9831018089638372E-4</v>
      </c>
      <c r="M2087" s="640"/>
      <c r="O2087" s="519"/>
    </row>
    <row r="2088" spans="1:15" s="492" customFormat="1">
      <c r="A2088" s="680"/>
      <c r="B2088" s="412" t="s">
        <v>2428</v>
      </c>
      <c r="C2088" s="413">
        <v>66904318</v>
      </c>
      <c r="D2088" s="414"/>
      <c r="E2088" s="418" t="s">
        <v>2887</v>
      </c>
      <c r="F2088" s="475">
        <v>28268761.238183923</v>
      </c>
      <c r="G2088" s="463" t="s">
        <v>2888</v>
      </c>
      <c r="H2088" s="463" t="s">
        <v>2888</v>
      </c>
      <c r="I2088" s="463" t="s">
        <v>2888</v>
      </c>
      <c r="J2088" s="419">
        <f t="shared" si="350"/>
        <v>28268761.238183923</v>
      </c>
      <c r="K2088" s="468">
        <f t="shared" si="351"/>
        <v>1.9831018089638372E-4</v>
      </c>
      <c r="M2088" s="640"/>
      <c r="O2088" s="519"/>
    </row>
    <row r="2089" spans="1:15" s="492" customFormat="1">
      <c r="A2089" s="680"/>
      <c r="B2089" s="440" t="s">
        <v>2429</v>
      </c>
      <c r="C2089" s="441">
        <v>66914771</v>
      </c>
      <c r="D2089" s="414"/>
      <c r="E2089" s="418" t="s">
        <v>2887</v>
      </c>
      <c r="F2089" s="475">
        <v>28268761.238183923</v>
      </c>
      <c r="G2089" s="463" t="s">
        <v>2888</v>
      </c>
      <c r="H2089" s="463" t="s">
        <v>2888</v>
      </c>
      <c r="I2089" s="463" t="s">
        <v>2888</v>
      </c>
      <c r="J2089" s="419">
        <f t="shared" si="350"/>
        <v>28268761.238183923</v>
      </c>
      <c r="K2089" s="468">
        <f t="shared" si="351"/>
        <v>1.9831018089638372E-4</v>
      </c>
      <c r="M2089" s="640"/>
      <c r="O2089" s="519"/>
    </row>
    <row r="2090" spans="1:15" s="492" customFormat="1">
      <c r="A2090" s="680"/>
      <c r="B2090" s="412" t="s">
        <v>2430</v>
      </c>
      <c r="C2090" s="413">
        <v>66924173</v>
      </c>
      <c r="D2090" s="414"/>
      <c r="E2090" s="418" t="s">
        <v>2887</v>
      </c>
      <c r="F2090" s="475">
        <v>28268761.238183923</v>
      </c>
      <c r="G2090" s="463" t="s">
        <v>2888</v>
      </c>
      <c r="H2090" s="463" t="s">
        <v>2888</v>
      </c>
      <c r="I2090" s="463" t="s">
        <v>2888</v>
      </c>
      <c r="J2090" s="419">
        <f t="shared" si="350"/>
        <v>28268761.238183923</v>
      </c>
      <c r="K2090" s="468">
        <f t="shared" si="351"/>
        <v>1.9831018089638372E-4</v>
      </c>
      <c r="M2090" s="640"/>
      <c r="O2090" s="519"/>
    </row>
    <row r="2091" spans="1:15" s="492" customFormat="1">
      <c r="A2091" s="680"/>
      <c r="B2091" s="412" t="s">
        <v>2431</v>
      </c>
      <c r="C2091" s="413">
        <v>66924420</v>
      </c>
      <c r="D2091" s="414"/>
      <c r="E2091" s="418" t="s">
        <v>2887</v>
      </c>
      <c r="F2091" s="475">
        <v>28268761.238183923</v>
      </c>
      <c r="G2091" s="463" t="s">
        <v>2888</v>
      </c>
      <c r="H2091" s="463" t="s">
        <v>2888</v>
      </c>
      <c r="I2091" s="463" t="s">
        <v>2888</v>
      </c>
      <c r="J2091" s="419">
        <f t="shared" si="350"/>
        <v>28268761.238183923</v>
      </c>
      <c r="K2091" s="468">
        <f t="shared" si="351"/>
        <v>1.9831018089638372E-4</v>
      </c>
      <c r="M2091" s="640"/>
      <c r="O2091" s="519"/>
    </row>
    <row r="2092" spans="1:15" s="492" customFormat="1">
      <c r="A2092" s="680"/>
      <c r="B2092" s="440" t="s">
        <v>2432</v>
      </c>
      <c r="C2092" s="441">
        <v>66925242</v>
      </c>
      <c r="D2092" s="414"/>
      <c r="E2092" s="418" t="s">
        <v>2887</v>
      </c>
      <c r="F2092" s="475">
        <v>28268761.238183923</v>
      </c>
      <c r="G2092" s="463" t="s">
        <v>2888</v>
      </c>
      <c r="H2092" s="463" t="s">
        <v>2888</v>
      </c>
      <c r="I2092" s="463" t="s">
        <v>2888</v>
      </c>
      <c r="J2092" s="419">
        <f t="shared" si="350"/>
        <v>28268761.238183923</v>
      </c>
      <c r="K2092" s="468">
        <f t="shared" si="351"/>
        <v>1.9831018089638372E-4</v>
      </c>
      <c r="M2092" s="640"/>
      <c r="O2092" s="519"/>
    </row>
    <row r="2093" spans="1:15" s="492" customFormat="1">
      <c r="A2093" s="680"/>
      <c r="B2093" s="412" t="s">
        <v>2433</v>
      </c>
      <c r="C2093" s="413">
        <v>66986887</v>
      </c>
      <c r="D2093" s="414"/>
      <c r="E2093" s="418" t="s">
        <v>2887</v>
      </c>
      <c r="F2093" s="475">
        <v>28268761.238183923</v>
      </c>
      <c r="G2093" s="463" t="s">
        <v>2888</v>
      </c>
      <c r="H2093" s="463" t="s">
        <v>2888</v>
      </c>
      <c r="I2093" s="463" t="s">
        <v>2888</v>
      </c>
      <c r="J2093" s="419">
        <f t="shared" si="350"/>
        <v>28268761.238183923</v>
      </c>
      <c r="K2093" s="468">
        <f t="shared" si="351"/>
        <v>1.9831018089638372E-4</v>
      </c>
      <c r="M2093" s="640"/>
      <c r="O2093" s="519"/>
    </row>
    <row r="2094" spans="1:15" s="492" customFormat="1">
      <c r="A2094" s="680"/>
      <c r="B2094" s="412" t="s">
        <v>2434</v>
      </c>
      <c r="C2094" s="413">
        <v>66994153</v>
      </c>
      <c r="D2094" s="414"/>
      <c r="E2094" s="418" t="s">
        <v>2887</v>
      </c>
      <c r="F2094" s="475">
        <v>28268761.238183923</v>
      </c>
      <c r="G2094" s="463" t="s">
        <v>2888</v>
      </c>
      <c r="H2094" s="463" t="s">
        <v>2888</v>
      </c>
      <c r="I2094" s="463" t="s">
        <v>2888</v>
      </c>
      <c r="J2094" s="419">
        <f t="shared" si="350"/>
        <v>28268761.238183923</v>
      </c>
      <c r="K2094" s="468">
        <f t="shared" si="351"/>
        <v>1.9831018089638372E-4</v>
      </c>
      <c r="M2094" s="640"/>
      <c r="O2094" s="519"/>
    </row>
    <row r="2095" spans="1:15" s="492" customFormat="1">
      <c r="A2095" s="680"/>
      <c r="B2095" s="440" t="s">
        <v>2435</v>
      </c>
      <c r="C2095" s="441">
        <v>67001415</v>
      </c>
      <c r="D2095" s="414"/>
      <c r="E2095" s="418" t="s">
        <v>2887</v>
      </c>
      <c r="F2095" s="475">
        <v>28268761.238183923</v>
      </c>
      <c r="G2095" s="463" t="s">
        <v>2888</v>
      </c>
      <c r="H2095" s="463" t="s">
        <v>2888</v>
      </c>
      <c r="I2095" s="463" t="s">
        <v>2888</v>
      </c>
      <c r="J2095" s="419">
        <f t="shared" si="350"/>
        <v>28268761.238183923</v>
      </c>
      <c r="K2095" s="468">
        <f t="shared" si="351"/>
        <v>1.9831018089638372E-4</v>
      </c>
      <c r="M2095" s="640"/>
      <c r="O2095" s="519"/>
    </row>
    <row r="2096" spans="1:15" s="492" customFormat="1">
      <c r="A2096" s="680"/>
      <c r="B2096" s="412" t="s">
        <v>2436</v>
      </c>
      <c r="C2096" s="413">
        <v>67002349</v>
      </c>
      <c r="D2096" s="414"/>
      <c r="E2096" s="418" t="s">
        <v>2887</v>
      </c>
      <c r="F2096" s="475">
        <v>28268761.238183923</v>
      </c>
      <c r="G2096" s="463" t="s">
        <v>2888</v>
      </c>
      <c r="H2096" s="463" t="s">
        <v>2888</v>
      </c>
      <c r="I2096" s="463" t="s">
        <v>2888</v>
      </c>
      <c r="J2096" s="419">
        <f t="shared" si="350"/>
        <v>28268761.238183923</v>
      </c>
      <c r="K2096" s="468">
        <f t="shared" si="351"/>
        <v>1.9831018089638372E-4</v>
      </c>
      <c r="M2096" s="640"/>
      <c r="O2096" s="519"/>
    </row>
    <row r="2097" spans="1:15" s="492" customFormat="1">
      <c r="A2097" s="680"/>
      <c r="B2097" s="412" t="s">
        <v>2437</v>
      </c>
      <c r="C2097" s="413">
        <v>67007227</v>
      </c>
      <c r="D2097" s="414"/>
      <c r="E2097" s="418" t="s">
        <v>2887</v>
      </c>
      <c r="F2097" s="475">
        <v>28268761.238183923</v>
      </c>
      <c r="G2097" s="463" t="s">
        <v>2888</v>
      </c>
      <c r="H2097" s="463" t="s">
        <v>2888</v>
      </c>
      <c r="I2097" s="463" t="s">
        <v>2888</v>
      </c>
      <c r="J2097" s="419">
        <f t="shared" si="350"/>
        <v>28268761.238183923</v>
      </c>
      <c r="K2097" s="468">
        <f t="shared" si="351"/>
        <v>1.9831018089638372E-4</v>
      </c>
      <c r="M2097" s="640"/>
      <c r="O2097" s="519"/>
    </row>
    <row r="2098" spans="1:15" s="492" customFormat="1">
      <c r="A2098" s="680"/>
      <c r="B2098" s="440" t="s">
        <v>2438</v>
      </c>
      <c r="C2098" s="441">
        <v>67026086</v>
      </c>
      <c r="D2098" s="414"/>
      <c r="E2098" s="418" t="s">
        <v>2887</v>
      </c>
      <c r="F2098" s="475">
        <v>28268761.238183923</v>
      </c>
      <c r="G2098" s="463" t="s">
        <v>2888</v>
      </c>
      <c r="H2098" s="463" t="s">
        <v>2888</v>
      </c>
      <c r="I2098" s="463" t="s">
        <v>2888</v>
      </c>
      <c r="J2098" s="419">
        <f t="shared" si="350"/>
        <v>28268761.238183923</v>
      </c>
      <c r="K2098" s="468">
        <f t="shared" si="351"/>
        <v>1.9831018089638372E-4</v>
      </c>
      <c r="M2098" s="640"/>
      <c r="O2098" s="519"/>
    </row>
    <row r="2099" spans="1:15" s="492" customFormat="1">
      <c r="A2099" s="680"/>
      <c r="B2099" s="412" t="s">
        <v>2439</v>
      </c>
      <c r="C2099" s="413">
        <v>67027562</v>
      </c>
      <c r="D2099" s="414"/>
      <c r="E2099" s="418" t="s">
        <v>2887</v>
      </c>
      <c r="F2099" s="475">
        <v>28268761.238183923</v>
      </c>
      <c r="G2099" s="463" t="s">
        <v>2888</v>
      </c>
      <c r="H2099" s="463" t="s">
        <v>2888</v>
      </c>
      <c r="I2099" s="463" t="s">
        <v>2888</v>
      </c>
      <c r="J2099" s="419">
        <f t="shared" si="350"/>
        <v>28268761.238183923</v>
      </c>
      <c r="K2099" s="468">
        <f t="shared" si="351"/>
        <v>1.9831018089638372E-4</v>
      </c>
      <c r="M2099" s="640"/>
      <c r="O2099" s="519"/>
    </row>
    <row r="2100" spans="1:15" s="492" customFormat="1">
      <c r="A2100" s="680"/>
      <c r="B2100" s="412" t="s">
        <v>2440</v>
      </c>
      <c r="C2100" s="413">
        <v>67029242</v>
      </c>
      <c r="D2100" s="414"/>
      <c r="E2100" s="418" t="s">
        <v>2887</v>
      </c>
      <c r="F2100" s="475">
        <v>28268761.238183923</v>
      </c>
      <c r="G2100" s="463" t="s">
        <v>2888</v>
      </c>
      <c r="H2100" s="463" t="s">
        <v>2888</v>
      </c>
      <c r="I2100" s="463" t="s">
        <v>2888</v>
      </c>
      <c r="J2100" s="419">
        <f t="shared" si="350"/>
        <v>28268761.238183923</v>
      </c>
      <c r="K2100" s="468">
        <f t="shared" si="351"/>
        <v>1.9831018089638372E-4</v>
      </c>
      <c r="M2100" s="640"/>
      <c r="O2100" s="519"/>
    </row>
    <row r="2101" spans="1:15" s="492" customFormat="1">
      <c r="A2101" s="680"/>
      <c r="B2101" s="440" t="s">
        <v>2441</v>
      </c>
      <c r="C2101" s="441">
        <v>67039122</v>
      </c>
      <c r="D2101" s="414"/>
      <c r="E2101" s="418" t="s">
        <v>2887</v>
      </c>
      <c r="F2101" s="475">
        <v>28268761.238183923</v>
      </c>
      <c r="G2101" s="463" t="s">
        <v>2888</v>
      </c>
      <c r="H2101" s="463" t="s">
        <v>2888</v>
      </c>
      <c r="I2101" s="463" t="s">
        <v>2888</v>
      </c>
      <c r="J2101" s="419">
        <f t="shared" si="350"/>
        <v>28268761.238183923</v>
      </c>
      <c r="K2101" s="468">
        <f t="shared" si="351"/>
        <v>1.9831018089638372E-4</v>
      </c>
      <c r="M2101" s="640"/>
      <c r="O2101" s="519"/>
    </row>
    <row r="2102" spans="1:15" s="492" customFormat="1">
      <c r="A2102" s="680"/>
      <c r="B2102" s="412" t="s">
        <v>2442</v>
      </c>
      <c r="C2102" s="413">
        <v>70040278</v>
      </c>
      <c r="D2102" s="414"/>
      <c r="E2102" s="418" t="s">
        <v>2887</v>
      </c>
      <c r="F2102" s="475">
        <v>28268761.238183923</v>
      </c>
      <c r="G2102" s="463" t="s">
        <v>2888</v>
      </c>
      <c r="H2102" s="463" t="s">
        <v>2888</v>
      </c>
      <c r="I2102" s="463" t="s">
        <v>2888</v>
      </c>
      <c r="J2102" s="419">
        <f t="shared" si="350"/>
        <v>28268761.238183923</v>
      </c>
      <c r="K2102" s="468">
        <f t="shared" si="351"/>
        <v>1.9831018089638372E-4</v>
      </c>
      <c r="M2102" s="640"/>
      <c r="O2102" s="519"/>
    </row>
    <row r="2103" spans="1:15" s="492" customFormat="1">
      <c r="A2103" s="680"/>
      <c r="B2103" s="412" t="s">
        <v>2443</v>
      </c>
      <c r="C2103" s="413">
        <v>71318624</v>
      </c>
      <c r="D2103" s="414"/>
      <c r="E2103" s="418" t="s">
        <v>2887</v>
      </c>
      <c r="F2103" s="475">
        <v>28268761.238183923</v>
      </c>
      <c r="G2103" s="463" t="s">
        <v>2888</v>
      </c>
      <c r="H2103" s="463" t="s">
        <v>2888</v>
      </c>
      <c r="I2103" s="463" t="s">
        <v>2888</v>
      </c>
      <c r="J2103" s="419">
        <f t="shared" si="350"/>
        <v>28268761.238183923</v>
      </c>
      <c r="K2103" s="468">
        <f t="shared" si="351"/>
        <v>1.9831018089638372E-4</v>
      </c>
      <c r="M2103" s="640"/>
      <c r="O2103" s="519"/>
    </row>
    <row r="2104" spans="1:15" s="492" customFormat="1">
      <c r="A2104" s="680"/>
      <c r="B2104" s="440" t="s">
        <v>2444</v>
      </c>
      <c r="C2104" s="441">
        <v>71690138</v>
      </c>
      <c r="D2104" s="414"/>
      <c r="E2104" s="418" t="s">
        <v>2887</v>
      </c>
      <c r="F2104" s="475">
        <v>28268761.238183923</v>
      </c>
      <c r="G2104" s="463" t="s">
        <v>2888</v>
      </c>
      <c r="H2104" s="463" t="s">
        <v>2888</v>
      </c>
      <c r="I2104" s="463" t="s">
        <v>2888</v>
      </c>
      <c r="J2104" s="419">
        <f t="shared" si="350"/>
        <v>28268761.238183923</v>
      </c>
      <c r="K2104" s="468">
        <f t="shared" si="351"/>
        <v>1.9831018089638372E-4</v>
      </c>
      <c r="M2104" s="640"/>
      <c r="O2104" s="519"/>
    </row>
    <row r="2105" spans="1:15" s="492" customFormat="1">
      <c r="A2105" s="680"/>
      <c r="B2105" s="412" t="s">
        <v>2445</v>
      </c>
      <c r="C2105" s="413">
        <v>71722642</v>
      </c>
      <c r="D2105" s="414"/>
      <c r="E2105" s="418" t="s">
        <v>2887</v>
      </c>
      <c r="F2105" s="475">
        <v>28268761.238183923</v>
      </c>
      <c r="G2105" s="463" t="s">
        <v>2888</v>
      </c>
      <c r="H2105" s="463" t="s">
        <v>2888</v>
      </c>
      <c r="I2105" s="463" t="s">
        <v>2888</v>
      </c>
      <c r="J2105" s="419">
        <f t="shared" si="350"/>
        <v>28268761.238183923</v>
      </c>
      <c r="K2105" s="468">
        <f t="shared" si="351"/>
        <v>1.9831018089638372E-4</v>
      </c>
      <c r="M2105" s="640"/>
      <c r="O2105" s="519"/>
    </row>
    <row r="2106" spans="1:15" s="492" customFormat="1">
      <c r="A2106" s="680"/>
      <c r="B2106" s="412" t="s">
        <v>2446</v>
      </c>
      <c r="C2106" s="413">
        <v>72216262</v>
      </c>
      <c r="D2106" s="414"/>
      <c r="E2106" s="418" t="s">
        <v>2887</v>
      </c>
      <c r="F2106" s="475">
        <v>28268761.238183923</v>
      </c>
      <c r="G2106" s="463" t="s">
        <v>2888</v>
      </c>
      <c r="H2106" s="463" t="s">
        <v>2888</v>
      </c>
      <c r="I2106" s="463" t="s">
        <v>2888</v>
      </c>
      <c r="J2106" s="419">
        <f t="shared" si="350"/>
        <v>28268761.238183923</v>
      </c>
      <c r="K2106" s="468">
        <f t="shared" si="351"/>
        <v>1.9831018089638372E-4</v>
      </c>
      <c r="M2106" s="640"/>
      <c r="O2106" s="519"/>
    </row>
    <row r="2107" spans="1:15" s="492" customFormat="1">
      <c r="A2107" s="680"/>
      <c r="B2107" s="440" t="s">
        <v>2447</v>
      </c>
      <c r="C2107" s="441">
        <v>73076353</v>
      </c>
      <c r="D2107" s="414"/>
      <c r="E2107" s="418" t="s">
        <v>2887</v>
      </c>
      <c r="F2107" s="475">
        <v>28268761.238183923</v>
      </c>
      <c r="G2107" s="463" t="s">
        <v>2888</v>
      </c>
      <c r="H2107" s="463" t="s">
        <v>2888</v>
      </c>
      <c r="I2107" s="463" t="s">
        <v>2888</v>
      </c>
      <c r="J2107" s="419">
        <f t="shared" si="350"/>
        <v>28268761.238183923</v>
      </c>
      <c r="K2107" s="468">
        <f t="shared" si="351"/>
        <v>1.9831018089638372E-4</v>
      </c>
      <c r="M2107" s="640"/>
      <c r="O2107" s="519"/>
    </row>
    <row r="2108" spans="1:15" s="492" customFormat="1">
      <c r="A2108" s="680"/>
      <c r="B2108" s="412" t="s">
        <v>2448</v>
      </c>
      <c r="C2108" s="413">
        <v>76041101</v>
      </c>
      <c r="D2108" s="414"/>
      <c r="E2108" s="418" t="s">
        <v>2887</v>
      </c>
      <c r="F2108" s="475">
        <v>28268761.238183923</v>
      </c>
      <c r="G2108" s="463" t="s">
        <v>2888</v>
      </c>
      <c r="H2108" s="463" t="s">
        <v>2888</v>
      </c>
      <c r="I2108" s="463" t="s">
        <v>2888</v>
      </c>
      <c r="J2108" s="419">
        <f t="shared" si="350"/>
        <v>28268761.238183923</v>
      </c>
      <c r="K2108" s="468">
        <f t="shared" si="351"/>
        <v>1.9831018089638372E-4</v>
      </c>
      <c r="M2108" s="640"/>
      <c r="O2108" s="519"/>
    </row>
    <row r="2109" spans="1:15" s="492" customFormat="1">
      <c r="A2109" s="680"/>
      <c r="B2109" s="412" t="s">
        <v>2449</v>
      </c>
      <c r="C2109" s="413">
        <v>76308780</v>
      </c>
      <c r="D2109" s="414"/>
      <c r="E2109" s="418" t="s">
        <v>2887</v>
      </c>
      <c r="F2109" s="475">
        <v>28268761.238183923</v>
      </c>
      <c r="G2109" s="463" t="s">
        <v>2888</v>
      </c>
      <c r="H2109" s="463" t="s">
        <v>2888</v>
      </c>
      <c r="I2109" s="463" t="s">
        <v>2888</v>
      </c>
      <c r="J2109" s="419">
        <f t="shared" si="350"/>
        <v>28268761.238183923</v>
      </c>
      <c r="K2109" s="468">
        <f t="shared" si="351"/>
        <v>1.9831018089638372E-4</v>
      </c>
      <c r="M2109" s="640"/>
      <c r="O2109" s="519"/>
    </row>
    <row r="2110" spans="1:15" s="492" customFormat="1">
      <c r="A2110" s="680"/>
      <c r="B2110" s="440" t="s">
        <v>2450</v>
      </c>
      <c r="C2110" s="441">
        <v>76313970</v>
      </c>
      <c r="D2110" s="414"/>
      <c r="E2110" s="418" t="s">
        <v>2887</v>
      </c>
      <c r="F2110" s="475">
        <v>28268761.238183923</v>
      </c>
      <c r="G2110" s="463" t="s">
        <v>2888</v>
      </c>
      <c r="H2110" s="463" t="s">
        <v>2888</v>
      </c>
      <c r="I2110" s="463" t="s">
        <v>2888</v>
      </c>
      <c r="J2110" s="419">
        <f t="shared" si="350"/>
        <v>28268761.238183923</v>
      </c>
      <c r="K2110" s="468">
        <f t="shared" si="351"/>
        <v>1.9831018089638372E-4</v>
      </c>
      <c r="M2110" s="640"/>
      <c r="O2110" s="519"/>
    </row>
    <row r="2111" spans="1:15" s="492" customFormat="1">
      <c r="A2111" s="680"/>
      <c r="B2111" s="412" t="s">
        <v>2451</v>
      </c>
      <c r="C2111" s="413">
        <v>76314048</v>
      </c>
      <c r="D2111" s="414"/>
      <c r="E2111" s="418" t="s">
        <v>2887</v>
      </c>
      <c r="F2111" s="475">
        <v>28268761.238183923</v>
      </c>
      <c r="G2111" s="463" t="s">
        <v>2888</v>
      </c>
      <c r="H2111" s="463" t="s">
        <v>2888</v>
      </c>
      <c r="I2111" s="463" t="s">
        <v>2888</v>
      </c>
      <c r="J2111" s="419">
        <f t="shared" si="350"/>
        <v>28268761.238183923</v>
      </c>
      <c r="K2111" s="468">
        <f t="shared" si="351"/>
        <v>1.9831018089638372E-4</v>
      </c>
      <c r="M2111" s="640"/>
      <c r="O2111" s="519"/>
    </row>
    <row r="2112" spans="1:15" s="492" customFormat="1">
      <c r="A2112" s="680"/>
      <c r="B2112" s="412" t="s">
        <v>2452</v>
      </c>
      <c r="C2112" s="413">
        <v>76320030</v>
      </c>
      <c r="D2112" s="414"/>
      <c r="E2112" s="418" t="s">
        <v>2887</v>
      </c>
      <c r="F2112" s="475">
        <v>28268761.238183923</v>
      </c>
      <c r="G2112" s="463" t="s">
        <v>2888</v>
      </c>
      <c r="H2112" s="463" t="s">
        <v>2888</v>
      </c>
      <c r="I2112" s="463" t="s">
        <v>2888</v>
      </c>
      <c r="J2112" s="419">
        <f t="shared" si="350"/>
        <v>28268761.238183923</v>
      </c>
      <c r="K2112" s="468">
        <f t="shared" si="351"/>
        <v>1.9831018089638372E-4</v>
      </c>
      <c r="M2112" s="640"/>
      <c r="O2112" s="519"/>
    </row>
    <row r="2113" spans="1:15" s="492" customFormat="1">
      <c r="A2113" s="680"/>
      <c r="B2113" s="440" t="s">
        <v>2453</v>
      </c>
      <c r="C2113" s="441">
        <v>79146106</v>
      </c>
      <c r="D2113" s="414"/>
      <c r="E2113" s="418" t="s">
        <v>2887</v>
      </c>
      <c r="F2113" s="475">
        <v>28268761.238183923</v>
      </c>
      <c r="G2113" s="463" t="s">
        <v>2888</v>
      </c>
      <c r="H2113" s="463" t="s">
        <v>2888</v>
      </c>
      <c r="I2113" s="463" t="s">
        <v>2888</v>
      </c>
      <c r="J2113" s="419">
        <f t="shared" si="350"/>
        <v>28268761.238183923</v>
      </c>
      <c r="K2113" s="468">
        <f t="shared" si="351"/>
        <v>1.9831018089638372E-4</v>
      </c>
      <c r="M2113" s="640"/>
      <c r="O2113" s="519"/>
    </row>
    <row r="2114" spans="1:15" s="492" customFormat="1">
      <c r="A2114" s="680"/>
      <c r="B2114" s="412" t="s">
        <v>1028</v>
      </c>
      <c r="C2114" s="413">
        <v>79158667</v>
      </c>
      <c r="D2114" s="414"/>
      <c r="E2114" s="418" t="s">
        <v>2887</v>
      </c>
      <c r="F2114" s="475">
        <v>28268761.238183923</v>
      </c>
      <c r="G2114" s="463" t="s">
        <v>2888</v>
      </c>
      <c r="H2114" s="463" t="s">
        <v>2888</v>
      </c>
      <c r="I2114" s="463" t="s">
        <v>2888</v>
      </c>
      <c r="J2114" s="419">
        <f t="shared" si="350"/>
        <v>28268761.238183923</v>
      </c>
      <c r="K2114" s="468">
        <f t="shared" si="351"/>
        <v>1.9831018089638372E-4</v>
      </c>
      <c r="M2114" s="640"/>
      <c r="O2114" s="519"/>
    </row>
    <row r="2115" spans="1:15" s="492" customFormat="1">
      <c r="A2115" s="680"/>
      <c r="B2115" s="412" t="s">
        <v>2454</v>
      </c>
      <c r="C2115" s="413">
        <v>79332977</v>
      </c>
      <c r="D2115" s="414"/>
      <c r="E2115" s="418" t="s">
        <v>2887</v>
      </c>
      <c r="F2115" s="475">
        <v>28268761.238183923</v>
      </c>
      <c r="G2115" s="463" t="s">
        <v>2888</v>
      </c>
      <c r="H2115" s="463" t="s">
        <v>2888</v>
      </c>
      <c r="I2115" s="463" t="s">
        <v>2888</v>
      </c>
      <c r="J2115" s="419">
        <f t="shared" si="350"/>
        <v>28268761.238183923</v>
      </c>
      <c r="K2115" s="468">
        <f t="shared" si="351"/>
        <v>1.9831018089638372E-4</v>
      </c>
      <c r="M2115" s="640"/>
      <c r="O2115" s="519"/>
    </row>
    <row r="2116" spans="1:15" s="492" customFormat="1">
      <c r="A2116" s="680"/>
      <c r="B2116" s="440" t="s">
        <v>2455</v>
      </c>
      <c r="C2116" s="441">
        <v>79338031</v>
      </c>
      <c r="D2116" s="414"/>
      <c r="E2116" s="418" t="s">
        <v>2887</v>
      </c>
      <c r="F2116" s="475">
        <v>28268761.238183923</v>
      </c>
      <c r="G2116" s="463" t="s">
        <v>2888</v>
      </c>
      <c r="H2116" s="463" t="s">
        <v>2888</v>
      </c>
      <c r="I2116" s="463" t="s">
        <v>2888</v>
      </c>
      <c r="J2116" s="419">
        <f t="shared" si="350"/>
        <v>28268761.238183923</v>
      </c>
      <c r="K2116" s="468">
        <f t="shared" si="351"/>
        <v>1.9831018089638372E-4</v>
      </c>
      <c r="M2116" s="640"/>
      <c r="O2116" s="519"/>
    </row>
    <row r="2117" spans="1:15" s="492" customFormat="1">
      <c r="A2117" s="680"/>
      <c r="B2117" s="412" t="s">
        <v>2456</v>
      </c>
      <c r="C2117" s="413">
        <v>79374761</v>
      </c>
      <c r="D2117" s="414"/>
      <c r="E2117" s="418" t="s">
        <v>2887</v>
      </c>
      <c r="F2117" s="475">
        <v>28268761.238183923</v>
      </c>
      <c r="G2117" s="463" t="s">
        <v>2888</v>
      </c>
      <c r="H2117" s="463" t="s">
        <v>2888</v>
      </c>
      <c r="I2117" s="463" t="s">
        <v>2888</v>
      </c>
      <c r="J2117" s="419">
        <f t="shared" si="350"/>
        <v>28268761.238183923</v>
      </c>
      <c r="K2117" s="468">
        <f t="shared" si="351"/>
        <v>1.9831018089638372E-4</v>
      </c>
      <c r="M2117" s="640"/>
      <c r="O2117" s="519"/>
    </row>
    <row r="2118" spans="1:15" s="492" customFormat="1">
      <c r="A2118" s="680"/>
      <c r="B2118" s="412" t="s">
        <v>2457</v>
      </c>
      <c r="C2118" s="413">
        <v>79397876</v>
      </c>
      <c r="D2118" s="414"/>
      <c r="E2118" s="418" t="s">
        <v>2887</v>
      </c>
      <c r="F2118" s="475">
        <v>28268761.238183923</v>
      </c>
      <c r="G2118" s="463" t="s">
        <v>2888</v>
      </c>
      <c r="H2118" s="463" t="s">
        <v>2888</v>
      </c>
      <c r="I2118" s="463" t="s">
        <v>2888</v>
      </c>
      <c r="J2118" s="419">
        <f t="shared" si="350"/>
        <v>28268761.238183923</v>
      </c>
      <c r="K2118" s="468">
        <f t="shared" si="351"/>
        <v>1.9831018089638372E-4</v>
      </c>
      <c r="M2118" s="640"/>
      <c r="O2118" s="519"/>
    </row>
    <row r="2119" spans="1:15" s="492" customFormat="1">
      <c r="A2119" s="680"/>
      <c r="B2119" s="440" t="s">
        <v>1029</v>
      </c>
      <c r="C2119" s="441">
        <v>79401646</v>
      </c>
      <c r="D2119" s="414"/>
      <c r="E2119" s="418" t="s">
        <v>2887</v>
      </c>
      <c r="F2119" s="475">
        <v>28268761.238183923</v>
      </c>
      <c r="G2119" s="463" t="s">
        <v>2888</v>
      </c>
      <c r="H2119" s="463" t="s">
        <v>2888</v>
      </c>
      <c r="I2119" s="463" t="s">
        <v>2888</v>
      </c>
      <c r="J2119" s="419">
        <f t="shared" si="350"/>
        <v>28268761.238183923</v>
      </c>
      <c r="K2119" s="468">
        <f t="shared" si="351"/>
        <v>1.9831018089638372E-4</v>
      </c>
      <c r="M2119" s="640"/>
      <c r="O2119" s="519"/>
    </row>
    <row r="2120" spans="1:15" s="492" customFormat="1">
      <c r="A2120" s="680"/>
      <c r="B2120" s="412" t="s">
        <v>2458</v>
      </c>
      <c r="C2120" s="413">
        <v>79428911</v>
      </c>
      <c r="D2120" s="414"/>
      <c r="E2120" s="418" t="s">
        <v>2887</v>
      </c>
      <c r="F2120" s="475">
        <v>28268761.238183923</v>
      </c>
      <c r="G2120" s="463" t="s">
        <v>2888</v>
      </c>
      <c r="H2120" s="463" t="s">
        <v>2888</v>
      </c>
      <c r="I2120" s="463" t="s">
        <v>2888</v>
      </c>
      <c r="J2120" s="419">
        <f t="shared" si="350"/>
        <v>28268761.238183923</v>
      </c>
      <c r="K2120" s="468">
        <f t="shared" si="351"/>
        <v>1.9831018089638372E-4</v>
      </c>
      <c r="M2120" s="640"/>
      <c r="O2120" s="519"/>
    </row>
    <row r="2121" spans="1:15" s="492" customFormat="1">
      <c r="A2121" s="680"/>
      <c r="B2121" s="412" t="s">
        <v>2459</v>
      </c>
      <c r="C2121" s="413">
        <v>79442412</v>
      </c>
      <c r="D2121" s="414"/>
      <c r="E2121" s="418" t="s">
        <v>2887</v>
      </c>
      <c r="F2121" s="475">
        <v>28268761.238183923</v>
      </c>
      <c r="G2121" s="463" t="s">
        <v>2888</v>
      </c>
      <c r="H2121" s="463" t="s">
        <v>2888</v>
      </c>
      <c r="I2121" s="463" t="s">
        <v>2888</v>
      </c>
      <c r="J2121" s="419">
        <f t="shared" si="350"/>
        <v>28268761.238183923</v>
      </c>
      <c r="K2121" s="468">
        <f t="shared" si="351"/>
        <v>1.9831018089638372E-4</v>
      </c>
      <c r="M2121" s="640"/>
      <c r="O2121" s="519"/>
    </row>
    <row r="2122" spans="1:15" s="492" customFormat="1">
      <c r="A2122" s="680"/>
      <c r="B2122" s="440" t="s">
        <v>2460</v>
      </c>
      <c r="C2122" s="441">
        <v>79483403</v>
      </c>
      <c r="D2122" s="414"/>
      <c r="E2122" s="418" t="s">
        <v>2887</v>
      </c>
      <c r="F2122" s="475">
        <v>28268761.238183923</v>
      </c>
      <c r="G2122" s="463" t="s">
        <v>2888</v>
      </c>
      <c r="H2122" s="463" t="s">
        <v>2888</v>
      </c>
      <c r="I2122" s="463" t="s">
        <v>2888</v>
      </c>
      <c r="J2122" s="419">
        <f t="shared" si="350"/>
        <v>28268761.238183923</v>
      </c>
      <c r="K2122" s="468">
        <f t="shared" si="351"/>
        <v>1.9831018089638372E-4</v>
      </c>
      <c r="M2122" s="640"/>
      <c r="O2122" s="519"/>
    </row>
    <row r="2123" spans="1:15" s="492" customFormat="1">
      <c r="A2123" s="680"/>
      <c r="B2123" s="412" t="s">
        <v>2461</v>
      </c>
      <c r="C2123" s="413">
        <v>79490556</v>
      </c>
      <c r="D2123" s="414"/>
      <c r="E2123" s="418" t="s">
        <v>2887</v>
      </c>
      <c r="F2123" s="475">
        <v>28268761.238183923</v>
      </c>
      <c r="G2123" s="463" t="s">
        <v>2888</v>
      </c>
      <c r="H2123" s="463" t="s">
        <v>2888</v>
      </c>
      <c r="I2123" s="463" t="s">
        <v>2888</v>
      </c>
      <c r="J2123" s="419">
        <f t="shared" si="350"/>
        <v>28268761.238183923</v>
      </c>
      <c r="K2123" s="468">
        <f t="shared" si="351"/>
        <v>1.9831018089638372E-4</v>
      </c>
      <c r="M2123" s="640"/>
      <c r="O2123" s="519"/>
    </row>
    <row r="2124" spans="1:15" s="492" customFormat="1">
      <c r="A2124" s="680"/>
      <c r="B2124" s="412" t="s">
        <v>2462</v>
      </c>
      <c r="C2124" s="413">
        <v>79520415</v>
      </c>
      <c r="D2124" s="414"/>
      <c r="E2124" s="418" t="s">
        <v>2887</v>
      </c>
      <c r="F2124" s="475">
        <v>28268761.238183923</v>
      </c>
      <c r="G2124" s="463" t="s">
        <v>2888</v>
      </c>
      <c r="H2124" s="463" t="s">
        <v>2888</v>
      </c>
      <c r="I2124" s="463" t="s">
        <v>2888</v>
      </c>
      <c r="J2124" s="419">
        <f t="shared" si="350"/>
        <v>28268761.238183923</v>
      </c>
      <c r="K2124" s="468">
        <f t="shared" si="351"/>
        <v>1.9831018089638372E-4</v>
      </c>
      <c r="M2124" s="640"/>
      <c r="O2124" s="519"/>
    </row>
    <row r="2125" spans="1:15" s="492" customFormat="1">
      <c r="A2125" s="680"/>
      <c r="B2125" s="440" t="s">
        <v>1030</v>
      </c>
      <c r="C2125" s="441">
        <v>79524312</v>
      </c>
      <c r="D2125" s="414"/>
      <c r="E2125" s="418" t="s">
        <v>2887</v>
      </c>
      <c r="F2125" s="475">
        <v>28268761.238183923</v>
      </c>
      <c r="G2125" s="463" t="s">
        <v>2888</v>
      </c>
      <c r="H2125" s="463" t="s">
        <v>2888</v>
      </c>
      <c r="I2125" s="463" t="s">
        <v>2888</v>
      </c>
      <c r="J2125" s="419">
        <f t="shared" si="350"/>
        <v>28268761.238183923</v>
      </c>
      <c r="K2125" s="468">
        <f t="shared" si="351"/>
        <v>1.9831018089638372E-4</v>
      </c>
      <c r="M2125" s="640"/>
      <c r="O2125" s="519"/>
    </row>
    <row r="2126" spans="1:15" s="492" customFormat="1">
      <c r="A2126" s="680"/>
      <c r="B2126" s="412" t="s">
        <v>2463</v>
      </c>
      <c r="C2126" s="413">
        <v>79548307</v>
      </c>
      <c r="D2126" s="414"/>
      <c r="E2126" s="418" t="s">
        <v>2887</v>
      </c>
      <c r="F2126" s="475">
        <v>28268761.238183923</v>
      </c>
      <c r="G2126" s="463" t="s">
        <v>2888</v>
      </c>
      <c r="H2126" s="463" t="s">
        <v>2888</v>
      </c>
      <c r="I2126" s="463" t="s">
        <v>2888</v>
      </c>
      <c r="J2126" s="419">
        <f t="shared" si="350"/>
        <v>28268761.238183923</v>
      </c>
      <c r="K2126" s="468">
        <f t="shared" si="351"/>
        <v>1.9831018089638372E-4</v>
      </c>
      <c r="M2126" s="640"/>
      <c r="O2126" s="519"/>
    </row>
    <row r="2127" spans="1:15" s="492" customFormat="1">
      <c r="A2127" s="680"/>
      <c r="B2127" s="412" t="s">
        <v>2464</v>
      </c>
      <c r="C2127" s="413">
        <v>79963759</v>
      </c>
      <c r="D2127" s="414"/>
      <c r="E2127" s="418" t="s">
        <v>2887</v>
      </c>
      <c r="F2127" s="475">
        <v>28268761.238183923</v>
      </c>
      <c r="G2127" s="463" t="s">
        <v>2888</v>
      </c>
      <c r="H2127" s="463" t="s">
        <v>2888</v>
      </c>
      <c r="I2127" s="463" t="s">
        <v>2888</v>
      </c>
      <c r="J2127" s="419">
        <f t="shared" si="350"/>
        <v>28268761.238183923</v>
      </c>
      <c r="K2127" s="468">
        <f t="shared" si="351"/>
        <v>1.9831018089638372E-4</v>
      </c>
      <c r="M2127" s="640"/>
      <c r="O2127" s="519"/>
    </row>
    <row r="2128" spans="1:15" s="492" customFormat="1">
      <c r="A2128" s="680"/>
      <c r="B2128" s="440" t="s">
        <v>2465</v>
      </c>
      <c r="C2128" s="441">
        <v>80088910</v>
      </c>
      <c r="D2128" s="414"/>
      <c r="E2128" s="418" t="s">
        <v>2887</v>
      </c>
      <c r="F2128" s="475">
        <v>28268761.238183923</v>
      </c>
      <c r="G2128" s="463" t="s">
        <v>2888</v>
      </c>
      <c r="H2128" s="463" t="s">
        <v>2888</v>
      </c>
      <c r="I2128" s="463" t="s">
        <v>2888</v>
      </c>
      <c r="J2128" s="419">
        <f t="shared" si="350"/>
        <v>28268761.238183923</v>
      </c>
      <c r="K2128" s="468">
        <f t="shared" si="351"/>
        <v>1.9831018089638372E-4</v>
      </c>
      <c r="M2128" s="640"/>
      <c r="O2128" s="519"/>
    </row>
    <row r="2129" spans="1:15" s="492" customFormat="1">
      <c r="A2129" s="680"/>
      <c r="B2129" s="412" t="s">
        <v>2466</v>
      </c>
      <c r="C2129" s="413">
        <v>80189493</v>
      </c>
      <c r="D2129" s="414"/>
      <c r="E2129" s="418" t="s">
        <v>2887</v>
      </c>
      <c r="F2129" s="475">
        <v>28268761.238183923</v>
      </c>
      <c r="G2129" s="463" t="s">
        <v>2888</v>
      </c>
      <c r="H2129" s="463" t="s">
        <v>2888</v>
      </c>
      <c r="I2129" s="463" t="s">
        <v>2888</v>
      </c>
      <c r="J2129" s="419">
        <f t="shared" si="350"/>
        <v>28268761.238183923</v>
      </c>
      <c r="K2129" s="468">
        <f t="shared" si="351"/>
        <v>1.9831018089638372E-4</v>
      </c>
      <c r="M2129" s="640"/>
      <c r="O2129" s="519"/>
    </row>
    <row r="2130" spans="1:15" s="492" customFormat="1">
      <c r="A2130" s="680"/>
      <c r="B2130" s="412" t="s">
        <v>2467</v>
      </c>
      <c r="C2130" s="413">
        <v>82384018</v>
      </c>
      <c r="D2130" s="414"/>
      <c r="E2130" s="418" t="s">
        <v>2887</v>
      </c>
      <c r="F2130" s="475">
        <v>28268761.238183923</v>
      </c>
      <c r="G2130" s="463" t="s">
        <v>2888</v>
      </c>
      <c r="H2130" s="463" t="s">
        <v>2888</v>
      </c>
      <c r="I2130" s="463" t="s">
        <v>2888</v>
      </c>
      <c r="J2130" s="419">
        <f t="shared" si="350"/>
        <v>28268761.238183923</v>
      </c>
      <c r="K2130" s="468">
        <f t="shared" si="351"/>
        <v>1.9831018089638372E-4</v>
      </c>
      <c r="M2130" s="640"/>
      <c r="O2130" s="519"/>
    </row>
    <row r="2131" spans="1:15" s="492" customFormat="1">
      <c r="A2131" s="680"/>
      <c r="B2131" s="440" t="s">
        <v>2468</v>
      </c>
      <c r="C2131" s="441">
        <v>85475845</v>
      </c>
      <c r="D2131" s="414"/>
      <c r="E2131" s="418" t="s">
        <v>2887</v>
      </c>
      <c r="F2131" s="475">
        <v>28268761.238183923</v>
      </c>
      <c r="G2131" s="463" t="s">
        <v>2888</v>
      </c>
      <c r="H2131" s="463" t="s">
        <v>2888</v>
      </c>
      <c r="I2131" s="463" t="s">
        <v>2888</v>
      </c>
      <c r="J2131" s="419">
        <f t="shared" si="350"/>
        <v>28268761.238183923</v>
      </c>
      <c r="K2131" s="468">
        <f t="shared" si="351"/>
        <v>1.9831018089638372E-4</v>
      </c>
      <c r="M2131" s="640"/>
      <c r="O2131" s="519"/>
    </row>
    <row r="2132" spans="1:15" s="492" customFormat="1">
      <c r="A2132" s="680"/>
      <c r="B2132" s="412" t="s">
        <v>2469</v>
      </c>
      <c r="C2132" s="413">
        <v>88277368</v>
      </c>
      <c r="D2132" s="414"/>
      <c r="E2132" s="418" t="s">
        <v>2887</v>
      </c>
      <c r="F2132" s="475">
        <v>28268761.238183923</v>
      </c>
      <c r="G2132" s="463" t="s">
        <v>2888</v>
      </c>
      <c r="H2132" s="463" t="s">
        <v>2888</v>
      </c>
      <c r="I2132" s="463" t="s">
        <v>2888</v>
      </c>
      <c r="J2132" s="419">
        <f t="shared" si="350"/>
        <v>28268761.238183923</v>
      </c>
      <c r="K2132" s="468">
        <f t="shared" si="351"/>
        <v>1.9831018089638372E-4</v>
      </c>
      <c r="M2132" s="640"/>
      <c r="O2132" s="519"/>
    </row>
    <row r="2133" spans="1:15" s="492" customFormat="1">
      <c r="A2133" s="680"/>
      <c r="B2133" s="412" t="s">
        <v>2470</v>
      </c>
      <c r="C2133" s="413">
        <v>91243509</v>
      </c>
      <c r="D2133" s="414"/>
      <c r="E2133" s="418" t="s">
        <v>2887</v>
      </c>
      <c r="F2133" s="475">
        <v>28268761.238183923</v>
      </c>
      <c r="G2133" s="463" t="s">
        <v>2888</v>
      </c>
      <c r="H2133" s="463" t="s">
        <v>2888</v>
      </c>
      <c r="I2133" s="463" t="s">
        <v>2888</v>
      </c>
      <c r="J2133" s="419">
        <f t="shared" si="350"/>
        <v>28268761.238183923</v>
      </c>
      <c r="K2133" s="468">
        <f t="shared" si="351"/>
        <v>1.9831018089638372E-4</v>
      </c>
      <c r="M2133" s="640"/>
      <c r="O2133" s="519"/>
    </row>
    <row r="2134" spans="1:15" s="492" customFormat="1">
      <c r="A2134" s="680"/>
      <c r="B2134" s="440" t="s">
        <v>2471</v>
      </c>
      <c r="C2134" s="441">
        <v>91290732</v>
      </c>
      <c r="D2134" s="414"/>
      <c r="E2134" s="418" t="s">
        <v>2887</v>
      </c>
      <c r="F2134" s="475">
        <v>28268761.238183923</v>
      </c>
      <c r="G2134" s="463" t="s">
        <v>2888</v>
      </c>
      <c r="H2134" s="463" t="s">
        <v>2888</v>
      </c>
      <c r="I2134" s="463" t="s">
        <v>2888</v>
      </c>
      <c r="J2134" s="419">
        <f t="shared" ref="J2134:J2197" si="352">+F2134</f>
        <v>28268761.238183923</v>
      </c>
      <c r="K2134" s="468">
        <f t="shared" ref="K2134:K2197" si="353">+J2134/$L$4337</f>
        <v>1.9831018089638372E-4</v>
      </c>
      <c r="M2134" s="640"/>
      <c r="O2134" s="519"/>
    </row>
    <row r="2135" spans="1:15" s="492" customFormat="1">
      <c r="A2135" s="680"/>
      <c r="B2135" s="412" t="s">
        <v>2472</v>
      </c>
      <c r="C2135" s="413">
        <v>93204466</v>
      </c>
      <c r="D2135" s="414"/>
      <c r="E2135" s="418" t="s">
        <v>2887</v>
      </c>
      <c r="F2135" s="475">
        <v>28268761.238183923</v>
      </c>
      <c r="G2135" s="463" t="s">
        <v>2888</v>
      </c>
      <c r="H2135" s="463" t="s">
        <v>2888</v>
      </c>
      <c r="I2135" s="463" t="s">
        <v>2888</v>
      </c>
      <c r="J2135" s="419">
        <f t="shared" si="352"/>
        <v>28268761.238183923</v>
      </c>
      <c r="K2135" s="468">
        <f t="shared" si="353"/>
        <v>1.9831018089638372E-4</v>
      </c>
      <c r="M2135" s="640"/>
      <c r="O2135" s="519"/>
    </row>
    <row r="2136" spans="1:15" s="492" customFormat="1">
      <c r="A2136" s="680"/>
      <c r="B2136" s="412" t="s">
        <v>2473</v>
      </c>
      <c r="C2136" s="413">
        <v>93361837</v>
      </c>
      <c r="D2136" s="414"/>
      <c r="E2136" s="418" t="s">
        <v>2887</v>
      </c>
      <c r="F2136" s="475">
        <v>28268761.238183923</v>
      </c>
      <c r="G2136" s="463" t="s">
        <v>2888</v>
      </c>
      <c r="H2136" s="463" t="s">
        <v>2888</v>
      </c>
      <c r="I2136" s="463" t="s">
        <v>2888</v>
      </c>
      <c r="J2136" s="419">
        <f t="shared" si="352"/>
        <v>28268761.238183923</v>
      </c>
      <c r="K2136" s="468">
        <f t="shared" si="353"/>
        <v>1.9831018089638372E-4</v>
      </c>
      <c r="M2136" s="640"/>
      <c r="O2136" s="519"/>
    </row>
    <row r="2137" spans="1:15" s="492" customFormat="1">
      <c r="A2137" s="680"/>
      <c r="B2137" s="440" t="s">
        <v>2474</v>
      </c>
      <c r="C2137" s="441">
        <v>93449391</v>
      </c>
      <c r="D2137" s="414"/>
      <c r="E2137" s="418" t="s">
        <v>2887</v>
      </c>
      <c r="F2137" s="475">
        <v>28268761.238183923</v>
      </c>
      <c r="G2137" s="463" t="s">
        <v>2888</v>
      </c>
      <c r="H2137" s="463" t="s">
        <v>2888</v>
      </c>
      <c r="I2137" s="463" t="s">
        <v>2888</v>
      </c>
      <c r="J2137" s="419">
        <f t="shared" si="352"/>
        <v>28268761.238183923</v>
      </c>
      <c r="K2137" s="468">
        <f t="shared" si="353"/>
        <v>1.9831018089638372E-4</v>
      </c>
      <c r="M2137" s="640"/>
      <c r="O2137" s="519"/>
    </row>
    <row r="2138" spans="1:15" s="492" customFormat="1">
      <c r="A2138" s="680"/>
      <c r="B2138" s="412" t="s">
        <v>2475</v>
      </c>
      <c r="C2138" s="413">
        <v>94060734</v>
      </c>
      <c r="D2138" s="414"/>
      <c r="E2138" s="418" t="s">
        <v>2887</v>
      </c>
      <c r="F2138" s="475">
        <v>28268761.238183923</v>
      </c>
      <c r="G2138" s="463" t="s">
        <v>2888</v>
      </c>
      <c r="H2138" s="463" t="s">
        <v>2888</v>
      </c>
      <c r="I2138" s="463" t="s">
        <v>2888</v>
      </c>
      <c r="J2138" s="419">
        <f t="shared" si="352"/>
        <v>28268761.238183923</v>
      </c>
      <c r="K2138" s="468">
        <f t="shared" si="353"/>
        <v>1.9831018089638372E-4</v>
      </c>
      <c r="M2138" s="640"/>
      <c r="O2138" s="519"/>
    </row>
    <row r="2139" spans="1:15" s="492" customFormat="1">
      <c r="A2139" s="680"/>
      <c r="B2139" s="412" t="s">
        <v>1031</v>
      </c>
      <c r="C2139" s="413">
        <v>94061074</v>
      </c>
      <c r="D2139" s="414"/>
      <c r="E2139" s="418" t="s">
        <v>2887</v>
      </c>
      <c r="F2139" s="475">
        <v>28268761.238183923</v>
      </c>
      <c r="G2139" s="463" t="s">
        <v>2888</v>
      </c>
      <c r="H2139" s="463" t="s">
        <v>2888</v>
      </c>
      <c r="I2139" s="463" t="s">
        <v>2888</v>
      </c>
      <c r="J2139" s="419">
        <f t="shared" si="352"/>
        <v>28268761.238183923</v>
      </c>
      <c r="K2139" s="468">
        <f t="shared" si="353"/>
        <v>1.9831018089638372E-4</v>
      </c>
      <c r="M2139" s="640"/>
      <c r="O2139" s="519"/>
    </row>
    <row r="2140" spans="1:15" s="492" customFormat="1">
      <c r="A2140" s="680"/>
      <c r="B2140" s="440" t="s">
        <v>2476</v>
      </c>
      <c r="C2140" s="441">
        <v>94061355</v>
      </c>
      <c r="D2140" s="414"/>
      <c r="E2140" s="418" t="s">
        <v>2887</v>
      </c>
      <c r="F2140" s="475">
        <v>28268761.238183923</v>
      </c>
      <c r="G2140" s="463" t="s">
        <v>2888</v>
      </c>
      <c r="H2140" s="463" t="s">
        <v>2888</v>
      </c>
      <c r="I2140" s="463" t="s">
        <v>2888</v>
      </c>
      <c r="J2140" s="419">
        <f t="shared" si="352"/>
        <v>28268761.238183923</v>
      </c>
      <c r="K2140" s="468">
        <f t="shared" si="353"/>
        <v>1.9831018089638372E-4</v>
      </c>
      <c r="M2140" s="640"/>
      <c r="O2140" s="519"/>
    </row>
    <row r="2141" spans="1:15" s="492" customFormat="1">
      <c r="A2141" s="680"/>
      <c r="B2141" s="412" t="s">
        <v>2477</v>
      </c>
      <c r="C2141" s="413">
        <v>94063235</v>
      </c>
      <c r="D2141" s="414"/>
      <c r="E2141" s="418" t="s">
        <v>2887</v>
      </c>
      <c r="F2141" s="475">
        <v>28268761.238183923</v>
      </c>
      <c r="G2141" s="463" t="s">
        <v>2888</v>
      </c>
      <c r="H2141" s="463" t="s">
        <v>2888</v>
      </c>
      <c r="I2141" s="463" t="s">
        <v>2888</v>
      </c>
      <c r="J2141" s="419">
        <f t="shared" si="352"/>
        <v>28268761.238183923</v>
      </c>
      <c r="K2141" s="468">
        <f t="shared" si="353"/>
        <v>1.9831018089638372E-4</v>
      </c>
      <c r="M2141" s="640"/>
      <c r="O2141" s="519"/>
    </row>
    <row r="2142" spans="1:15" s="492" customFormat="1">
      <c r="A2142" s="680"/>
      <c r="B2142" s="412" t="s">
        <v>2478</v>
      </c>
      <c r="C2142" s="413">
        <v>94063408</v>
      </c>
      <c r="D2142" s="414"/>
      <c r="E2142" s="418" t="s">
        <v>2887</v>
      </c>
      <c r="F2142" s="475">
        <v>28268761.238183923</v>
      </c>
      <c r="G2142" s="463" t="s">
        <v>2888</v>
      </c>
      <c r="H2142" s="463" t="s">
        <v>2888</v>
      </c>
      <c r="I2142" s="463" t="s">
        <v>2888</v>
      </c>
      <c r="J2142" s="419">
        <f t="shared" si="352"/>
        <v>28268761.238183923</v>
      </c>
      <c r="K2142" s="468">
        <f t="shared" si="353"/>
        <v>1.9831018089638372E-4</v>
      </c>
      <c r="M2142" s="640"/>
      <c r="O2142" s="519"/>
    </row>
    <row r="2143" spans="1:15" s="492" customFormat="1">
      <c r="A2143" s="680"/>
      <c r="B2143" s="440" t="s">
        <v>2479</v>
      </c>
      <c r="C2143" s="441">
        <v>94071653</v>
      </c>
      <c r="D2143" s="414"/>
      <c r="E2143" s="418" t="s">
        <v>2887</v>
      </c>
      <c r="F2143" s="475">
        <v>28268761.238183923</v>
      </c>
      <c r="G2143" s="463" t="s">
        <v>2888</v>
      </c>
      <c r="H2143" s="463" t="s">
        <v>2888</v>
      </c>
      <c r="I2143" s="463" t="s">
        <v>2888</v>
      </c>
      <c r="J2143" s="419">
        <f t="shared" si="352"/>
        <v>28268761.238183923</v>
      </c>
      <c r="K2143" s="468">
        <f t="shared" si="353"/>
        <v>1.9831018089638372E-4</v>
      </c>
      <c r="M2143" s="640"/>
      <c r="O2143" s="519"/>
    </row>
    <row r="2144" spans="1:15" s="492" customFormat="1">
      <c r="A2144" s="680"/>
      <c r="B2144" s="412" t="s">
        <v>2480</v>
      </c>
      <c r="C2144" s="413">
        <v>94074265</v>
      </c>
      <c r="D2144" s="414"/>
      <c r="E2144" s="418" t="s">
        <v>2887</v>
      </c>
      <c r="F2144" s="475">
        <v>28268761.238183923</v>
      </c>
      <c r="G2144" s="463" t="s">
        <v>2888</v>
      </c>
      <c r="H2144" s="463" t="s">
        <v>2888</v>
      </c>
      <c r="I2144" s="463" t="s">
        <v>2888</v>
      </c>
      <c r="J2144" s="419">
        <f t="shared" si="352"/>
        <v>28268761.238183923</v>
      </c>
      <c r="K2144" s="468">
        <f t="shared" si="353"/>
        <v>1.9831018089638372E-4</v>
      </c>
      <c r="M2144" s="640"/>
      <c r="O2144" s="519"/>
    </row>
    <row r="2145" spans="1:15" s="492" customFormat="1">
      <c r="A2145" s="680"/>
      <c r="B2145" s="412" t="s">
        <v>2481</v>
      </c>
      <c r="C2145" s="413">
        <v>94226656</v>
      </c>
      <c r="D2145" s="414"/>
      <c r="E2145" s="418" t="s">
        <v>2887</v>
      </c>
      <c r="F2145" s="475">
        <v>28268761.238183923</v>
      </c>
      <c r="G2145" s="463" t="s">
        <v>2888</v>
      </c>
      <c r="H2145" s="463" t="s">
        <v>2888</v>
      </c>
      <c r="I2145" s="463" t="s">
        <v>2888</v>
      </c>
      <c r="J2145" s="419">
        <f t="shared" si="352"/>
        <v>28268761.238183923</v>
      </c>
      <c r="K2145" s="468">
        <f t="shared" si="353"/>
        <v>1.9831018089638372E-4</v>
      </c>
      <c r="M2145" s="640"/>
      <c r="O2145" s="519"/>
    </row>
    <row r="2146" spans="1:15" s="492" customFormat="1">
      <c r="A2146" s="680"/>
      <c r="B2146" s="440" t="s">
        <v>2482</v>
      </c>
      <c r="C2146" s="441">
        <v>94226851</v>
      </c>
      <c r="D2146" s="414"/>
      <c r="E2146" s="418" t="s">
        <v>2887</v>
      </c>
      <c r="F2146" s="475">
        <v>28268761.238183923</v>
      </c>
      <c r="G2146" s="463" t="s">
        <v>2888</v>
      </c>
      <c r="H2146" s="463" t="s">
        <v>2888</v>
      </c>
      <c r="I2146" s="463" t="s">
        <v>2888</v>
      </c>
      <c r="J2146" s="419">
        <f t="shared" si="352"/>
        <v>28268761.238183923</v>
      </c>
      <c r="K2146" s="468">
        <f t="shared" si="353"/>
        <v>1.9831018089638372E-4</v>
      </c>
      <c r="M2146" s="640"/>
      <c r="O2146" s="519"/>
    </row>
    <row r="2147" spans="1:15" s="492" customFormat="1">
      <c r="A2147" s="680"/>
      <c r="B2147" s="412" t="s">
        <v>2483</v>
      </c>
      <c r="C2147" s="413">
        <v>94228575</v>
      </c>
      <c r="D2147" s="414"/>
      <c r="E2147" s="418" t="s">
        <v>2887</v>
      </c>
      <c r="F2147" s="475">
        <v>28268761.238183923</v>
      </c>
      <c r="G2147" s="463" t="s">
        <v>2888</v>
      </c>
      <c r="H2147" s="463" t="s">
        <v>2888</v>
      </c>
      <c r="I2147" s="463" t="s">
        <v>2888</v>
      </c>
      <c r="J2147" s="419">
        <f t="shared" si="352"/>
        <v>28268761.238183923</v>
      </c>
      <c r="K2147" s="468">
        <f t="shared" si="353"/>
        <v>1.9831018089638372E-4</v>
      </c>
      <c r="M2147" s="640"/>
      <c r="O2147" s="519"/>
    </row>
    <row r="2148" spans="1:15" s="492" customFormat="1">
      <c r="A2148" s="680"/>
      <c r="B2148" s="412" t="s">
        <v>2484</v>
      </c>
      <c r="C2148" s="413">
        <v>94232384</v>
      </c>
      <c r="D2148" s="414"/>
      <c r="E2148" s="418" t="s">
        <v>2887</v>
      </c>
      <c r="F2148" s="475">
        <v>28268761.238183923</v>
      </c>
      <c r="G2148" s="463" t="s">
        <v>2888</v>
      </c>
      <c r="H2148" s="463" t="s">
        <v>2888</v>
      </c>
      <c r="I2148" s="463" t="s">
        <v>2888</v>
      </c>
      <c r="J2148" s="419">
        <f t="shared" si="352"/>
        <v>28268761.238183923</v>
      </c>
      <c r="K2148" s="468">
        <f t="shared" si="353"/>
        <v>1.9831018089638372E-4</v>
      </c>
      <c r="M2148" s="640"/>
      <c r="O2148" s="519"/>
    </row>
    <row r="2149" spans="1:15" s="492" customFormat="1">
      <c r="A2149" s="680"/>
      <c r="B2149" s="440" t="s">
        <v>2485</v>
      </c>
      <c r="C2149" s="441">
        <v>94250909</v>
      </c>
      <c r="D2149" s="414"/>
      <c r="E2149" s="418" t="s">
        <v>2887</v>
      </c>
      <c r="F2149" s="475">
        <v>28268761.238183923</v>
      </c>
      <c r="G2149" s="463" t="s">
        <v>2888</v>
      </c>
      <c r="H2149" s="463" t="s">
        <v>2888</v>
      </c>
      <c r="I2149" s="463" t="s">
        <v>2888</v>
      </c>
      <c r="J2149" s="419">
        <f t="shared" si="352"/>
        <v>28268761.238183923</v>
      </c>
      <c r="K2149" s="468">
        <f t="shared" si="353"/>
        <v>1.9831018089638372E-4</v>
      </c>
      <c r="M2149" s="640"/>
      <c r="O2149" s="519"/>
    </row>
    <row r="2150" spans="1:15" s="492" customFormat="1">
      <c r="A2150" s="680"/>
      <c r="B2150" s="412" t="s">
        <v>2486</v>
      </c>
      <c r="C2150" s="413">
        <v>94298563</v>
      </c>
      <c r="D2150" s="414"/>
      <c r="E2150" s="418" t="s">
        <v>2887</v>
      </c>
      <c r="F2150" s="475">
        <v>28268761.238183923</v>
      </c>
      <c r="G2150" s="463" t="s">
        <v>2888</v>
      </c>
      <c r="H2150" s="463" t="s">
        <v>2888</v>
      </c>
      <c r="I2150" s="463" t="s">
        <v>2888</v>
      </c>
      <c r="J2150" s="419">
        <f t="shared" si="352"/>
        <v>28268761.238183923</v>
      </c>
      <c r="K2150" s="468">
        <f t="shared" si="353"/>
        <v>1.9831018089638372E-4</v>
      </c>
      <c r="M2150" s="640"/>
      <c r="O2150" s="519"/>
    </row>
    <row r="2151" spans="1:15" s="492" customFormat="1">
      <c r="A2151" s="680"/>
      <c r="B2151" s="412" t="s">
        <v>2487</v>
      </c>
      <c r="C2151" s="413">
        <v>94312160</v>
      </c>
      <c r="D2151" s="414"/>
      <c r="E2151" s="418" t="s">
        <v>2887</v>
      </c>
      <c r="F2151" s="475">
        <v>28268761.238183923</v>
      </c>
      <c r="G2151" s="463" t="s">
        <v>2888</v>
      </c>
      <c r="H2151" s="463" t="s">
        <v>2888</v>
      </c>
      <c r="I2151" s="463" t="s">
        <v>2888</v>
      </c>
      <c r="J2151" s="419">
        <f t="shared" si="352"/>
        <v>28268761.238183923</v>
      </c>
      <c r="K2151" s="468">
        <f t="shared" si="353"/>
        <v>1.9831018089638372E-4</v>
      </c>
      <c r="M2151" s="640"/>
      <c r="O2151" s="519"/>
    </row>
    <row r="2152" spans="1:15" s="492" customFormat="1">
      <c r="A2152" s="680"/>
      <c r="B2152" s="440" t="s">
        <v>2488</v>
      </c>
      <c r="C2152" s="441">
        <v>94314858</v>
      </c>
      <c r="D2152" s="414"/>
      <c r="E2152" s="418" t="s">
        <v>2887</v>
      </c>
      <c r="F2152" s="475">
        <v>28268761.238183923</v>
      </c>
      <c r="G2152" s="463" t="s">
        <v>2888</v>
      </c>
      <c r="H2152" s="463" t="s">
        <v>2888</v>
      </c>
      <c r="I2152" s="463" t="s">
        <v>2888</v>
      </c>
      <c r="J2152" s="419">
        <f t="shared" si="352"/>
        <v>28268761.238183923</v>
      </c>
      <c r="K2152" s="468">
        <f t="shared" si="353"/>
        <v>1.9831018089638372E-4</v>
      </c>
      <c r="M2152" s="640"/>
      <c r="O2152" s="519"/>
    </row>
    <row r="2153" spans="1:15" s="492" customFormat="1">
      <c r="A2153" s="680"/>
      <c r="B2153" s="412" t="s">
        <v>2489</v>
      </c>
      <c r="C2153" s="413">
        <v>94317462</v>
      </c>
      <c r="D2153" s="414"/>
      <c r="E2153" s="418" t="s">
        <v>2887</v>
      </c>
      <c r="F2153" s="475">
        <v>28268761.238183923</v>
      </c>
      <c r="G2153" s="463" t="s">
        <v>2888</v>
      </c>
      <c r="H2153" s="463" t="s">
        <v>2888</v>
      </c>
      <c r="I2153" s="463" t="s">
        <v>2888</v>
      </c>
      <c r="J2153" s="419">
        <f t="shared" si="352"/>
        <v>28268761.238183923</v>
      </c>
      <c r="K2153" s="468">
        <f t="shared" si="353"/>
        <v>1.9831018089638372E-4</v>
      </c>
      <c r="M2153" s="640"/>
      <c r="O2153" s="519"/>
    </row>
    <row r="2154" spans="1:15" s="492" customFormat="1">
      <c r="A2154" s="680"/>
      <c r="B2154" s="412" t="s">
        <v>2490</v>
      </c>
      <c r="C2154" s="413">
        <v>94324294</v>
      </c>
      <c r="D2154" s="414"/>
      <c r="E2154" s="418" t="s">
        <v>2887</v>
      </c>
      <c r="F2154" s="475">
        <v>28268761.238183923</v>
      </c>
      <c r="G2154" s="463" t="s">
        <v>2888</v>
      </c>
      <c r="H2154" s="463" t="s">
        <v>2888</v>
      </c>
      <c r="I2154" s="463" t="s">
        <v>2888</v>
      </c>
      <c r="J2154" s="419">
        <f t="shared" si="352"/>
        <v>28268761.238183923</v>
      </c>
      <c r="K2154" s="468">
        <f t="shared" si="353"/>
        <v>1.9831018089638372E-4</v>
      </c>
      <c r="M2154" s="640"/>
      <c r="O2154" s="519"/>
    </row>
    <row r="2155" spans="1:15" s="492" customFormat="1">
      <c r="A2155" s="680"/>
      <c r="B2155" s="440" t="s">
        <v>2491</v>
      </c>
      <c r="C2155" s="441">
        <v>94324557</v>
      </c>
      <c r="D2155" s="414"/>
      <c r="E2155" s="418" t="s">
        <v>2887</v>
      </c>
      <c r="F2155" s="475">
        <v>28268761.238183923</v>
      </c>
      <c r="G2155" s="463" t="s">
        <v>2888</v>
      </c>
      <c r="H2155" s="463" t="s">
        <v>2888</v>
      </c>
      <c r="I2155" s="463" t="s">
        <v>2888</v>
      </c>
      <c r="J2155" s="419">
        <f t="shared" si="352"/>
        <v>28268761.238183923</v>
      </c>
      <c r="K2155" s="468">
        <f t="shared" si="353"/>
        <v>1.9831018089638372E-4</v>
      </c>
      <c r="M2155" s="640"/>
      <c r="O2155" s="519"/>
    </row>
    <row r="2156" spans="1:15" s="492" customFormat="1">
      <c r="A2156" s="680"/>
      <c r="B2156" s="412" t="s">
        <v>2492</v>
      </c>
      <c r="C2156" s="413">
        <v>94328083</v>
      </c>
      <c r="D2156" s="414"/>
      <c r="E2156" s="418" t="s">
        <v>2887</v>
      </c>
      <c r="F2156" s="475">
        <v>28268761.238183923</v>
      </c>
      <c r="G2156" s="463" t="s">
        <v>2888</v>
      </c>
      <c r="H2156" s="463" t="s">
        <v>2888</v>
      </c>
      <c r="I2156" s="463" t="s">
        <v>2888</v>
      </c>
      <c r="J2156" s="419">
        <f t="shared" si="352"/>
        <v>28268761.238183923</v>
      </c>
      <c r="K2156" s="468">
        <f t="shared" si="353"/>
        <v>1.9831018089638372E-4</v>
      </c>
      <c r="M2156" s="640"/>
      <c r="O2156" s="519"/>
    </row>
    <row r="2157" spans="1:15" s="492" customFormat="1">
      <c r="A2157" s="680"/>
      <c r="B2157" s="412" t="s">
        <v>2493</v>
      </c>
      <c r="C2157" s="413">
        <v>94360955</v>
      </c>
      <c r="D2157" s="414"/>
      <c r="E2157" s="418" t="s">
        <v>2887</v>
      </c>
      <c r="F2157" s="475">
        <v>28268761.238183923</v>
      </c>
      <c r="G2157" s="463" t="s">
        <v>2888</v>
      </c>
      <c r="H2157" s="463" t="s">
        <v>2888</v>
      </c>
      <c r="I2157" s="463" t="s">
        <v>2888</v>
      </c>
      <c r="J2157" s="419">
        <f t="shared" si="352"/>
        <v>28268761.238183923</v>
      </c>
      <c r="K2157" s="468">
        <f t="shared" si="353"/>
        <v>1.9831018089638372E-4</v>
      </c>
      <c r="M2157" s="640"/>
      <c r="O2157" s="519"/>
    </row>
    <row r="2158" spans="1:15" s="492" customFormat="1">
      <c r="A2158" s="680"/>
      <c r="B2158" s="440" t="s">
        <v>2494</v>
      </c>
      <c r="C2158" s="441">
        <v>94361245</v>
      </c>
      <c r="D2158" s="414"/>
      <c r="E2158" s="418" t="s">
        <v>2887</v>
      </c>
      <c r="F2158" s="475">
        <v>28268761.238183923</v>
      </c>
      <c r="G2158" s="463" t="s">
        <v>2888</v>
      </c>
      <c r="H2158" s="463" t="s">
        <v>2888</v>
      </c>
      <c r="I2158" s="463" t="s">
        <v>2888</v>
      </c>
      <c r="J2158" s="419">
        <f t="shared" si="352"/>
        <v>28268761.238183923</v>
      </c>
      <c r="K2158" s="468">
        <f t="shared" si="353"/>
        <v>1.9831018089638372E-4</v>
      </c>
      <c r="M2158" s="640"/>
      <c r="O2158" s="519"/>
    </row>
    <row r="2159" spans="1:15" s="492" customFormat="1">
      <c r="A2159" s="680"/>
      <c r="B2159" s="412" t="s">
        <v>1032</v>
      </c>
      <c r="C2159" s="413">
        <v>94369542</v>
      </c>
      <c r="D2159" s="414"/>
      <c r="E2159" s="418" t="s">
        <v>2887</v>
      </c>
      <c r="F2159" s="475">
        <v>28268761.238183923</v>
      </c>
      <c r="G2159" s="463" t="s">
        <v>2888</v>
      </c>
      <c r="H2159" s="463" t="s">
        <v>2888</v>
      </c>
      <c r="I2159" s="463" t="s">
        <v>2888</v>
      </c>
      <c r="J2159" s="419">
        <f t="shared" si="352"/>
        <v>28268761.238183923</v>
      </c>
      <c r="K2159" s="468">
        <f t="shared" si="353"/>
        <v>1.9831018089638372E-4</v>
      </c>
      <c r="M2159" s="640"/>
      <c r="O2159" s="519"/>
    </row>
    <row r="2160" spans="1:15" s="492" customFormat="1">
      <c r="A2160" s="680"/>
      <c r="B2160" s="412" t="s">
        <v>1033</v>
      </c>
      <c r="C2160" s="413">
        <v>94370459</v>
      </c>
      <c r="D2160" s="414"/>
      <c r="E2160" s="418" t="s">
        <v>2887</v>
      </c>
      <c r="F2160" s="475">
        <v>28268761.238183923</v>
      </c>
      <c r="G2160" s="463" t="s">
        <v>2888</v>
      </c>
      <c r="H2160" s="463" t="s">
        <v>2888</v>
      </c>
      <c r="I2160" s="463" t="s">
        <v>2888</v>
      </c>
      <c r="J2160" s="419">
        <f t="shared" si="352"/>
        <v>28268761.238183923</v>
      </c>
      <c r="K2160" s="468">
        <f t="shared" si="353"/>
        <v>1.9831018089638372E-4</v>
      </c>
      <c r="M2160" s="640"/>
      <c r="O2160" s="519"/>
    </row>
    <row r="2161" spans="1:15" s="492" customFormat="1">
      <c r="A2161" s="680"/>
      <c r="B2161" s="440" t="s">
        <v>2495</v>
      </c>
      <c r="C2161" s="441">
        <v>94370927</v>
      </c>
      <c r="D2161" s="414"/>
      <c r="E2161" s="418" t="s">
        <v>2887</v>
      </c>
      <c r="F2161" s="475">
        <v>28268761.238183923</v>
      </c>
      <c r="G2161" s="463" t="s">
        <v>2888</v>
      </c>
      <c r="H2161" s="463" t="s">
        <v>2888</v>
      </c>
      <c r="I2161" s="463" t="s">
        <v>2888</v>
      </c>
      <c r="J2161" s="419">
        <f t="shared" si="352"/>
        <v>28268761.238183923</v>
      </c>
      <c r="K2161" s="468">
        <f t="shared" si="353"/>
        <v>1.9831018089638372E-4</v>
      </c>
      <c r="M2161" s="640"/>
      <c r="O2161" s="519"/>
    </row>
    <row r="2162" spans="1:15" s="492" customFormat="1">
      <c r="A2162" s="680"/>
      <c r="B2162" s="412" t="s">
        <v>2496</v>
      </c>
      <c r="C2162" s="413">
        <v>94371040</v>
      </c>
      <c r="D2162" s="414"/>
      <c r="E2162" s="418" t="s">
        <v>2887</v>
      </c>
      <c r="F2162" s="475">
        <v>28268761.238183923</v>
      </c>
      <c r="G2162" s="463" t="s">
        <v>2888</v>
      </c>
      <c r="H2162" s="463" t="s">
        <v>2888</v>
      </c>
      <c r="I2162" s="463" t="s">
        <v>2888</v>
      </c>
      <c r="J2162" s="419">
        <f t="shared" si="352"/>
        <v>28268761.238183923</v>
      </c>
      <c r="K2162" s="468">
        <f t="shared" si="353"/>
        <v>1.9831018089638372E-4</v>
      </c>
      <c r="M2162" s="640"/>
      <c r="O2162" s="519"/>
    </row>
    <row r="2163" spans="1:15" s="492" customFormat="1">
      <c r="A2163" s="680"/>
      <c r="B2163" s="412" t="s">
        <v>1034</v>
      </c>
      <c r="C2163" s="413">
        <v>94372109</v>
      </c>
      <c r="D2163" s="414"/>
      <c r="E2163" s="418" t="s">
        <v>2887</v>
      </c>
      <c r="F2163" s="475">
        <v>28268761.238183923</v>
      </c>
      <c r="G2163" s="463" t="s">
        <v>2888</v>
      </c>
      <c r="H2163" s="463" t="s">
        <v>2888</v>
      </c>
      <c r="I2163" s="463" t="s">
        <v>2888</v>
      </c>
      <c r="J2163" s="419">
        <f t="shared" si="352"/>
        <v>28268761.238183923</v>
      </c>
      <c r="K2163" s="468">
        <f t="shared" si="353"/>
        <v>1.9831018089638372E-4</v>
      </c>
      <c r="M2163" s="640"/>
      <c r="O2163" s="519"/>
    </row>
    <row r="2164" spans="1:15" s="492" customFormat="1">
      <c r="A2164" s="680"/>
      <c r="B2164" s="440" t="s">
        <v>2497</v>
      </c>
      <c r="C2164" s="441">
        <v>94373194</v>
      </c>
      <c r="D2164" s="414"/>
      <c r="E2164" s="418" t="s">
        <v>2887</v>
      </c>
      <c r="F2164" s="475">
        <v>28268761.238183923</v>
      </c>
      <c r="G2164" s="463" t="s">
        <v>2888</v>
      </c>
      <c r="H2164" s="463" t="s">
        <v>2888</v>
      </c>
      <c r="I2164" s="463" t="s">
        <v>2888</v>
      </c>
      <c r="J2164" s="419">
        <f t="shared" si="352"/>
        <v>28268761.238183923</v>
      </c>
      <c r="K2164" s="468">
        <f t="shared" si="353"/>
        <v>1.9831018089638372E-4</v>
      </c>
      <c r="M2164" s="640"/>
      <c r="O2164" s="519"/>
    </row>
    <row r="2165" spans="1:15" s="492" customFormat="1">
      <c r="A2165" s="680"/>
      <c r="B2165" s="412" t="s">
        <v>2498</v>
      </c>
      <c r="C2165" s="413">
        <v>94373514</v>
      </c>
      <c r="D2165" s="414"/>
      <c r="E2165" s="418" t="s">
        <v>2887</v>
      </c>
      <c r="F2165" s="475">
        <v>28268761.238183923</v>
      </c>
      <c r="G2165" s="463" t="s">
        <v>2888</v>
      </c>
      <c r="H2165" s="463" t="s">
        <v>2888</v>
      </c>
      <c r="I2165" s="463" t="s">
        <v>2888</v>
      </c>
      <c r="J2165" s="419">
        <f t="shared" si="352"/>
        <v>28268761.238183923</v>
      </c>
      <c r="K2165" s="468">
        <f t="shared" si="353"/>
        <v>1.9831018089638372E-4</v>
      </c>
      <c r="M2165" s="640"/>
      <c r="O2165" s="519"/>
    </row>
    <row r="2166" spans="1:15" s="492" customFormat="1">
      <c r="A2166" s="680"/>
      <c r="B2166" s="412" t="s">
        <v>969</v>
      </c>
      <c r="C2166" s="413">
        <v>94375042</v>
      </c>
      <c r="D2166" s="414"/>
      <c r="E2166" s="418" t="s">
        <v>2887</v>
      </c>
      <c r="F2166" s="475">
        <v>28268761.238183923</v>
      </c>
      <c r="G2166" s="463" t="s">
        <v>2888</v>
      </c>
      <c r="H2166" s="463" t="s">
        <v>2888</v>
      </c>
      <c r="I2166" s="463" t="s">
        <v>2888</v>
      </c>
      <c r="J2166" s="419">
        <f t="shared" si="352"/>
        <v>28268761.238183923</v>
      </c>
      <c r="K2166" s="468">
        <f t="shared" si="353"/>
        <v>1.9831018089638372E-4</v>
      </c>
      <c r="M2166" s="640"/>
      <c r="O2166" s="519"/>
    </row>
    <row r="2167" spans="1:15" s="492" customFormat="1">
      <c r="A2167" s="680"/>
      <c r="B2167" s="440" t="s">
        <v>2499</v>
      </c>
      <c r="C2167" s="441">
        <v>94375293</v>
      </c>
      <c r="D2167" s="414"/>
      <c r="E2167" s="418" t="s">
        <v>2887</v>
      </c>
      <c r="F2167" s="475">
        <v>28268761.238183923</v>
      </c>
      <c r="G2167" s="463" t="s">
        <v>2888</v>
      </c>
      <c r="H2167" s="463" t="s">
        <v>2888</v>
      </c>
      <c r="I2167" s="463" t="s">
        <v>2888</v>
      </c>
      <c r="J2167" s="419">
        <f t="shared" si="352"/>
        <v>28268761.238183923</v>
      </c>
      <c r="K2167" s="468">
        <f t="shared" si="353"/>
        <v>1.9831018089638372E-4</v>
      </c>
      <c r="M2167" s="640"/>
      <c r="O2167" s="519"/>
    </row>
    <row r="2168" spans="1:15" s="492" customFormat="1">
      <c r="A2168" s="680"/>
      <c r="B2168" s="412" t="s">
        <v>2500</v>
      </c>
      <c r="C2168" s="413">
        <v>94375674</v>
      </c>
      <c r="D2168" s="414"/>
      <c r="E2168" s="418" t="s">
        <v>2887</v>
      </c>
      <c r="F2168" s="475">
        <v>28268761.238183923</v>
      </c>
      <c r="G2168" s="463" t="s">
        <v>2888</v>
      </c>
      <c r="H2168" s="463" t="s">
        <v>2888</v>
      </c>
      <c r="I2168" s="463" t="s">
        <v>2888</v>
      </c>
      <c r="J2168" s="419">
        <f t="shared" si="352"/>
        <v>28268761.238183923</v>
      </c>
      <c r="K2168" s="468">
        <f t="shared" si="353"/>
        <v>1.9831018089638372E-4</v>
      </c>
      <c r="M2168" s="640"/>
      <c r="O2168" s="519"/>
    </row>
    <row r="2169" spans="1:15" s="492" customFormat="1">
      <c r="A2169" s="680"/>
      <c r="B2169" s="412" t="s">
        <v>2501</v>
      </c>
      <c r="C2169" s="413">
        <v>94375889</v>
      </c>
      <c r="D2169" s="414"/>
      <c r="E2169" s="418" t="s">
        <v>2887</v>
      </c>
      <c r="F2169" s="475">
        <v>28268761.238183923</v>
      </c>
      <c r="G2169" s="463" t="s">
        <v>2888</v>
      </c>
      <c r="H2169" s="463" t="s">
        <v>2888</v>
      </c>
      <c r="I2169" s="463" t="s">
        <v>2888</v>
      </c>
      <c r="J2169" s="419">
        <f t="shared" si="352"/>
        <v>28268761.238183923</v>
      </c>
      <c r="K2169" s="468">
        <f t="shared" si="353"/>
        <v>1.9831018089638372E-4</v>
      </c>
      <c r="M2169" s="640"/>
      <c r="O2169" s="519"/>
    </row>
    <row r="2170" spans="1:15" s="492" customFormat="1">
      <c r="A2170" s="680"/>
      <c r="B2170" s="440" t="s">
        <v>2502</v>
      </c>
      <c r="C2170" s="441">
        <v>94376274</v>
      </c>
      <c r="D2170" s="414"/>
      <c r="E2170" s="418" t="s">
        <v>2887</v>
      </c>
      <c r="F2170" s="475">
        <v>28268761.238183923</v>
      </c>
      <c r="G2170" s="463" t="s">
        <v>2888</v>
      </c>
      <c r="H2170" s="463" t="s">
        <v>2888</v>
      </c>
      <c r="I2170" s="463" t="s">
        <v>2888</v>
      </c>
      <c r="J2170" s="419">
        <f t="shared" si="352"/>
        <v>28268761.238183923</v>
      </c>
      <c r="K2170" s="468">
        <f t="shared" si="353"/>
        <v>1.9831018089638372E-4</v>
      </c>
      <c r="M2170" s="640"/>
      <c r="O2170" s="519"/>
    </row>
    <row r="2171" spans="1:15" s="492" customFormat="1">
      <c r="A2171" s="680"/>
      <c r="B2171" s="412" t="s">
        <v>2503</v>
      </c>
      <c r="C2171" s="413">
        <v>94376474</v>
      </c>
      <c r="D2171" s="414"/>
      <c r="E2171" s="418" t="s">
        <v>2887</v>
      </c>
      <c r="F2171" s="475">
        <v>28268761.238183923</v>
      </c>
      <c r="G2171" s="463" t="s">
        <v>2888</v>
      </c>
      <c r="H2171" s="463" t="s">
        <v>2888</v>
      </c>
      <c r="I2171" s="463" t="s">
        <v>2888</v>
      </c>
      <c r="J2171" s="419">
        <f t="shared" si="352"/>
        <v>28268761.238183923</v>
      </c>
      <c r="K2171" s="468">
        <f t="shared" si="353"/>
        <v>1.9831018089638372E-4</v>
      </c>
      <c r="M2171" s="640"/>
      <c r="O2171" s="519"/>
    </row>
    <row r="2172" spans="1:15" s="492" customFormat="1">
      <c r="A2172" s="680"/>
      <c r="B2172" s="412" t="s">
        <v>2504</v>
      </c>
      <c r="C2172" s="413">
        <v>94377517</v>
      </c>
      <c r="D2172" s="414"/>
      <c r="E2172" s="418" t="s">
        <v>2887</v>
      </c>
      <c r="F2172" s="475">
        <v>28268761.238183923</v>
      </c>
      <c r="G2172" s="463" t="s">
        <v>2888</v>
      </c>
      <c r="H2172" s="463" t="s">
        <v>2888</v>
      </c>
      <c r="I2172" s="463" t="s">
        <v>2888</v>
      </c>
      <c r="J2172" s="419">
        <f t="shared" si="352"/>
        <v>28268761.238183923</v>
      </c>
      <c r="K2172" s="468">
        <f t="shared" si="353"/>
        <v>1.9831018089638372E-4</v>
      </c>
      <c r="M2172" s="640"/>
      <c r="O2172" s="519"/>
    </row>
    <row r="2173" spans="1:15" s="492" customFormat="1">
      <c r="A2173" s="680"/>
      <c r="B2173" s="440" t="s">
        <v>2505</v>
      </c>
      <c r="C2173" s="441">
        <v>94378640</v>
      </c>
      <c r="D2173" s="414"/>
      <c r="E2173" s="418" t="s">
        <v>2887</v>
      </c>
      <c r="F2173" s="475">
        <v>28268761.238183923</v>
      </c>
      <c r="G2173" s="463" t="s">
        <v>2888</v>
      </c>
      <c r="H2173" s="463" t="s">
        <v>2888</v>
      </c>
      <c r="I2173" s="463" t="s">
        <v>2888</v>
      </c>
      <c r="J2173" s="419">
        <f t="shared" si="352"/>
        <v>28268761.238183923</v>
      </c>
      <c r="K2173" s="468">
        <f t="shared" si="353"/>
        <v>1.9831018089638372E-4</v>
      </c>
      <c r="M2173" s="640"/>
      <c r="O2173" s="519"/>
    </row>
    <row r="2174" spans="1:15" s="492" customFormat="1">
      <c r="A2174" s="680"/>
      <c r="B2174" s="412" t="s">
        <v>2506</v>
      </c>
      <c r="C2174" s="413">
        <v>94378897</v>
      </c>
      <c r="D2174" s="414"/>
      <c r="E2174" s="418" t="s">
        <v>2887</v>
      </c>
      <c r="F2174" s="475">
        <v>28268761.238183923</v>
      </c>
      <c r="G2174" s="463" t="s">
        <v>2888</v>
      </c>
      <c r="H2174" s="463" t="s">
        <v>2888</v>
      </c>
      <c r="I2174" s="463" t="s">
        <v>2888</v>
      </c>
      <c r="J2174" s="419">
        <f t="shared" si="352"/>
        <v>28268761.238183923</v>
      </c>
      <c r="K2174" s="468">
        <f t="shared" si="353"/>
        <v>1.9831018089638372E-4</v>
      </c>
      <c r="M2174" s="640"/>
      <c r="O2174" s="519"/>
    </row>
    <row r="2175" spans="1:15" s="492" customFormat="1">
      <c r="A2175" s="680"/>
      <c r="B2175" s="412" t="s">
        <v>2507</v>
      </c>
      <c r="C2175" s="413">
        <v>94380393</v>
      </c>
      <c r="D2175" s="414"/>
      <c r="E2175" s="418" t="s">
        <v>2887</v>
      </c>
      <c r="F2175" s="475">
        <v>28268761.238183923</v>
      </c>
      <c r="G2175" s="463" t="s">
        <v>2888</v>
      </c>
      <c r="H2175" s="463" t="s">
        <v>2888</v>
      </c>
      <c r="I2175" s="463" t="s">
        <v>2888</v>
      </c>
      <c r="J2175" s="419">
        <f t="shared" si="352"/>
        <v>28268761.238183923</v>
      </c>
      <c r="K2175" s="468">
        <f t="shared" si="353"/>
        <v>1.9831018089638372E-4</v>
      </c>
      <c r="M2175" s="640"/>
      <c r="O2175" s="519"/>
    </row>
    <row r="2176" spans="1:15" s="492" customFormat="1">
      <c r="A2176" s="680"/>
      <c r="B2176" s="440" t="s">
        <v>2508</v>
      </c>
      <c r="C2176" s="441">
        <v>94381315</v>
      </c>
      <c r="D2176" s="414"/>
      <c r="E2176" s="418" t="s">
        <v>2887</v>
      </c>
      <c r="F2176" s="475">
        <v>28268761.238183923</v>
      </c>
      <c r="G2176" s="463" t="s">
        <v>2888</v>
      </c>
      <c r="H2176" s="463" t="s">
        <v>2888</v>
      </c>
      <c r="I2176" s="463" t="s">
        <v>2888</v>
      </c>
      <c r="J2176" s="419">
        <f t="shared" si="352"/>
        <v>28268761.238183923</v>
      </c>
      <c r="K2176" s="468">
        <f t="shared" si="353"/>
        <v>1.9831018089638372E-4</v>
      </c>
      <c r="M2176" s="640"/>
      <c r="O2176" s="519"/>
    </row>
    <row r="2177" spans="1:15" s="492" customFormat="1">
      <c r="A2177" s="680"/>
      <c r="B2177" s="412" t="s">
        <v>2509</v>
      </c>
      <c r="C2177" s="413">
        <v>94383342</v>
      </c>
      <c r="D2177" s="414"/>
      <c r="E2177" s="418" t="s">
        <v>2887</v>
      </c>
      <c r="F2177" s="475">
        <v>28268761.238183923</v>
      </c>
      <c r="G2177" s="463" t="s">
        <v>2888</v>
      </c>
      <c r="H2177" s="463" t="s">
        <v>2888</v>
      </c>
      <c r="I2177" s="463" t="s">
        <v>2888</v>
      </c>
      <c r="J2177" s="419">
        <f t="shared" si="352"/>
        <v>28268761.238183923</v>
      </c>
      <c r="K2177" s="468">
        <f t="shared" si="353"/>
        <v>1.9831018089638372E-4</v>
      </c>
      <c r="M2177" s="640"/>
      <c r="O2177" s="519"/>
    </row>
    <row r="2178" spans="1:15" s="492" customFormat="1">
      <c r="A2178" s="680"/>
      <c r="B2178" s="412" t="s">
        <v>2510</v>
      </c>
      <c r="C2178" s="413">
        <v>94384145</v>
      </c>
      <c r="D2178" s="414"/>
      <c r="E2178" s="418" t="s">
        <v>2887</v>
      </c>
      <c r="F2178" s="475">
        <v>28268761.238183923</v>
      </c>
      <c r="G2178" s="463" t="s">
        <v>2888</v>
      </c>
      <c r="H2178" s="463" t="s">
        <v>2888</v>
      </c>
      <c r="I2178" s="463" t="s">
        <v>2888</v>
      </c>
      <c r="J2178" s="419">
        <f t="shared" si="352"/>
        <v>28268761.238183923</v>
      </c>
      <c r="K2178" s="468">
        <f t="shared" si="353"/>
        <v>1.9831018089638372E-4</v>
      </c>
      <c r="M2178" s="640"/>
      <c r="O2178" s="519"/>
    </row>
    <row r="2179" spans="1:15" s="492" customFormat="1">
      <c r="A2179" s="680"/>
      <c r="B2179" s="440" t="s">
        <v>2511</v>
      </c>
      <c r="C2179" s="441">
        <v>94396057</v>
      </c>
      <c r="D2179" s="414"/>
      <c r="E2179" s="418" t="s">
        <v>2887</v>
      </c>
      <c r="F2179" s="475">
        <v>28268761.238183923</v>
      </c>
      <c r="G2179" s="463" t="s">
        <v>2888</v>
      </c>
      <c r="H2179" s="463" t="s">
        <v>2888</v>
      </c>
      <c r="I2179" s="463" t="s">
        <v>2888</v>
      </c>
      <c r="J2179" s="419">
        <f t="shared" si="352"/>
        <v>28268761.238183923</v>
      </c>
      <c r="K2179" s="468">
        <f t="shared" si="353"/>
        <v>1.9831018089638372E-4</v>
      </c>
      <c r="M2179" s="640"/>
      <c r="O2179" s="519"/>
    </row>
    <row r="2180" spans="1:15" s="492" customFormat="1">
      <c r="A2180" s="680"/>
      <c r="B2180" s="412" t="s">
        <v>2512</v>
      </c>
      <c r="C2180" s="413">
        <v>94396254</v>
      </c>
      <c r="D2180" s="414"/>
      <c r="E2180" s="418" t="s">
        <v>2887</v>
      </c>
      <c r="F2180" s="475">
        <v>28268761.238183923</v>
      </c>
      <c r="G2180" s="463" t="s">
        <v>2888</v>
      </c>
      <c r="H2180" s="463" t="s">
        <v>2888</v>
      </c>
      <c r="I2180" s="463" t="s">
        <v>2888</v>
      </c>
      <c r="J2180" s="419">
        <f t="shared" si="352"/>
        <v>28268761.238183923</v>
      </c>
      <c r="K2180" s="468">
        <f t="shared" si="353"/>
        <v>1.9831018089638372E-4</v>
      </c>
      <c r="M2180" s="640"/>
      <c r="O2180" s="519"/>
    </row>
    <row r="2181" spans="1:15" s="492" customFormat="1">
      <c r="A2181" s="680"/>
      <c r="B2181" s="412" t="s">
        <v>2513</v>
      </c>
      <c r="C2181" s="413">
        <v>94398351</v>
      </c>
      <c r="D2181" s="414"/>
      <c r="E2181" s="418" t="s">
        <v>2887</v>
      </c>
      <c r="F2181" s="475">
        <v>28268761.238183923</v>
      </c>
      <c r="G2181" s="463" t="s">
        <v>2888</v>
      </c>
      <c r="H2181" s="463" t="s">
        <v>2888</v>
      </c>
      <c r="I2181" s="463" t="s">
        <v>2888</v>
      </c>
      <c r="J2181" s="419">
        <f t="shared" si="352"/>
        <v>28268761.238183923</v>
      </c>
      <c r="K2181" s="468">
        <f t="shared" si="353"/>
        <v>1.9831018089638372E-4</v>
      </c>
      <c r="M2181" s="640"/>
      <c r="O2181" s="519"/>
    </row>
    <row r="2182" spans="1:15" s="492" customFormat="1">
      <c r="A2182" s="680"/>
      <c r="B2182" s="440" t="s">
        <v>2514</v>
      </c>
      <c r="C2182" s="441">
        <v>94399368</v>
      </c>
      <c r="D2182" s="414"/>
      <c r="E2182" s="418" t="s">
        <v>2887</v>
      </c>
      <c r="F2182" s="475">
        <v>28268761.238183923</v>
      </c>
      <c r="G2182" s="463" t="s">
        <v>2888</v>
      </c>
      <c r="H2182" s="463" t="s">
        <v>2888</v>
      </c>
      <c r="I2182" s="463" t="s">
        <v>2888</v>
      </c>
      <c r="J2182" s="419">
        <f t="shared" si="352"/>
        <v>28268761.238183923</v>
      </c>
      <c r="K2182" s="468">
        <f t="shared" si="353"/>
        <v>1.9831018089638372E-4</v>
      </c>
      <c r="M2182" s="640"/>
      <c r="O2182" s="519"/>
    </row>
    <row r="2183" spans="1:15" s="492" customFormat="1">
      <c r="A2183" s="680"/>
      <c r="B2183" s="412" t="s">
        <v>2515</v>
      </c>
      <c r="C2183" s="413">
        <v>94399935</v>
      </c>
      <c r="D2183" s="414"/>
      <c r="E2183" s="418" t="s">
        <v>2887</v>
      </c>
      <c r="F2183" s="475">
        <v>28268761.238183923</v>
      </c>
      <c r="G2183" s="463" t="s">
        <v>2888</v>
      </c>
      <c r="H2183" s="463" t="s">
        <v>2888</v>
      </c>
      <c r="I2183" s="463" t="s">
        <v>2888</v>
      </c>
      <c r="J2183" s="419">
        <f t="shared" si="352"/>
        <v>28268761.238183923</v>
      </c>
      <c r="K2183" s="468">
        <f t="shared" si="353"/>
        <v>1.9831018089638372E-4</v>
      </c>
      <c r="M2183" s="640"/>
      <c r="O2183" s="519"/>
    </row>
    <row r="2184" spans="1:15" s="492" customFormat="1">
      <c r="A2184" s="680"/>
      <c r="B2184" s="412" t="s">
        <v>2516</v>
      </c>
      <c r="C2184" s="413">
        <v>94400030</v>
      </c>
      <c r="D2184" s="414"/>
      <c r="E2184" s="418" t="s">
        <v>2887</v>
      </c>
      <c r="F2184" s="475">
        <v>28268761.238183923</v>
      </c>
      <c r="G2184" s="463" t="s">
        <v>2888</v>
      </c>
      <c r="H2184" s="463" t="s">
        <v>2888</v>
      </c>
      <c r="I2184" s="463" t="s">
        <v>2888</v>
      </c>
      <c r="J2184" s="419">
        <f t="shared" si="352"/>
        <v>28268761.238183923</v>
      </c>
      <c r="K2184" s="468">
        <f t="shared" si="353"/>
        <v>1.9831018089638372E-4</v>
      </c>
      <c r="M2184" s="640"/>
      <c r="O2184" s="519"/>
    </row>
    <row r="2185" spans="1:15" s="492" customFormat="1">
      <c r="A2185" s="680"/>
      <c r="B2185" s="440" t="s">
        <v>2517</v>
      </c>
      <c r="C2185" s="441">
        <v>94400222</v>
      </c>
      <c r="D2185" s="414"/>
      <c r="E2185" s="418" t="s">
        <v>2887</v>
      </c>
      <c r="F2185" s="475">
        <v>28268761.238183923</v>
      </c>
      <c r="G2185" s="463" t="s">
        <v>2888</v>
      </c>
      <c r="H2185" s="463" t="s">
        <v>2888</v>
      </c>
      <c r="I2185" s="463" t="s">
        <v>2888</v>
      </c>
      <c r="J2185" s="419">
        <f t="shared" si="352"/>
        <v>28268761.238183923</v>
      </c>
      <c r="K2185" s="468">
        <f t="shared" si="353"/>
        <v>1.9831018089638372E-4</v>
      </c>
      <c r="M2185" s="640"/>
      <c r="O2185" s="519"/>
    </row>
    <row r="2186" spans="1:15" s="492" customFormat="1">
      <c r="A2186" s="680"/>
      <c r="B2186" s="412" t="s">
        <v>2518</v>
      </c>
      <c r="C2186" s="413">
        <v>94401104</v>
      </c>
      <c r="D2186" s="414"/>
      <c r="E2186" s="418" t="s">
        <v>2887</v>
      </c>
      <c r="F2186" s="475">
        <v>28268761.238183923</v>
      </c>
      <c r="G2186" s="463" t="s">
        <v>2888</v>
      </c>
      <c r="H2186" s="463" t="s">
        <v>2888</v>
      </c>
      <c r="I2186" s="463" t="s">
        <v>2888</v>
      </c>
      <c r="J2186" s="419">
        <f t="shared" si="352"/>
        <v>28268761.238183923</v>
      </c>
      <c r="K2186" s="468">
        <f t="shared" si="353"/>
        <v>1.9831018089638372E-4</v>
      </c>
      <c r="M2186" s="640"/>
      <c r="O2186" s="519"/>
    </row>
    <row r="2187" spans="1:15" s="492" customFormat="1">
      <c r="A2187" s="680"/>
      <c r="B2187" s="412" t="s">
        <v>2519</v>
      </c>
      <c r="C2187" s="413">
        <v>94401180</v>
      </c>
      <c r="D2187" s="414"/>
      <c r="E2187" s="418" t="s">
        <v>2887</v>
      </c>
      <c r="F2187" s="475">
        <v>28268761.238183923</v>
      </c>
      <c r="G2187" s="463" t="s">
        <v>2888</v>
      </c>
      <c r="H2187" s="463" t="s">
        <v>2888</v>
      </c>
      <c r="I2187" s="463" t="s">
        <v>2888</v>
      </c>
      <c r="J2187" s="419">
        <f t="shared" si="352"/>
        <v>28268761.238183923</v>
      </c>
      <c r="K2187" s="468">
        <f t="shared" si="353"/>
        <v>1.9831018089638372E-4</v>
      </c>
      <c r="M2187" s="640"/>
      <c r="O2187" s="519"/>
    </row>
    <row r="2188" spans="1:15" s="492" customFormat="1">
      <c r="A2188" s="680"/>
      <c r="B2188" s="440" t="s">
        <v>2520</v>
      </c>
      <c r="C2188" s="441">
        <v>94401353</v>
      </c>
      <c r="D2188" s="414"/>
      <c r="E2188" s="418" t="s">
        <v>2887</v>
      </c>
      <c r="F2188" s="475">
        <v>28268761.238183923</v>
      </c>
      <c r="G2188" s="463" t="s">
        <v>2888</v>
      </c>
      <c r="H2188" s="463" t="s">
        <v>2888</v>
      </c>
      <c r="I2188" s="463" t="s">
        <v>2888</v>
      </c>
      <c r="J2188" s="419">
        <f t="shared" si="352"/>
        <v>28268761.238183923</v>
      </c>
      <c r="K2188" s="468">
        <f t="shared" si="353"/>
        <v>1.9831018089638372E-4</v>
      </c>
      <c r="M2188" s="640"/>
      <c r="O2188" s="519"/>
    </row>
    <row r="2189" spans="1:15" s="492" customFormat="1">
      <c r="A2189" s="680"/>
      <c r="B2189" s="412" t="s">
        <v>2521</v>
      </c>
      <c r="C2189" s="413">
        <v>94402097</v>
      </c>
      <c r="D2189" s="414"/>
      <c r="E2189" s="418" t="s">
        <v>2887</v>
      </c>
      <c r="F2189" s="475">
        <v>28268761.238183923</v>
      </c>
      <c r="G2189" s="463" t="s">
        <v>2888</v>
      </c>
      <c r="H2189" s="463" t="s">
        <v>2888</v>
      </c>
      <c r="I2189" s="463" t="s">
        <v>2888</v>
      </c>
      <c r="J2189" s="419">
        <f t="shared" si="352"/>
        <v>28268761.238183923</v>
      </c>
      <c r="K2189" s="468">
        <f t="shared" si="353"/>
        <v>1.9831018089638372E-4</v>
      </c>
      <c r="M2189" s="640"/>
      <c r="O2189" s="519"/>
    </row>
    <row r="2190" spans="1:15" s="492" customFormat="1">
      <c r="A2190" s="680"/>
      <c r="B2190" s="412" t="s">
        <v>2522</v>
      </c>
      <c r="C2190" s="413">
        <v>94405309</v>
      </c>
      <c r="D2190" s="414"/>
      <c r="E2190" s="418" t="s">
        <v>2887</v>
      </c>
      <c r="F2190" s="475">
        <v>28268761.238183923</v>
      </c>
      <c r="G2190" s="463" t="s">
        <v>2888</v>
      </c>
      <c r="H2190" s="463" t="s">
        <v>2888</v>
      </c>
      <c r="I2190" s="463" t="s">
        <v>2888</v>
      </c>
      <c r="J2190" s="419">
        <f t="shared" si="352"/>
        <v>28268761.238183923</v>
      </c>
      <c r="K2190" s="468">
        <f t="shared" si="353"/>
        <v>1.9831018089638372E-4</v>
      </c>
      <c r="M2190" s="640"/>
      <c r="O2190" s="519"/>
    </row>
    <row r="2191" spans="1:15" s="492" customFormat="1">
      <c r="A2191" s="680"/>
      <c r="B2191" s="440" t="s">
        <v>2523</v>
      </c>
      <c r="C2191" s="441">
        <v>94405513</v>
      </c>
      <c r="D2191" s="414"/>
      <c r="E2191" s="418" t="s">
        <v>2887</v>
      </c>
      <c r="F2191" s="475">
        <v>28268761.238183923</v>
      </c>
      <c r="G2191" s="463" t="s">
        <v>2888</v>
      </c>
      <c r="H2191" s="463" t="s">
        <v>2888</v>
      </c>
      <c r="I2191" s="463" t="s">
        <v>2888</v>
      </c>
      <c r="J2191" s="419">
        <f t="shared" si="352"/>
        <v>28268761.238183923</v>
      </c>
      <c r="K2191" s="468">
        <f t="shared" si="353"/>
        <v>1.9831018089638372E-4</v>
      </c>
      <c r="M2191" s="640"/>
      <c r="O2191" s="519"/>
    </row>
    <row r="2192" spans="1:15" s="492" customFormat="1">
      <c r="A2192" s="680"/>
      <c r="B2192" s="412" t="s">
        <v>2524</v>
      </c>
      <c r="C2192" s="413">
        <v>94409135</v>
      </c>
      <c r="D2192" s="414"/>
      <c r="E2192" s="418" t="s">
        <v>2887</v>
      </c>
      <c r="F2192" s="475">
        <v>28268761.238183923</v>
      </c>
      <c r="G2192" s="463" t="s">
        <v>2888</v>
      </c>
      <c r="H2192" s="463" t="s">
        <v>2888</v>
      </c>
      <c r="I2192" s="463" t="s">
        <v>2888</v>
      </c>
      <c r="J2192" s="419">
        <f t="shared" si="352"/>
        <v>28268761.238183923</v>
      </c>
      <c r="K2192" s="468">
        <f t="shared" si="353"/>
        <v>1.9831018089638372E-4</v>
      </c>
      <c r="M2192" s="640"/>
      <c r="O2192" s="519"/>
    </row>
    <row r="2193" spans="1:15" s="492" customFormat="1">
      <c r="A2193" s="680"/>
      <c r="B2193" s="412" t="s">
        <v>2525</v>
      </c>
      <c r="C2193" s="413">
        <v>94409863</v>
      </c>
      <c r="D2193" s="414"/>
      <c r="E2193" s="418" t="s">
        <v>2887</v>
      </c>
      <c r="F2193" s="475">
        <v>28268761.238183923</v>
      </c>
      <c r="G2193" s="463" t="s">
        <v>2888</v>
      </c>
      <c r="H2193" s="463" t="s">
        <v>2888</v>
      </c>
      <c r="I2193" s="463" t="s">
        <v>2888</v>
      </c>
      <c r="J2193" s="419">
        <f t="shared" si="352"/>
        <v>28268761.238183923</v>
      </c>
      <c r="K2193" s="468">
        <f t="shared" si="353"/>
        <v>1.9831018089638372E-4</v>
      </c>
      <c r="M2193" s="640"/>
      <c r="O2193" s="519"/>
    </row>
    <row r="2194" spans="1:15" s="492" customFormat="1">
      <c r="A2194" s="680"/>
      <c r="B2194" s="440" t="s">
        <v>2526</v>
      </c>
      <c r="C2194" s="441">
        <v>94410832</v>
      </c>
      <c r="D2194" s="414"/>
      <c r="E2194" s="418" t="s">
        <v>2887</v>
      </c>
      <c r="F2194" s="475">
        <v>28268761.238183923</v>
      </c>
      <c r="G2194" s="463" t="s">
        <v>2888</v>
      </c>
      <c r="H2194" s="463" t="s">
        <v>2888</v>
      </c>
      <c r="I2194" s="463" t="s">
        <v>2888</v>
      </c>
      <c r="J2194" s="419">
        <f t="shared" si="352"/>
        <v>28268761.238183923</v>
      </c>
      <c r="K2194" s="468">
        <f t="shared" si="353"/>
        <v>1.9831018089638372E-4</v>
      </c>
      <c r="M2194" s="640"/>
      <c r="O2194" s="519"/>
    </row>
    <row r="2195" spans="1:15" s="492" customFormat="1">
      <c r="A2195" s="680"/>
      <c r="B2195" s="412" t="s">
        <v>2527</v>
      </c>
      <c r="C2195" s="413">
        <v>94413494</v>
      </c>
      <c r="D2195" s="414"/>
      <c r="E2195" s="418" t="s">
        <v>2887</v>
      </c>
      <c r="F2195" s="475">
        <v>28268761.238183923</v>
      </c>
      <c r="G2195" s="463" t="s">
        <v>2888</v>
      </c>
      <c r="H2195" s="463" t="s">
        <v>2888</v>
      </c>
      <c r="I2195" s="463" t="s">
        <v>2888</v>
      </c>
      <c r="J2195" s="419">
        <f t="shared" si="352"/>
        <v>28268761.238183923</v>
      </c>
      <c r="K2195" s="468">
        <f t="shared" si="353"/>
        <v>1.9831018089638372E-4</v>
      </c>
      <c r="M2195" s="640"/>
      <c r="O2195" s="519"/>
    </row>
    <row r="2196" spans="1:15" s="492" customFormat="1">
      <c r="A2196" s="680"/>
      <c r="B2196" s="412" t="s">
        <v>2528</v>
      </c>
      <c r="C2196" s="413">
        <v>94413812</v>
      </c>
      <c r="D2196" s="414"/>
      <c r="E2196" s="418" t="s">
        <v>2887</v>
      </c>
      <c r="F2196" s="475">
        <v>28268761.238183923</v>
      </c>
      <c r="G2196" s="463" t="s">
        <v>2888</v>
      </c>
      <c r="H2196" s="463" t="s">
        <v>2888</v>
      </c>
      <c r="I2196" s="463" t="s">
        <v>2888</v>
      </c>
      <c r="J2196" s="419">
        <f t="shared" si="352"/>
        <v>28268761.238183923</v>
      </c>
      <c r="K2196" s="468">
        <f t="shared" si="353"/>
        <v>1.9831018089638372E-4</v>
      </c>
      <c r="M2196" s="640"/>
      <c r="O2196" s="519"/>
    </row>
    <row r="2197" spans="1:15" s="492" customFormat="1">
      <c r="A2197" s="680"/>
      <c r="B2197" s="440" t="s">
        <v>2529</v>
      </c>
      <c r="C2197" s="441">
        <v>94414994</v>
      </c>
      <c r="D2197" s="414"/>
      <c r="E2197" s="418" t="s">
        <v>2887</v>
      </c>
      <c r="F2197" s="475">
        <v>28268761.238183923</v>
      </c>
      <c r="G2197" s="463" t="s">
        <v>2888</v>
      </c>
      <c r="H2197" s="463" t="s">
        <v>2888</v>
      </c>
      <c r="I2197" s="463" t="s">
        <v>2888</v>
      </c>
      <c r="J2197" s="419">
        <f t="shared" si="352"/>
        <v>28268761.238183923</v>
      </c>
      <c r="K2197" s="468">
        <f t="shared" si="353"/>
        <v>1.9831018089638372E-4</v>
      </c>
      <c r="M2197" s="640"/>
      <c r="O2197" s="519"/>
    </row>
    <row r="2198" spans="1:15" s="492" customFormat="1">
      <c r="A2198" s="680"/>
      <c r="B2198" s="412" t="s">
        <v>2530</v>
      </c>
      <c r="C2198" s="413">
        <v>94416082</v>
      </c>
      <c r="D2198" s="414"/>
      <c r="E2198" s="418" t="s">
        <v>2887</v>
      </c>
      <c r="F2198" s="475">
        <v>28268761.238183923</v>
      </c>
      <c r="G2198" s="463" t="s">
        <v>2888</v>
      </c>
      <c r="H2198" s="463" t="s">
        <v>2888</v>
      </c>
      <c r="I2198" s="463" t="s">
        <v>2888</v>
      </c>
      <c r="J2198" s="419">
        <f t="shared" ref="J2198:J2261" si="354">+F2198</f>
        <v>28268761.238183923</v>
      </c>
      <c r="K2198" s="468">
        <f t="shared" ref="K2198:K2261" si="355">+J2198/$L$4337</f>
        <v>1.9831018089638372E-4</v>
      </c>
      <c r="M2198" s="640"/>
      <c r="O2198" s="519"/>
    </row>
    <row r="2199" spans="1:15" s="492" customFormat="1">
      <c r="A2199" s="680"/>
      <c r="B2199" s="412" t="s">
        <v>2531</v>
      </c>
      <c r="C2199" s="413">
        <v>94418175</v>
      </c>
      <c r="D2199" s="414"/>
      <c r="E2199" s="418" t="s">
        <v>2887</v>
      </c>
      <c r="F2199" s="475">
        <v>28268761.238183923</v>
      </c>
      <c r="G2199" s="463" t="s">
        <v>2888</v>
      </c>
      <c r="H2199" s="463" t="s">
        <v>2888</v>
      </c>
      <c r="I2199" s="463" t="s">
        <v>2888</v>
      </c>
      <c r="J2199" s="419">
        <f t="shared" si="354"/>
        <v>28268761.238183923</v>
      </c>
      <c r="K2199" s="468">
        <f t="shared" si="355"/>
        <v>1.9831018089638372E-4</v>
      </c>
      <c r="M2199" s="640"/>
      <c r="O2199" s="519"/>
    </row>
    <row r="2200" spans="1:15" s="492" customFormat="1">
      <c r="A2200" s="680"/>
      <c r="B2200" s="440" t="s">
        <v>2532</v>
      </c>
      <c r="C2200" s="441">
        <v>94418978</v>
      </c>
      <c r="D2200" s="414"/>
      <c r="E2200" s="418" t="s">
        <v>2887</v>
      </c>
      <c r="F2200" s="475">
        <v>28268761.238183923</v>
      </c>
      <c r="G2200" s="463" t="s">
        <v>2888</v>
      </c>
      <c r="H2200" s="463" t="s">
        <v>2888</v>
      </c>
      <c r="I2200" s="463" t="s">
        <v>2888</v>
      </c>
      <c r="J2200" s="419">
        <f t="shared" si="354"/>
        <v>28268761.238183923</v>
      </c>
      <c r="K2200" s="468">
        <f t="shared" si="355"/>
        <v>1.9831018089638372E-4</v>
      </c>
      <c r="M2200" s="640"/>
      <c r="O2200" s="519"/>
    </row>
    <row r="2201" spans="1:15" s="492" customFormat="1">
      <c r="A2201" s="680"/>
      <c r="B2201" s="412" t="s">
        <v>2533</v>
      </c>
      <c r="C2201" s="413">
        <v>94426377</v>
      </c>
      <c r="D2201" s="414"/>
      <c r="E2201" s="418" t="s">
        <v>2887</v>
      </c>
      <c r="F2201" s="475">
        <v>28268761.238183923</v>
      </c>
      <c r="G2201" s="463" t="s">
        <v>2888</v>
      </c>
      <c r="H2201" s="463" t="s">
        <v>2888</v>
      </c>
      <c r="I2201" s="463" t="s">
        <v>2888</v>
      </c>
      <c r="J2201" s="419">
        <f t="shared" si="354"/>
        <v>28268761.238183923</v>
      </c>
      <c r="K2201" s="468">
        <f t="shared" si="355"/>
        <v>1.9831018089638372E-4</v>
      </c>
      <c r="M2201" s="640"/>
      <c r="O2201" s="519"/>
    </row>
    <row r="2202" spans="1:15" s="492" customFormat="1">
      <c r="A2202" s="680"/>
      <c r="B2202" s="412" t="s">
        <v>2534</v>
      </c>
      <c r="C2202" s="413">
        <v>94427557</v>
      </c>
      <c r="D2202" s="414"/>
      <c r="E2202" s="418" t="s">
        <v>2887</v>
      </c>
      <c r="F2202" s="475">
        <v>28268761.238183923</v>
      </c>
      <c r="G2202" s="463" t="s">
        <v>2888</v>
      </c>
      <c r="H2202" s="463" t="s">
        <v>2888</v>
      </c>
      <c r="I2202" s="463" t="s">
        <v>2888</v>
      </c>
      <c r="J2202" s="419">
        <f t="shared" si="354"/>
        <v>28268761.238183923</v>
      </c>
      <c r="K2202" s="468">
        <f t="shared" si="355"/>
        <v>1.9831018089638372E-4</v>
      </c>
      <c r="M2202" s="640"/>
      <c r="O2202" s="519"/>
    </row>
    <row r="2203" spans="1:15" s="492" customFormat="1">
      <c r="A2203" s="680"/>
      <c r="B2203" s="440" t="s">
        <v>2535</v>
      </c>
      <c r="C2203" s="441">
        <v>94429126</v>
      </c>
      <c r="D2203" s="414"/>
      <c r="E2203" s="418" t="s">
        <v>2887</v>
      </c>
      <c r="F2203" s="475">
        <v>28268761.238183923</v>
      </c>
      <c r="G2203" s="463" t="s">
        <v>2888</v>
      </c>
      <c r="H2203" s="463" t="s">
        <v>2888</v>
      </c>
      <c r="I2203" s="463" t="s">
        <v>2888</v>
      </c>
      <c r="J2203" s="419">
        <f t="shared" si="354"/>
        <v>28268761.238183923</v>
      </c>
      <c r="K2203" s="468">
        <f t="shared" si="355"/>
        <v>1.9831018089638372E-4</v>
      </c>
      <c r="M2203" s="640"/>
      <c r="O2203" s="519"/>
    </row>
    <row r="2204" spans="1:15" s="492" customFormat="1">
      <c r="A2204" s="680"/>
      <c r="B2204" s="412" t="s">
        <v>2536</v>
      </c>
      <c r="C2204" s="413">
        <v>94429639</v>
      </c>
      <c r="D2204" s="414"/>
      <c r="E2204" s="418" t="s">
        <v>2887</v>
      </c>
      <c r="F2204" s="475">
        <v>28268761.238183923</v>
      </c>
      <c r="G2204" s="463" t="s">
        <v>2888</v>
      </c>
      <c r="H2204" s="463" t="s">
        <v>2888</v>
      </c>
      <c r="I2204" s="463" t="s">
        <v>2888</v>
      </c>
      <c r="J2204" s="419">
        <f t="shared" si="354"/>
        <v>28268761.238183923</v>
      </c>
      <c r="K2204" s="468">
        <f t="shared" si="355"/>
        <v>1.9831018089638372E-4</v>
      </c>
      <c r="M2204" s="640"/>
      <c r="O2204" s="519"/>
    </row>
    <row r="2205" spans="1:15" s="492" customFormat="1">
      <c r="A2205" s="680"/>
      <c r="B2205" s="412" t="s">
        <v>2537</v>
      </c>
      <c r="C2205" s="413">
        <v>94429989</v>
      </c>
      <c r="D2205" s="414"/>
      <c r="E2205" s="418" t="s">
        <v>2887</v>
      </c>
      <c r="F2205" s="475">
        <v>28268761.238183923</v>
      </c>
      <c r="G2205" s="463" t="s">
        <v>2888</v>
      </c>
      <c r="H2205" s="463" t="s">
        <v>2888</v>
      </c>
      <c r="I2205" s="463" t="s">
        <v>2888</v>
      </c>
      <c r="J2205" s="419">
        <f t="shared" si="354"/>
        <v>28268761.238183923</v>
      </c>
      <c r="K2205" s="468">
        <f t="shared" si="355"/>
        <v>1.9831018089638372E-4</v>
      </c>
      <c r="M2205" s="640"/>
      <c r="O2205" s="519"/>
    </row>
    <row r="2206" spans="1:15" s="492" customFormat="1">
      <c r="A2206" s="680"/>
      <c r="B2206" s="440" t="s">
        <v>2538</v>
      </c>
      <c r="C2206" s="441">
        <v>94430118</v>
      </c>
      <c r="D2206" s="414"/>
      <c r="E2206" s="418" t="s">
        <v>2887</v>
      </c>
      <c r="F2206" s="475">
        <v>28268761.238183923</v>
      </c>
      <c r="G2206" s="463" t="s">
        <v>2888</v>
      </c>
      <c r="H2206" s="463" t="s">
        <v>2888</v>
      </c>
      <c r="I2206" s="463" t="s">
        <v>2888</v>
      </c>
      <c r="J2206" s="419">
        <f t="shared" si="354"/>
        <v>28268761.238183923</v>
      </c>
      <c r="K2206" s="468">
        <f t="shared" si="355"/>
        <v>1.9831018089638372E-4</v>
      </c>
      <c r="M2206" s="640"/>
      <c r="O2206" s="519"/>
    </row>
    <row r="2207" spans="1:15" s="492" customFormat="1">
      <c r="A2207" s="680"/>
      <c r="B2207" s="412" t="s">
        <v>1035</v>
      </c>
      <c r="C2207" s="413">
        <v>94432483</v>
      </c>
      <c r="D2207" s="414"/>
      <c r="E2207" s="418" t="s">
        <v>2887</v>
      </c>
      <c r="F2207" s="475">
        <v>28268761.238183923</v>
      </c>
      <c r="G2207" s="463" t="s">
        <v>2888</v>
      </c>
      <c r="H2207" s="463" t="s">
        <v>2888</v>
      </c>
      <c r="I2207" s="463" t="s">
        <v>2888</v>
      </c>
      <c r="J2207" s="419">
        <f t="shared" si="354"/>
        <v>28268761.238183923</v>
      </c>
      <c r="K2207" s="468">
        <f t="shared" si="355"/>
        <v>1.9831018089638372E-4</v>
      </c>
      <c r="M2207" s="640"/>
      <c r="O2207" s="519"/>
    </row>
    <row r="2208" spans="1:15" s="492" customFormat="1">
      <c r="A2208" s="680"/>
      <c r="B2208" s="412" t="s">
        <v>2539</v>
      </c>
      <c r="C2208" s="413">
        <v>94448375</v>
      </c>
      <c r="D2208" s="414"/>
      <c r="E2208" s="418" t="s">
        <v>2887</v>
      </c>
      <c r="F2208" s="475">
        <v>28268761.238183923</v>
      </c>
      <c r="G2208" s="463" t="s">
        <v>2888</v>
      </c>
      <c r="H2208" s="463" t="s">
        <v>2888</v>
      </c>
      <c r="I2208" s="463" t="s">
        <v>2888</v>
      </c>
      <c r="J2208" s="419">
        <f t="shared" si="354"/>
        <v>28268761.238183923</v>
      </c>
      <c r="K2208" s="468">
        <f t="shared" si="355"/>
        <v>1.9831018089638372E-4</v>
      </c>
      <c r="M2208" s="640"/>
      <c r="O2208" s="519"/>
    </row>
    <row r="2209" spans="1:15" s="492" customFormat="1">
      <c r="A2209" s="680"/>
      <c r="B2209" s="440" t="s">
        <v>2540</v>
      </c>
      <c r="C2209" s="441">
        <v>94449581</v>
      </c>
      <c r="D2209" s="414"/>
      <c r="E2209" s="418" t="s">
        <v>2887</v>
      </c>
      <c r="F2209" s="475">
        <v>28268761.238183923</v>
      </c>
      <c r="G2209" s="463" t="s">
        <v>2888</v>
      </c>
      <c r="H2209" s="463" t="s">
        <v>2888</v>
      </c>
      <c r="I2209" s="463" t="s">
        <v>2888</v>
      </c>
      <c r="J2209" s="419">
        <f t="shared" si="354"/>
        <v>28268761.238183923</v>
      </c>
      <c r="K2209" s="468">
        <f t="shared" si="355"/>
        <v>1.9831018089638372E-4</v>
      </c>
      <c r="M2209" s="640"/>
      <c r="O2209" s="519"/>
    </row>
    <row r="2210" spans="1:15" s="492" customFormat="1">
      <c r="A2210" s="680"/>
      <c r="B2210" s="412" t="s">
        <v>2541</v>
      </c>
      <c r="C2210" s="413">
        <v>94450029</v>
      </c>
      <c r="D2210" s="414"/>
      <c r="E2210" s="418" t="s">
        <v>2887</v>
      </c>
      <c r="F2210" s="475">
        <v>28268761.238183923</v>
      </c>
      <c r="G2210" s="463" t="s">
        <v>2888</v>
      </c>
      <c r="H2210" s="463" t="s">
        <v>2888</v>
      </c>
      <c r="I2210" s="463" t="s">
        <v>2888</v>
      </c>
      <c r="J2210" s="419">
        <f t="shared" si="354"/>
        <v>28268761.238183923</v>
      </c>
      <c r="K2210" s="468">
        <f t="shared" si="355"/>
        <v>1.9831018089638372E-4</v>
      </c>
      <c r="M2210" s="640"/>
      <c r="O2210" s="519"/>
    </row>
    <row r="2211" spans="1:15" s="492" customFormat="1">
      <c r="A2211" s="680"/>
      <c r="B2211" s="412" t="s">
        <v>2542</v>
      </c>
      <c r="C2211" s="413">
        <v>94451437</v>
      </c>
      <c r="D2211" s="414"/>
      <c r="E2211" s="418" t="s">
        <v>2887</v>
      </c>
      <c r="F2211" s="475">
        <v>28268761.238183923</v>
      </c>
      <c r="G2211" s="463" t="s">
        <v>2888</v>
      </c>
      <c r="H2211" s="463" t="s">
        <v>2888</v>
      </c>
      <c r="I2211" s="463" t="s">
        <v>2888</v>
      </c>
      <c r="J2211" s="419">
        <f t="shared" si="354"/>
        <v>28268761.238183923</v>
      </c>
      <c r="K2211" s="468">
        <f t="shared" si="355"/>
        <v>1.9831018089638372E-4</v>
      </c>
      <c r="M2211" s="640"/>
      <c r="O2211" s="519"/>
    </row>
    <row r="2212" spans="1:15" s="492" customFormat="1">
      <c r="A2212" s="680"/>
      <c r="B2212" s="440" t="s">
        <v>2543</v>
      </c>
      <c r="C2212" s="441">
        <v>94453739</v>
      </c>
      <c r="D2212" s="414"/>
      <c r="E2212" s="418" t="s">
        <v>2887</v>
      </c>
      <c r="F2212" s="475">
        <v>28268761.238183923</v>
      </c>
      <c r="G2212" s="463" t="s">
        <v>2888</v>
      </c>
      <c r="H2212" s="463" t="s">
        <v>2888</v>
      </c>
      <c r="I2212" s="463" t="s">
        <v>2888</v>
      </c>
      <c r="J2212" s="419">
        <f t="shared" si="354"/>
        <v>28268761.238183923</v>
      </c>
      <c r="K2212" s="468">
        <f t="shared" si="355"/>
        <v>1.9831018089638372E-4</v>
      </c>
      <c r="M2212" s="640"/>
      <c r="O2212" s="519"/>
    </row>
    <row r="2213" spans="1:15" s="492" customFormat="1">
      <c r="A2213" s="680"/>
      <c r="B2213" s="412" t="s">
        <v>2544</v>
      </c>
      <c r="C2213" s="413">
        <v>94454331</v>
      </c>
      <c r="D2213" s="414"/>
      <c r="E2213" s="418" t="s">
        <v>2887</v>
      </c>
      <c r="F2213" s="475">
        <v>28268761.238183923</v>
      </c>
      <c r="G2213" s="463" t="s">
        <v>2888</v>
      </c>
      <c r="H2213" s="463" t="s">
        <v>2888</v>
      </c>
      <c r="I2213" s="463" t="s">
        <v>2888</v>
      </c>
      <c r="J2213" s="419">
        <f t="shared" si="354"/>
        <v>28268761.238183923</v>
      </c>
      <c r="K2213" s="468">
        <f t="shared" si="355"/>
        <v>1.9831018089638372E-4</v>
      </c>
      <c r="M2213" s="640"/>
      <c r="O2213" s="519"/>
    </row>
    <row r="2214" spans="1:15" s="492" customFormat="1">
      <c r="A2214" s="680"/>
      <c r="B2214" s="412" t="s">
        <v>2545</v>
      </c>
      <c r="C2214" s="413">
        <v>94455723</v>
      </c>
      <c r="D2214" s="414"/>
      <c r="E2214" s="418" t="s">
        <v>2887</v>
      </c>
      <c r="F2214" s="475">
        <v>28268761.238183923</v>
      </c>
      <c r="G2214" s="463" t="s">
        <v>2888</v>
      </c>
      <c r="H2214" s="463" t="s">
        <v>2888</v>
      </c>
      <c r="I2214" s="463" t="s">
        <v>2888</v>
      </c>
      <c r="J2214" s="419">
        <f t="shared" si="354"/>
        <v>28268761.238183923</v>
      </c>
      <c r="K2214" s="468">
        <f t="shared" si="355"/>
        <v>1.9831018089638372E-4</v>
      </c>
      <c r="M2214" s="640"/>
      <c r="O2214" s="519"/>
    </row>
    <row r="2215" spans="1:15" s="492" customFormat="1">
      <c r="A2215" s="680"/>
      <c r="B2215" s="440" t="s">
        <v>2546</v>
      </c>
      <c r="C2215" s="441">
        <v>94458292</v>
      </c>
      <c r="D2215" s="414"/>
      <c r="E2215" s="418" t="s">
        <v>2887</v>
      </c>
      <c r="F2215" s="475">
        <v>28268761.238183923</v>
      </c>
      <c r="G2215" s="463" t="s">
        <v>2888</v>
      </c>
      <c r="H2215" s="463" t="s">
        <v>2888</v>
      </c>
      <c r="I2215" s="463" t="s">
        <v>2888</v>
      </c>
      <c r="J2215" s="419">
        <f t="shared" si="354"/>
        <v>28268761.238183923</v>
      </c>
      <c r="K2215" s="468">
        <f t="shared" si="355"/>
        <v>1.9831018089638372E-4</v>
      </c>
      <c r="M2215" s="640"/>
      <c r="O2215" s="519"/>
    </row>
    <row r="2216" spans="1:15" s="492" customFormat="1">
      <c r="A2216" s="680"/>
      <c r="B2216" s="412" t="s">
        <v>2547</v>
      </c>
      <c r="C2216" s="413">
        <v>94458393</v>
      </c>
      <c r="D2216" s="414"/>
      <c r="E2216" s="418" t="s">
        <v>2887</v>
      </c>
      <c r="F2216" s="475">
        <v>28268761.238183923</v>
      </c>
      <c r="G2216" s="463" t="s">
        <v>2888</v>
      </c>
      <c r="H2216" s="463" t="s">
        <v>2888</v>
      </c>
      <c r="I2216" s="463" t="s">
        <v>2888</v>
      </c>
      <c r="J2216" s="419">
        <f t="shared" si="354"/>
        <v>28268761.238183923</v>
      </c>
      <c r="K2216" s="468">
        <f t="shared" si="355"/>
        <v>1.9831018089638372E-4</v>
      </c>
      <c r="M2216" s="640"/>
      <c r="O2216" s="519"/>
    </row>
    <row r="2217" spans="1:15" s="492" customFormat="1">
      <c r="A2217" s="680"/>
      <c r="B2217" s="412" t="s">
        <v>1036</v>
      </c>
      <c r="C2217" s="413">
        <v>94458500</v>
      </c>
      <c r="D2217" s="414"/>
      <c r="E2217" s="418" t="s">
        <v>2887</v>
      </c>
      <c r="F2217" s="475">
        <v>28268761.238183923</v>
      </c>
      <c r="G2217" s="463" t="s">
        <v>2888</v>
      </c>
      <c r="H2217" s="463" t="s">
        <v>2888</v>
      </c>
      <c r="I2217" s="463" t="s">
        <v>2888</v>
      </c>
      <c r="J2217" s="419">
        <f t="shared" si="354"/>
        <v>28268761.238183923</v>
      </c>
      <c r="K2217" s="468">
        <f t="shared" si="355"/>
        <v>1.9831018089638372E-4</v>
      </c>
      <c r="M2217" s="640"/>
      <c r="O2217" s="519"/>
    </row>
    <row r="2218" spans="1:15" s="492" customFormat="1">
      <c r="A2218" s="680"/>
      <c r="B2218" s="440" t="s">
        <v>2548</v>
      </c>
      <c r="C2218" s="441">
        <v>94459319</v>
      </c>
      <c r="D2218" s="414"/>
      <c r="E2218" s="418" t="s">
        <v>2887</v>
      </c>
      <c r="F2218" s="475">
        <v>28268761.238183923</v>
      </c>
      <c r="G2218" s="463" t="s">
        <v>2888</v>
      </c>
      <c r="H2218" s="463" t="s">
        <v>2888</v>
      </c>
      <c r="I2218" s="463" t="s">
        <v>2888</v>
      </c>
      <c r="J2218" s="419">
        <f t="shared" si="354"/>
        <v>28268761.238183923</v>
      </c>
      <c r="K2218" s="468">
        <f t="shared" si="355"/>
        <v>1.9831018089638372E-4</v>
      </c>
      <c r="M2218" s="640"/>
      <c r="O2218" s="519"/>
    </row>
    <row r="2219" spans="1:15" s="492" customFormat="1">
      <c r="A2219" s="680"/>
      <c r="B2219" s="412" t="s">
        <v>1037</v>
      </c>
      <c r="C2219" s="413">
        <v>94459468</v>
      </c>
      <c r="D2219" s="414"/>
      <c r="E2219" s="418" t="s">
        <v>2887</v>
      </c>
      <c r="F2219" s="475">
        <v>28268761.238183923</v>
      </c>
      <c r="G2219" s="463" t="s">
        <v>2888</v>
      </c>
      <c r="H2219" s="463" t="s">
        <v>2888</v>
      </c>
      <c r="I2219" s="463" t="s">
        <v>2888</v>
      </c>
      <c r="J2219" s="419">
        <f t="shared" si="354"/>
        <v>28268761.238183923</v>
      </c>
      <c r="K2219" s="468">
        <f t="shared" si="355"/>
        <v>1.9831018089638372E-4</v>
      </c>
      <c r="M2219" s="640"/>
      <c r="O2219" s="519"/>
    </row>
    <row r="2220" spans="1:15" s="492" customFormat="1">
      <c r="A2220" s="680"/>
      <c r="B2220" s="412" t="s">
        <v>2549</v>
      </c>
      <c r="C2220" s="413">
        <v>94460582</v>
      </c>
      <c r="D2220" s="414"/>
      <c r="E2220" s="418" t="s">
        <v>2887</v>
      </c>
      <c r="F2220" s="475">
        <v>28268761.238183923</v>
      </c>
      <c r="G2220" s="463" t="s">
        <v>2888</v>
      </c>
      <c r="H2220" s="463" t="s">
        <v>2888</v>
      </c>
      <c r="I2220" s="463" t="s">
        <v>2888</v>
      </c>
      <c r="J2220" s="419">
        <f t="shared" si="354"/>
        <v>28268761.238183923</v>
      </c>
      <c r="K2220" s="468">
        <f t="shared" si="355"/>
        <v>1.9831018089638372E-4</v>
      </c>
      <c r="M2220" s="640"/>
      <c r="O2220" s="519"/>
    </row>
    <row r="2221" spans="1:15" s="492" customFormat="1">
      <c r="A2221" s="680"/>
      <c r="B2221" s="440" t="s">
        <v>2550</v>
      </c>
      <c r="C2221" s="441">
        <v>94475126</v>
      </c>
      <c r="D2221" s="414"/>
      <c r="E2221" s="418" t="s">
        <v>2887</v>
      </c>
      <c r="F2221" s="475">
        <v>28268761.238183923</v>
      </c>
      <c r="G2221" s="463" t="s">
        <v>2888</v>
      </c>
      <c r="H2221" s="463" t="s">
        <v>2888</v>
      </c>
      <c r="I2221" s="463" t="s">
        <v>2888</v>
      </c>
      <c r="J2221" s="419">
        <f t="shared" si="354"/>
        <v>28268761.238183923</v>
      </c>
      <c r="K2221" s="468">
        <f t="shared" si="355"/>
        <v>1.9831018089638372E-4</v>
      </c>
      <c r="M2221" s="640"/>
      <c r="O2221" s="519"/>
    </row>
    <row r="2222" spans="1:15" s="492" customFormat="1">
      <c r="A2222" s="680"/>
      <c r="B2222" s="412" t="s">
        <v>2551</v>
      </c>
      <c r="C2222" s="413">
        <v>94488926</v>
      </c>
      <c r="D2222" s="414"/>
      <c r="E2222" s="418" t="s">
        <v>2887</v>
      </c>
      <c r="F2222" s="475">
        <v>28268761.238183923</v>
      </c>
      <c r="G2222" s="463" t="s">
        <v>2888</v>
      </c>
      <c r="H2222" s="463" t="s">
        <v>2888</v>
      </c>
      <c r="I2222" s="463" t="s">
        <v>2888</v>
      </c>
      <c r="J2222" s="419">
        <f t="shared" si="354"/>
        <v>28268761.238183923</v>
      </c>
      <c r="K2222" s="468">
        <f t="shared" si="355"/>
        <v>1.9831018089638372E-4</v>
      </c>
      <c r="M2222" s="640"/>
      <c r="O2222" s="519"/>
    </row>
    <row r="2223" spans="1:15" s="492" customFormat="1">
      <c r="A2223" s="680"/>
      <c r="B2223" s="412" t="s">
        <v>2552</v>
      </c>
      <c r="C2223" s="413">
        <v>94491627</v>
      </c>
      <c r="D2223" s="414"/>
      <c r="E2223" s="418" t="s">
        <v>2887</v>
      </c>
      <c r="F2223" s="475">
        <v>28268761.238183923</v>
      </c>
      <c r="G2223" s="463" t="s">
        <v>2888</v>
      </c>
      <c r="H2223" s="463" t="s">
        <v>2888</v>
      </c>
      <c r="I2223" s="463" t="s">
        <v>2888</v>
      </c>
      <c r="J2223" s="419">
        <f t="shared" si="354"/>
        <v>28268761.238183923</v>
      </c>
      <c r="K2223" s="468">
        <f t="shared" si="355"/>
        <v>1.9831018089638372E-4</v>
      </c>
      <c r="M2223" s="640"/>
      <c r="O2223" s="519"/>
    </row>
    <row r="2224" spans="1:15" s="492" customFormat="1">
      <c r="A2224" s="680"/>
      <c r="B2224" s="440" t="s">
        <v>2553</v>
      </c>
      <c r="C2224" s="441">
        <v>94498134</v>
      </c>
      <c r="D2224" s="414"/>
      <c r="E2224" s="418" t="s">
        <v>2887</v>
      </c>
      <c r="F2224" s="475">
        <v>28268761.238183923</v>
      </c>
      <c r="G2224" s="463" t="s">
        <v>2888</v>
      </c>
      <c r="H2224" s="463" t="s">
        <v>2888</v>
      </c>
      <c r="I2224" s="463" t="s">
        <v>2888</v>
      </c>
      <c r="J2224" s="419">
        <f t="shared" si="354"/>
        <v>28268761.238183923</v>
      </c>
      <c r="K2224" s="468">
        <f t="shared" si="355"/>
        <v>1.9831018089638372E-4</v>
      </c>
      <c r="M2224" s="640"/>
      <c r="O2224" s="519"/>
    </row>
    <row r="2225" spans="1:15" s="492" customFormat="1">
      <c r="A2225" s="680"/>
      <c r="B2225" s="412" t="s">
        <v>2554</v>
      </c>
      <c r="C2225" s="413">
        <v>94498727</v>
      </c>
      <c r="D2225" s="414"/>
      <c r="E2225" s="418" t="s">
        <v>2887</v>
      </c>
      <c r="F2225" s="475">
        <v>28268761.238183923</v>
      </c>
      <c r="G2225" s="463" t="s">
        <v>2888</v>
      </c>
      <c r="H2225" s="463" t="s">
        <v>2888</v>
      </c>
      <c r="I2225" s="463" t="s">
        <v>2888</v>
      </c>
      <c r="J2225" s="419">
        <f t="shared" si="354"/>
        <v>28268761.238183923</v>
      </c>
      <c r="K2225" s="468">
        <f t="shared" si="355"/>
        <v>1.9831018089638372E-4</v>
      </c>
      <c r="M2225" s="640"/>
      <c r="O2225" s="519"/>
    </row>
    <row r="2226" spans="1:15" s="492" customFormat="1">
      <c r="A2226" s="680"/>
      <c r="B2226" s="412" t="s">
        <v>2555</v>
      </c>
      <c r="C2226" s="413">
        <v>94499998</v>
      </c>
      <c r="D2226" s="414"/>
      <c r="E2226" s="418" t="s">
        <v>2887</v>
      </c>
      <c r="F2226" s="475">
        <v>28268761.238183923</v>
      </c>
      <c r="G2226" s="463" t="s">
        <v>2888</v>
      </c>
      <c r="H2226" s="463" t="s">
        <v>2888</v>
      </c>
      <c r="I2226" s="463" t="s">
        <v>2888</v>
      </c>
      <c r="J2226" s="419">
        <f t="shared" si="354"/>
        <v>28268761.238183923</v>
      </c>
      <c r="K2226" s="468">
        <f t="shared" si="355"/>
        <v>1.9831018089638372E-4</v>
      </c>
      <c r="M2226" s="640"/>
      <c r="O2226" s="519"/>
    </row>
    <row r="2227" spans="1:15" s="492" customFormat="1">
      <c r="A2227" s="680"/>
      <c r="B2227" s="440" t="s">
        <v>2556</v>
      </c>
      <c r="C2227" s="441">
        <v>94501541</v>
      </c>
      <c r="D2227" s="414"/>
      <c r="E2227" s="418" t="s">
        <v>2887</v>
      </c>
      <c r="F2227" s="475">
        <v>28268761.238183923</v>
      </c>
      <c r="G2227" s="463" t="s">
        <v>2888</v>
      </c>
      <c r="H2227" s="463" t="s">
        <v>2888</v>
      </c>
      <c r="I2227" s="463" t="s">
        <v>2888</v>
      </c>
      <c r="J2227" s="419">
        <f t="shared" si="354"/>
        <v>28268761.238183923</v>
      </c>
      <c r="K2227" s="468">
        <f t="shared" si="355"/>
        <v>1.9831018089638372E-4</v>
      </c>
      <c r="M2227" s="640"/>
      <c r="O2227" s="519"/>
    </row>
    <row r="2228" spans="1:15" s="492" customFormat="1">
      <c r="A2228" s="680"/>
      <c r="B2228" s="412" t="s">
        <v>2557</v>
      </c>
      <c r="C2228" s="413">
        <v>94501706</v>
      </c>
      <c r="D2228" s="414"/>
      <c r="E2228" s="418" t="s">
        <v>2887</v>
      </c>
      <c r="F2228" s="475">
        <v>28268761.238183923</v>
      </c>
      <c r="G2228" s="463" t="s">
        <v>2888</v>
      </c>
      <c r="H2228" s="463" t="s">
        <v>2888</v>
      </c>
      <c r="I2228" s="463" t="s">
        <v>2888</v>
      </c>
      <c r="J2228" s="419">
        <f t="shared" si="354"/>
        <v>28268761.238183923</v>
      </c>
      <c r="K2228" s="468">
        <f t="shared" si="355"/>
        <v>1.9831018089638372E-4</v>
      </c>
      <c r="M2228" s="640"/>
      <c r="O2228" s="519"/>
    </row>
    <row r="2229" spans="1:15" s="492" customFormat="1">
      <c r="A2229" s="680"/>
      <c r="B2229" s="412" t="s">
        <v>2558</v>
      </c>
      <c r="C2229" s="413">
        <v>94504468</v>
      </c>
      <c r="D2229" s="414"/>
      <c r="E2229" s="418" t="s">
        <v>2887</v>
      </c>
      <c r="F2229" s="475">
        <v>28268761.238183923</v>
      </c>
      <c r="G2229" s="463" t="s">
        <v>2888</v>
      </c>
      <c r="H2229" s="463" t="s">
        <v>2888</v>
      </c>
      <c r="I2229" s="463" t="s">
        <v>2888</v>
      </c>
      <c r="J2229" s="419">
        <f t="shared" si="354"/>
        <v>28268761.238183923</v>
      </c>
      <c r="K2229" s="468">
        <f t="shared" si="355"/>
        <v>1.9831018089638372E-4</v>
      </c>
      <c r="M2229" s="640"/>
      <c r="O2229" s="519"/>
    </row>
    <row r="2230" spans="1:15" s="492" customFormat="1">
      <c r="A2230" s="680"/>
      <c r="B2230" s="440" t="s">
        <v>2559</v>
      </c>
      <c r="C2230" s="441">
        <v>94505460</v>
      </c>
      <c r="D2230" s="414"/>
      <c r="E2230" s="418" t="s">
        <v>2887</v>
      </c>
      <c r="F2230" s="475">
        <v>28268761.238183923</v>
      </c>
      <c r="G2230" s="463" t="s">
        <v>2888</v>
      </c>
      <c r="H2230" s="463" t="s">
        <v>2888</v>
      </c>
      <c r="I2230" s="463" t="s">
        <v>2888</v>
      </c>
      <c r="J2230" s="419">
        <f t="shared" si="354"/>
        <v>28268761.238183923</v>
      </c>
      <c r="K2230" s="468">
        <f t="shared" si="355"/>
        <v>1.9831018089638372E-4</v>
      </c>
      <c r="M2230" s="640"/>
      <c r="O2230" s="519"/>
    </row>
    <row r="2231" spans="1:15" s="492" customFormat="1">
      <c r="A2231" s="680"/>
      <c r="B2231" s="412" t="s">
        <v>2560</v>
      </c>
      <c r="C2231" s="413">
        <v>94505684</v>
      </c>
      <c r="D2231" s="414"/>
      <c r="E2231" s="418" t="s">
        <v>2887</v>
      </c>
      <c r="F2231" s="475">
        <v>28268761.238183923</v>
      </c>
      <c r="G2231" s="463" t="s">
        <v>2888</v>
      </c>
      <c r="H2231" s="463" t="s">
        <v>2888</v>
      </c>
      <c r="I2231" s="463" t="s">
        <v>2888</v>
      </c>
      <c r="J2231" s="419">
        <f t="shared" si="354"/>
        <v>28268761.238183923</v>
      </c>
      <c r="K2231" s="468">
        <f t="shared" si="355"/>
        <v>1.9831018089638372E-4</v>
      </c>
      <c r="M2231" s="640"/>
      <c r="O2231" s="519"/>
    </row>
    <row r="2232" spans="1:15" s="492" customFormat="1">
      <c r="A2232" s="680"/>
      <c r="B2232" s="412" t="s">
        <v>2561</v>
      </c>
      <c r="C2232" s="413">
        <v>94506039</v>
      </c>
      <c r="D2232" s="414"/>
      <c r="E2232" s="418" t="s">
        <v>2887</v>
      </c>
      <c r="F2232" s="475">
        <v>28268761.238183923</v>
      </c>
      <c r="G2232" s="463" t="s">
        <v>2888</v>
      </c>
      <c r="H2232" s="463" t="s">
        <v>2888</v>
      </c>
      <c r="I2232" s="463" t="s">
        <v>2888</v>
      </c>
      <c r="J2232" s="419">
        <f t="shared" si="354"/>
        <v>28268761.238183923</v>
      </c>
      <c r="K2232" s="468">
        <f t="shared" si="355"/>
        <v>1.9831018089638372E-4</v>
      </c>
      <c r="M2232" s="640"/>
      <c r="O2232" s="519"/>
    </row>
    <row r="2233" spans="1:15" s="492" customFormat="1">
      <c r="A2233" s="680"/>
      <c r="B2233" s="440" t="s">
        <v>2562</v>
      </c>
      <c r="C2233" s="441">
        <v>94506297</v>
      </c>
      <c r="D2233" s="414"/>
      <c r="E2233" s="418" t="s">
        <v>2887</v>
      </c>
      <c r="F2233" s="475">
        <v>28268761.238183923</v>
      </c>
      <c r="G2233" s="463" t="s">
        <v>2888</v>
      </c>
      <c r="H2233" s="463" t="s">
        <v>2888</v>
      </c>
      <c r="I2233" s="463" t="s">
        <v>2888</v>
      </c>
      <c r="J2233" s="419">
        <f t="shared" si="354"/>
        <v>28268761.238183923</v>
      </c>
      <c r="K2233" s="468">
        <f t="shared" si="355"/>
        <v>1.9831018089638372E-4</v>
      </c>
      <c r="M2233" s="640"/>
      <c r="O2233" s="519"/>
    </row>
    <row r="2234" spans="1:15" s="492" customFormat="1">
      <c r="A2234" s="680"/>
      <c r="B2234" s="412" t="s">
        <v>2563</v>
      </c>
      <c r="C2234" s="413">
        <v>94507243</v>
      </c>
      <c r="D2234" s="414"/>
      <c r="E2234" s="418" t="s">
        <v>2887</v>
      </c>
      <c r="F2234" s="475">
        <v>28268761.238183923</v>
      </c>
      <c r="G2234" s="463" t="s">
        <v>2888</v>
      </c>
      <c r="H2234" s="463" t="s">
        <v>2888</v>
      </c>
      <c r="I2234" s="463" t="s">
        <v>2888</v>
      </c>
      <c r="J2234" s="419">
        <f t="shared" si="354"/>
        <v>28268761.238183923</v>
      </c>
      <c r="K2234" s="468">
        <f t="shared" si="355"/>
        <v>1.9831018089638372E-4</v>
      </c>
      <c r="M2234" s="640"/>
      <c r="O2234" s="519"/>
    </row>
    <row r="2235" spans="1:15" s="492" customFormat="1">
      <c r="A2235" s="680"/>
      <c r="B2235" s="412" t="s">
        <v>2564</v>
      </c>
      <c r="C2235" s="413">
        <v>94507329</v>
      </c>
      <c r="D2235" s="414"/>
      <c r="E2235" s="418" t="s">
        <v>2887</v>
      </c>
      <c r="F2235" s="475">
        <v>28268761.238183923</v>
      </c>
      <c r="G2235" s="463" t="s">
        <v>2888</v>
      </c>
      <c r="H2235" s="463" t="s">
        <v>2888</v>
      </c>
      <c r="I2235" s="463" t="s">
        <v>2888</v>
      </c>
      <c r="J2235" s="419">
        <f t="shared" si="354"/>
        <v>28268761.238183923</v>
      </c>
      <c r="K2235" s="468">
        <f t="shared" si="355"/>
        <v>1.9831018089638372E-4</v>
      </c>
      <c r="M2235" s="640"/>
      <c r="O2235" s="519"/>
    </row>
    <row r="2236" spans="1:15" s="492" customFormat="1">
      <c r="A2236" s="680"/>
      <c r="B2236" s="440" t="s">
        <v>2565</v>
      </c>
      <c r="C2236" s="441">
        <v>94507959</v>
      </c>
      <c r="D2236" s="414"/>
      <c r="E2236" s="418" t="s">
        <v>2887</v>
      </c>
      <c r="F2236" s="475">
        <v>28268761.238183923</v>
      </c>
      <c r="G2236" s="463" t="s">
        <v>2888</v>
      </c>
      <c r="H2236" s="463" t="s">
        <v>2888</v>
      </c>
      <c r="I2236" s="463" t="s">
        <v>2888</v>
      </c>
      <c r="J2236" s="419">
        <f t="shared" si="354"/>
        <v>28268761.238183923</v>
      </c>
      <c r="K2236" s="468">
        <f t="shared" si="355"/>
        <v>1.9831018089638372E-4</v>
      </c>
      <c r="M2236" s="640"/>
      <c r="O2236" s="519"/>
    </row>
    <row r="2237" spans="1:15" s="492" customFormat="1">
      <c r="A2237" s="680"/>
      <c r="B2237" s="412" t="s">
        <v>2566</v>
      </c>
      <c r="C2237" s="413">
        <v>94509249</v>
      </c>
      <c r="D2237" s="414"/>
      <c r="E2237" s="418" t="s">
        <v>2887</v>
      </c>
      <c r="F2237" s="475">
        <v>28268761.238183923</v>
      </c>
      <c r="G2237" s="463" t="s">
        <v>2888</v>
      </c>
      <c r="H2237" s="463" t="s">
        <v>2888</v>
      </c>
      <c r="I2237" s="463" t="s">
        <v>2888</v>
      </c>
      <c r="J2237" s="419">
        <f t="shared" si="354"/>
        <v>28268761.238183923</v>
      </c>
      <c r="K2237" s="468">
        <f t="shared" si="355"/>
        <v>1.9831018089638372E-4</v>
      </c>
      <c r="M2237" s="640"/>
      <c r="O2237" s="519"/>
    </row>
    <row r="2238" spans="1:15" s="492" customFormat="1">
      <c r="A2238" s="680"/>
      <c r="B2238" s="412" t="s">
        <v>1038</v>
      </c>
      <c r="C2238" s="413">
        <v>94509330</v>
      </c>
      <c r="D2238" s="414"/>
      <c r="E2238" s="418" t="s">
        <v>2887</v>
      </c>
      <c r="F2238" s="475">
        <v>28268761.238183923</v>
      </c>
      <c r="G2238" s="463" t="s">
        <v>2888</v>
      </c>
      <c r="H2238" s="463" t="s">
        <v>2888</v>
      </c>
      <c r="I2238" s="463" t="s">
        <v>2888</v>
      </c>
      <c r="J2238" s="419">
        <f t="shared" si="354"/>
        <v>28268761.238183923</v>
      </c>
      <c r="K2238" s="468">
        <f t="shared" si="355"/>
        <v>1.9831018089638372E-4</v>
      </c>
      <c r="M2238" s="640"/>
      <c r="O2238" s="519"/>
    </row>
    <row r="2239" spans="1:15" s="492" customFormat="1">
      <c r="A2239" s="680"/>
      <c r="B2239" s="440" t="s">
        <v>2567</v>
      </c>
      <c r="C2239" s="441">
        <v>94515956</v>
      </c>
      <c r="D2239" s="414"/>
      <c r="E2239" s="418" t="s">
        <v>2887</v>
      </c>
      <c r="F2239" s="475">
        <v>28268761.238183923</v>
      </c>
      <c r="G2239" s="463" t="s">
        <v>2888</v>
      </c>
      <c r="H2239" s="463" t="s">
        <v>2888</v>
      </c>
      <c r="I2239" s="463" t="s">
        <v>2888</v>
      </c>
      <c r="J2239" s="419">
        <f t="shared" si="354"/>
        <v>28268761.238183923</v>
      </c>
      <c r="K2239" s="468">
        <f t="shared" si="355"/>
        <v>1.9831018089638372E-4</v>
      </c>
      <c r="M2239" s="640"/>
      <c r="O2239" s="519"/>
    </row>
    <row r="2240" spans="1:15" s="492" customFormat="1">
      <c r="A2240" s="680"/>
      <c r="B2240" s="412" t="s">
        <v>2568</v>
      </c>
      <c r="C2240" s="413">
        <v>94520676</v>
      </c>
      <c r="D2240" s="414"/>
      <c r="E2240" s="418" t="s">
        <v>2887</v>
      </c>
      <c r="F2240" s="475">
        <v>28268761.238183923</v>
      </c>
      <c r="G2240" s="463" t="s">
        <v>2888</v>
      </c>
      <c r="H2240" s="463" t="s">
        <v>2888</v>
      </c>
      <c r="I2240" s="463" t="s">
        <v>2888</v>
      </c>
      <c r="J2240" s="419">
        <f t="shared" si="354"/>
        <v>28268761.238183923</v>
      </c>
      <c r="K2240" s="468">
        <f t="shared" si="355"/>
        <v>1.9831018089638372E-4</v>
      </c>
      <c r="M2240" s="640"/>
      <c r="O2240" s="519"/>
    </row>
    <row r="2241" spans="1:15" s="492" customFormat="1">
      <c r="A2241" s="680"/>
      <c r="B2241" s="412" t="s">
        <v>2569</v>
      </c>
      <c r="C2241" s="413">
        <v>94521704</v>
      </c>
      <c r="D2241" s="414"/>
      <c r="E2241" s="418" t="s">
        <v>2887</v>
      </c>
      <c r="F2241" s="475">
        <v>28268761.238183923</v>
      </c>
      <c r="G2241" s="463" t="s">
        <v>2888</v>
      </c>
      <c r="H2241" s="463" t="s">
        <v>2888</v>
      </c>
      <c r="I2241" s="463" t="s">
        <v>2888</v>
      </c>
      <c r="J2241" s="419">
        <f t="shared" si="354"/>
        <v>28268761.238183923</v>
      </c>
      <c r="K2241" s="468">
        <f t="shared" si="355"/>
        <v>1.9831018089638372E-4</v>
      </c>
      <c r="M2241" s="640"/>
      <c r="O2241" s="519"/>
    </row>
    <row r="2242" spans="1:15" s="492" customFormat="1">
      <c r="A2242" s="680"/>
      <c r="B2242" s="440" t="s">
        <v>2570</v>
      </c>
      <c r="C2242" s="441">
        <v>94522357</v>
      </c>
      <c r="D2242" s="414"/>
      <c r="E2242" s="418" t="s">
        <v>2887</v>
      </c>
      <c r="F2242" s="475">
        <v>28268761.238183923</v>
      </c>
      <c r="G2242" s="463" t="s">
        <v>2888</v>
      </c>
      <c r="H2242" s="463" t="s">
        <v>2888</v>
      </c>
      <c r="I2242" s="463" t="s">
        <v>2888</v>
      </c>
      <c r="J2242" s="419">
        <f t="shared" si="354"/>
        <v>28268761.238183923</v>
      </c>
      <c r="K2242" s="468">
        <f t="shared" si="355"/>
        <v>1.9831018089638372E-4</v>
      </c>
      <c r="M2242" s="640"/>
      <c r="O2242" s="519"/>
    </row>
    <row r="2243" spans="1:15" s="492" customFormat="1">
      <c r="A2243" s="680"/>
      <c r="B2243" s="412" t="s">
        <v>2571</v>
      </c>
      <c r="C2243" s="413">
        <v>94522965</v>
      </c>
      <c r="D2243" s="414"/>
      <c r="E2243" s="418" t="s">
        <v>2887</v>
      </c>
      <c r="F2243" s="475">
        <v>28268761.238183923</v>
      </c>
      <c r="G2243" s="463" t="s">
        <v>2888</v>
      </c>
      <c r="H2243" s="463" t="s">
        <v>2888</v>
      </c>
      <c r="I2243" s="463" t="s">
        <v>2888</v>
      </c>
      <c r="J2243" s="419">
        <f t="shared" si="354"/>
        <v>28268761.238183923</v>
      </c>
      <c r="K2243" s="468">
        <f t="shared" si="355"/>
        <v>1.9831018089638372E-4</v>
      </c>
      <c r="M2243" s="640"/>
      <c r="O2243" s="519"/>
    </row>
    <row r="2244" spans="1:15" s="492" customFormat="1">
      <c r="A2244" s="680"/>
      <c r="B2244" s="412" t="s">
        <v>1039</v>
      </c>
      <c r="C2244" s="413">
        <v>94527440</v>
      </c>
      <c r="D2244" s="414"/>
      <c r="E2244" s="418" t="s">
        <v>2887</v>
      </c>
      <c r="F2244" s="475">
        <v>28268761.238183923</v>
      </c>
      <c r="G2244" s="463" t="s">
        <v>2888</v>
      </c>
      <c r="H2244" s="463" t="s">
        <v>2888</v>
      </c>
      <c r="I2244" s="463" t="s">
        <v>2888</v>
      </c>
      <c r="J2244" s="419">
        <f t="shared" si="354"/>
        <v>28268761.238183923</v>
      </c>
      <c r="K2244" s="468">
        <f t="shared" si="355"/>
        <v>1.9831018089638372E-4</v>
      </c>
      <c r="M2244" s="640"/>
      <c r="O2244" s="519"/>
    </row>
    <row r="2245" spans="1:15" s="492" customFormat="1">
      <c r="A2245" s="680"/>
      <c r="B2245" s="440" t="s">
        <v>2572</v>
      </c>
      <c r="C2245" s="441">
        <v>94527463</v>
      </c>
      <c r="D2245" s="414"/>
      <c r="E2245" s="418" t="s">
        <v>2887</v>
      </c>
      <c r="F2245" s="475">
        <v>28268761.238183923</v>
      </c>
      <c r="G2245" s="463" t="s">
        <v>2888</v>
      </c>
      <c r="H2245" s="463" t="s">
        <v>2888</v>
      </c>
      <c r="I2245" s="463" t="s">
        <v>2888</v>
      </c>
      <c r="J2245" s="419">
        <f t="shared" si="354"/>
        <v>28268761.238183923</v>
      </c>
      <c r="K2245" s="468">
        <f t="shared" si="355"/>
        <v>1.9831018089638372E-4</v>
      </c>
      <c r="M2245" s="640"/>
      <c r="O2245" s="519"/>
    </row>
    <row r="2246" spans="1:15" s="492" customFormat="1">
      <c r="A2246" s="680"/>
      <c r="B2246" s="412" t="s">
        <v>2573</v>
      </c>
      <c r="C2246" s="413">
        <v>94527756</v>
      </c>
      <c r="D2246" s="414"/>
      <c r="E2246" s="418" t="s">
        <v>2887</v>
      </c>
      <c r="F2246" s="475">
        <v>28268761.238183923</v>
      </c>
      <c r="G2246" s="463" t="s">
        <v>2888</v>
      </c>
      <c r="H2246" s="463" t="s">
        <v>2888</v>
      </c>
      <c r="I2246" s="463" t="s">
        <v>2888</v>
      </c>
      <c r="J2246" s="419">
        <f t="shared" si="354"/>
        <v>28268761.238183923</v>
      </c>
      <c r="K2246" s="468">
        <f t="shared" si="355"/>
        <v>1.9831018089638372E-4</v>
      </c>
      <c r="M2246" s="640"/>
      <c r="O2246" s="519"/>
    </row>
    <row r="2247" spans="1:15" s="492" customFormat="1">
      <c r="A2247" s="680"/>
      <c r="B2247" s="412" t="s">
        <v>2574</v>
      </c>
      <c r="C2247" s="413">
        <v>94528829</v>
      </c>
      <c r="D2247" s="414"/>
      <c r="E2247" s="418" t="s">
        <v>2887</v>
      </c>
      <c r="F2247" s="475">
        <v>28268761.238183923</v>
      </c>
      <c r="G2247" s="463" t="s">
        <v>2888</v>
      </c>
      <c r="H2247" s="463" t="s">
        <v>2888</v>
      </c>
      <c r="I2247" s="463" t="s">
        <v>2888</v>
      </c>
      <c r="J2247" s="419">
        <f t="shared" si="354"/>
        <v>28268761.238183923</v>
      </c>
      <c r="K2247" s="468">
        <f t="shared" si="355"/>
        <v>1.9831018089638372E-4</v>
      </c>
      <c r="M2247" s="640"/>
      <c r="O2247" s="519"/>
    </row>
    <row r="2248" spans="1:15" s="492" customFormat="1">
      <c r="A2248" s="680"/>
      <c r="B2248" s="440" t="s">
        <v>2575</v>
      </c>
      <c r="C2248" s="441">
        <v>94531831</v>
      </c>
      <c r="D2248" s="414"/>
      <c r="E2248" s="418" t="s">
        <v>2887</v>
      </c>
      <c r="F2248" s="475">
        <v>28268761.238183923</v>
      </c>
      <c r="G2248" s="463" t="s">
        <v>2888</v>
      </c>
      <c r="H2248" s="463" t="s">
        <v>2888</v>
      </c>
      <c r="I2248" s="463" t="s">
        <v>2888</v>
      </c>
      <c r="J2248" s="419">
        <f t="shared" si="354"/>
        <v>28268761.238183923</v>
      </c>
      <c r="K2248" s="468">
        <f t="shared" si="355"/>
        <v>1.9831018089638372E-4</v>
      </c>
      <c r="M2248" s="640"/>
      <c r="O2248" s="519"/>
    </row>
    <row r="2249" spans="1:15" s="492" customFormat="1">
      <c r="A2249" s="680"/>
      <c r="B2249" s="412" t="s">
        <v>2576</v>
      </c>
      <c r="C2249" s="413">
        <v>94531986</v>
      </c>
      <c r="D2249" s="414"/>
      <c r="E2249" s="418" t="s">
        <v>2887</v>
      </c>
      <c r="F2249" s="475">
        <v>28268761.238183923</v>
      </c>
      <c r="G2249" s="463" t="s">
        <v>2888</v>
      </c>
      <c r="H2249" s="463" t="s">
        <v>2888</v>
      </c>
      <c r="I2249" s="463" t="s">
        <v>2888</v>
      </c>
      <c r="J2249" s="419">
        <f t="shared" si="354"/>
        <v>28268761.238183923</v>
      </c>
      <c r="K2249" s="468">
        <f t="shared" si="355"/>
        <v>1.9831018089638372E-4</v>
      </c>
      <c r="M2249" s="640"/>
      <c r="O2249" s="519"/>
    </row>
    <row r="2250" spans="1:15" s="492" customFormat="1">
      <c r="A2250" s="680"/>
      <c r="B2250" s="412" t="s">
        <v>2577</v>
      </c>
      <c r="C2250" s="413">
        <v>94534090</v>
      </c>
      <c r="D2250" s="414"/>
      <c r="E2250" s="418" t="s">
        <v>2887</v>
      </c>
      <c r="F2250" s="475">
        <v>28268761.238183923</v>
      </c>
      <c r="G2250" s="463" t="s">
        <v>2888</v>
      </c>
      <c r="H2250" s="463" t="s">
        <v>2888</v>
      </c>
      <c r="I2250" s="463" t="s">
        <v>2888</v>
      </c>
      <c r="J2250" s="419">
        <f t="shared" si="354"/>
        <v>28268761.238183923</v>
      </c>
      <c r="K2250" s="468">
        <f t="shared" si="355"/>
        <v>1.9831018089638372E-4</v>
      </c>
      <c r="M2250" s="640"/>
      <c r="O2250" s="519"/>
    </row>
    <row r="2251" spans="1:15" s="492" customFormat="1">
      <c r="A2251" s="680"/>
      <c r="B2251" s="440" t="s">
        <v>2578</v>
      </c>
      <c r="C2251" s="441">
        <v>94535561</v>
      </c>
      <c r="D2251" s="414"/>
      <c r="E2251" s="418" t="s">
        <v>2887</v>
      </c>
      <c r="F2251" s="475">
        <v>28268761.238183923</v>
      </c>
      <c r="G2251" s="463" t="s">
        <v>2888</v>
      </c>
      <c r="H2251" s="463" t="s">
        <v>2888</v>
      </c>
      <c r="I2251" s="463" t="s">
        <v>2888</v>
      </c>
      <c r="J2251" s="419">
        <f t="shared" si="354"/>
        <v>28268761.238183923</v>
      </c>
      <c r="K2251" s="468">
        <f t="shared" si="355"/>
        <v>1.9831018089638372E-4</v>
      </c>
      <c r="M2251" s="640"/>
      <c r="O2251" s="519"/>
    </row>
    <row r="2252" spans="1:15" s="492" customFormat="1">
      <c r="A2252" s="680"/>
      <c r="B2252" s="412" t="s">
        <v>2579</v>
      </c>
      <c r="C2252" s="413">
        <v>94536251</v>
      </c>
      <c r="D2252" s="414"/>
      <c r="E2252" s="418" t="s">
        <v>2887</v>
      </c>
      <c r="F2252" s="475">
        <v>28268761.238183923</v>
      </c>
      <c r="G2252" s="463" t="s">
        <v>2888</v>
      </c>
      <c r="H2252" s="463" t="s">
        <v>2888</v>
      </c>
      <c r="I2252" s="463" t="s">
        <v>2888</v>
      </c>
      <c r="J2252" s="419">
        <f t="shared" si="354"/>
        <v>28268761.238183923</v>
      </c>
      <c r="K2252" s="468">
        <f t="shared" si="355"/>
        <v>1.9831018089638372E-4</v>
      </c>
      <c r="M2252" s="640"/>
      <c r="O2252" s="519"/>
    </row>
    <row r="2253" spans="1:15" s="492" customFormat="1">
      <c r="A2253" s="680"/>
      <c r="B2253" s="412" t="s">
        <v>2580</v>
      </c>
      <c r="C2253" s="413">
        <v>94536512</v>
      </c>
      <c r="D2253" s="414"/>
      <c r="E2253" s="418" t="s">
        <v>2887</v>
      </c>
      <c r="F2253" s="475">
        <v>28268761.238183923</v>
      </c>
      <c r="G2253" s="463" t="s">
        <v>2888</v>
      </c>
      <c r="H2253" s="463" t="s">
        <v>2888</v>
      </c>
      <c r="I2253" s="463" t="s">
        <v>2888</v>
      </c>
      <c r="J2253" s="419">
        <f t="shared" si="354"/>
        <v>28268761.238183923</v>
      </c>
      <c r="K2253" s="468">
        <f t="shared" si="355"/>
        <v>1.9831018089638372E-4</v>
      </c>
      <c r="M2253" s="640"/>
      <c r="O2253" s="519"/>
    </row>
    <row r="2254" spans="1:15" s="492" customFormat="1">
      <c r="A2254" s="680"/>
      <c r="B2254" s="440" t="s">
        <v>970</v>
      </c>
      <c r="C2254" s="441">
        <v>94539042</v>
      </c>
      <c r="D2254" s="414"/>
      <c r="E2254" s="418" t="s">
        <v>2887</v>
      </c>
      <c r="F2254" s="475">
        <v>28268761.238183923</v>
      </c>
      <c r="G2254" s="463" t="s">
        <v>2888</v>
      </c>
      <c r="H2254" s="463" t="s">
        <v>2888</v>
      </c>
      <c r="I2254" s="463" t="s">
        <v>2888</v>
      </c>
      <c r="J2254" s="419">
        <f t="shared" si="354"/>
        <v>28268761.238183923</v>
      </c>
      <c r="K2254" s="468">
        <f t="shared" si="355"/>
        <v>1.9831018089638372E-4</v>
      </c>
      <c r="M2254" s="640"/>
      <c r="O2254" s="519"/>
    </row>
    <row r="2255" spans="1:15" s="492" customFormat="1">
      <c r="A2255" s="680"/>
      <c r="B2255" s="412" t="s">
        <v>2581</v>
      </c>
      <c r="C2255" s="413">
        <v>94539815</v>
      </c>
      <c r="D2255" s="414"/>
      <c r="E2255" s="418" t="s">
        <v>2887</v>
      </c>
      <c r="F2255" s="475">
        <v>28268761.238183923</v>
      </c>
      <c r="G2255" s="463" t="s">
        <v>2888</v>
      </c>
      <c r="H2255" s="463" t="s">
        <v>2888</v>
      </c>
      <c r="I2255" s="463" t="s">
        <v>2888</v>
      </c>
      <c r="J2255" s="419">
        <f t="shared" si="354"/>
        <v>28268761.238183923</v>
      </c>
      <c r="K2255" s="468">
        <f t="shared" si="355"/>
        <v>1.9831018089638372E-4</v>
      </c>
      <c r="M2255" s="640"/>
      <c r="O2255" s="519"/>
    </row>
    <row r="2256" spans="1:15" s="492" customFormat="1">
      <c r="A2256" s="680"/>
      <c r="B2256" s="412" t="s">
        <v>2582</v>
      </c>
      <c r="C2256" s="413">
        <v>94541385</v>
      </c>
      <c r="D2256" s="414"/>
      <c r="E2256" s="418" t="s">
        <v>2887</v>
      </c>
      <c r="F2256" s="475">
        <v>28268761.238183923</v>
      </c>
      <c r="G2256" s="463" t="s">
        <v>2888</v>
      </c>
      <c r="H2256" s="463" t="s">
        <v>2888</v>
      </c>
      <c r="I2256" s="463" t="s">
        <v>2888</v>
      </c>
      <c r="J2256" s="419">
        <f t="shared" si="354"/>
        <v>28268761.238183923</v>
      </c>
      <c r="K2256" s="468">
        <f t="shared" si="355"/>
        <v>1.9831018089638372E-4</v>
      </c>
      <c r="M2256" s="640"/>
      <c r="O2256" s="519"/>
    </row>
    <row r="2257" spans="1:15" s="492" customFormat="1">
      <c r="A2257" s="680"/>
      <c r="B2257" s="440" t="s">
        <v>2583</v>
      </c>
      <c r="C2257" s="441">
        <v>94541664</v>
      </c>
      <c r="D2257" s="414"/>
      <c r="E2257" s="418" t="s">
        <v>2887</v>
      </c>
      <c r="F2257" s="475">
        <v>28268761.238183923</v>
      </c>
      <c r="G2257" s="463" t="s">
        <v>2888</v>
      </c>
      <c r="H2257" s="463" t="s">
        <v>2888</v>
      </c>
      <c r="I2257" s="463" t="s">
        <v>2888</v>
      </c>
      <c r="J2257" s="419">
        <f t="shared" si="354"/>
        <v>28268761.238183923</v>
      </c>
      <c r="K2257" s="468">
        <f t="shared" si="355"/>
        <v>1.9831018089638372E-4</v>
      </c>
      <c r="M2257" s="640"/>
      <c r="O2257" s="519"/>
    </row>
    <row r="2258" spans="1:15" s="492" customFormat="1">
      <c r="A2258" s="680"/>
      <c r="B2258" s="412" t="s">
        <v>2584</v>
      </c>
      <c r="C2258" s="413">
        <v>94544671</v>
      </c>
      <c r="D2258" s="414"/>
      <c r="E2258" s="418" t="s">
        <v>2887</v>
      </c>
      <c r="F2258" s="475">
        <v>28268761.238183923</v>
      </c>
      <c r="G2258" s="463" t="s">
        <v>2888</v>
      </c>
      <c r="H2258" s="463" t="s">
        <v>2888</v>
      </c>
      <c r="I2258" s="463" t="s">
        <v>2888</v>
      </c>
      <c r="J2258" s="419">
        <f t="shared" si="354"/>
        <v>28268761.238183923</v>
      </c>
      <c r="K2258" s="468">
        <f t="shared" si="355"/>
        <v>1.9831018089638372E-4</v>
      </c>
      <c r="M2258" s="640"/>
      <c r="O2258" s="519"/>
    </row>
    <row r="2259" spans="1:15" s="492" customFormat="1">
      <c r="A2259" s="680"/>
      <c r="B2259" s="412" t="s">
        <v>2585</v>
      </c>
      <c r="C2259" s="413">
        <v>94548033</v>
      </c>
      <c r="D2259" s="414"/>
      <c r="E2259" s="418" t="s">
        <v>2887</v>
      </c>
      <c r="F2259" s="475">
        <v>28268761.238183923</v>
      </c>
      <c r="G2259" s="463" t="s">
        <v>2888</v>
      </c>
      <c r="H2259" s="463" t="s">
        <v>2888</v>
      </c>
      <c r="I2259" s="463" t="s">
        <v>2888</v>
      </c>
      <c r="J2259" s="419">
        <f t="shared" si="354"/>
        <v>28268761.238183923</v>
      </c>
      <c r="K2259" s="468">
        <f t="shared" si="355"/>
        <v>1.9831018089638372E-4</v>
      </c>
      <c r="M2259" s="640"/>
      <c r="O2259" s="519"/>
    </row>
    <row r="2260" spans="1:15" s="492" customFormat="1">
      <c r="A2260" s="680"/>
      <c r="B2260" s="440" t="s">
        <v>2586</v>
      </c>
      <c r="C2260" s="441">
        <v>94552077</v>
      </c>
      <c r="D2260" s="414"/>
      <c r="E2260" s="418" t="s">
        <v>2887</v>
      </c>
      <c r="F2260" s="475">
        <v>28268761.238183923</v>
      </c>
      <c r="G2260" s="463" t="s">
        <v>2888</v>
      </c>
      <c r="H2260" s="463" t="s">
        <v>2888</v>
      </c>
      <c r="I2260" s="463" t="s">
        <v>2888</v>
      </c>
      <c r="J2260" s="419">
        <f t="shared" si="354"/>
        <v>28268761.238183923</v>
      </c>
      <c r="K2260" s="468">
        <f t="shared" si="355"/>
        <v>1.9831018089638372E-4</v>
      </c>
      <c r="M2260" s="640"/>
      <c r="O2260" s="519"/>
    </row>
    <row r="2261" spans="1:15" s="492" customFormat="1">
      <c r="A2261" s="680"/>
      <c r="B2261" s="412" t="s">
        <v>2587</v>
      </c>
      <c r="C2261" s="413">
        <v>94552133</v>
      </c>
      <c r="D2261" s="414"/>
      <c r="E2261" s="418" t="s">
        <v>2887</v>
      </c>
      <c r="F2261" s="475">
        <v>28268761.238183923</v>
      </c>
      <c r="G2261" s="463" t="s">
        <v>2888</v>
      </c>
      <c r="H2261" s="463" t="s">
        <v>2888</v>
      </c>
      <c r="I2261" s="463" t="s">
        <v>2888</v>
      </c>
      <c r="J2261" s="419">
        <f t="shared" si="354"/>
        <v>28268761.238183923</v>
      </c>
      <c r="K2261" s="468">
        <f t="shared" si="355"/>
        <v>1.9831018089638372E-4</v>
      </c>
      <c r="M2261" s="640"/>
      <c r="O2261" s="519"/>
    </row>
    <row r="2262" spans="1:15" s="492" customFormat="1">
      <c r="A2262" s="680"/>
      <c r="B2262" s="412" t="s">
        <v>2588</v>
      </c>
      <c r="C2262" s="413">
        <v>94556407</v>
      </c>
      <c r="D2262" s="414"/>
      <c r="E2262" s="418" t="s">
        <v>2887</v>
      </c>
      <c r="F2262" s="475">
        <v>28268761.238183923</v>
      </c>
      <c r="G2262" s="463" t="s">
        <v>2888</v>
      </c>
      <c r="H2262" s="463" t="s">
        <v>2888</v>
      </c>
      <c r="I2262" s="463" t="s">
        <v>2888</v>
      </c>
      <c r="J2262" s="419">
        <f t="shared" ref="J2262:J2325" si="356">+F2262</f>
        <v>28268761.238183923</v>
      </c>
      <c r="K2262" s="468">
        <f t="shared" ref="K2262:K2325" si="357">+J2262/$L$4337</f>
        <v>1.9831018089638372E-4</v>
      </c>
      <c r="M2262" s="640"/>
      <c r="O2262" s="519"/>
    </row>
    <row r="2263" spans="1:15" s="492" customFormat="1">
      <c r="A2263" s="680"/>
      <c r="B2263" s="440" t="s">
        <v>1909</v>
      </c>
      <c r="C2263" s="441">
        <v>149621281</v>
      </c>
      <c r="D2263" s="414"/>
      <c r="E2263" s="418" t="s">
        <v>2887</v>
      </c>
      <c r="F2263" s="475">
        <v>28268761.238183923</v>
      </c>
      <c r="G2263" s="463" t="s">
        <v>2888</v>
      </c>
      <c r="H2263" s="463" t="s">
        <v>2888</v>
      </c>
      <c r="I2263" s="463" t="s">
        <v>2888</v>
      </c>
      <c r="J2263" s="419">
        <f t="shared" si="356"/>
        <v>28268761.238183923</v>
      </c>
      <c r="K2263" s="468">
        <f t="shared" si="357"/>
        <v>1.9831018089638372E-4</v>
      </c>
      <c r="M2263" s="640"/>
      <c r="O2263" s="519"/>
    </row>
    <row r="2264" spans="1:15" s="492" customFormat="1">
      <c r="A2264" s="680"/>
      <c r="B2264" s="412" t="s">
        <v>2589</v>
      </c>
      <c r="C2264" s="413">
        <v>800007983</v>
      </c>
      <c r="D2264" s="414"/>
      <c r="E2264" s="418" t="s">
        <v>2887</v>
      </c>
      <c r="F2264" s="475">
        <v>28268761.238183923</v>
      </c>
      <c r="G2264" s="463" t="s">
        <v>2888</v>
      </c>
      <c r="H2264" s="463" t="s">
        <v>2888</v>
      </c>
      <c r="I2264" s="463" t="s">
        <v>2888</v>
      </c>
      <c r="J2264" s="419">
        <f t="shared" si="356"/>
        <v>28268761.238183923</v>
      </c>
      <c r="K2264" s="468">
        <f t="shared" si="357"/>
        <v>1.9831018089638372E-4</v>
      </c>
      <c r="M2264" s="640"/>
      <c r="O2264" s="519"/>
    </row>
    <row r="2265" spans="1:15" s="492" customFormat="1">
      <c r="A2265" s="680"/>
      <c r="B2265" s="412" t="s">
        <v>2590</v>
      </c>
      <c r="C2265" s="413">
        <v>800024095</v>
      </c>
      <c r="D2265" s="414"/>
      <c r="E2265" s="418" t="s">
        <v>2887</v>
      </c>
      <c r="F2265" s="475">
        <v>28268761.238183923</v>
      </c>
      <c r="G2265" s="463" t="s">
        <v>2888</v>
      </c>
      <c r="H2265" s="463" t="s">
        <v>2888</v>
      </c>
      <c r="I2265" s="463" t="s">
        <v>2888</v>
      </c>
      <c r="J2265" s="419">
        <f t="shared" si="356"/>
        <v>28268761.238183923</v>
      </c>
      <c r="K2265" s="468">
        <f t="shared" si="357"/>
        <v>1.9831018089638372E-4</v>
      </c>
      <c r="M2265" s="640"/>
      <c r="O2265" s="519"/>
    </row>
    <row r="2266" spans="1:15" s="492" customFormat="1">
      <c r="A2266" s="680"/>
      <c r="B2266" s="440" t="s">
        <v>1040</v>
      </c>
      <c r="C2266" s="441">
        <v>800137478</v>
      </c>
      <c r="D2266" s="414"/>
      <c r="E2266" s="418" t="s">
        <v>2887</v>
      </c>
      <c r="F2266" s="475">
        <v>28268761.238183923</v>
      </c>
      <c r="G2266" s="463" t="s">
        <v>2888</v>
      </c>
      <c r="H2266" s="463" t="s">
        <v>2888</v>
      </c>
      <c r="I2266" s="463" t="s">
        <v>2888</v>
      </c>
      <c r="J2266" s="419">
        <f t="shared" si="356"/>
        <v>28268761.238183923</v>
      </c>
      <c r="K2266" s="468">
        <f t="shared" si="357"/>
        <v>1.9831018089638372E-4</v>
      </c>
      <c r="M2266" s="640"/>
      <c r="O2266" s="519"/>
    </row>
    <row r="2267" spans="1:15" s="492" customFormat="1">
      <c r="A2267" s="680"/>
      <c r="B2267" s="412" t="s">
        <v>554</v>
      </c>
      <c r="C2267" s="413">
        <v>800157847</v>
      </c>
      <c r="D2267" s="414"/>
      <c r="E2267" s="418" t="s">
        <v>2887</v>
      </c>
      <c r="F2267" s="475">
        <v>28268761.238183923</v>
      </c>
      <c r="G2267" s="463" t="s">
        <v>2888</v>
      </c>
      <c r="H2267" s="463" t="s">
        <v>2888</v>
      </c>
      <c r="I2267" s="463" t="s">
        <v>2888</v>
      </c>
      <c r="J2267" s="419">
        <f t="shared" si="356"/>
        <v>28268761.238183923</v>
      </c>
      <c r="K2267" s="468">
        <f t="shared" si="357"/>
        <v>1.9831018089638372E-4</v>
      </c>
      <c r="M2267" s="640"/>
      <c r="O2267" s="519"/>
    </row>
    <row r="2268" spans="1:15" s="492" customFormat="1">
      <c r="A2268" s="680"/>
      <c r="B2268" s="412" t="s">
        <v>2591</v>
      </c>
      <c r="C2268" s="413">
        <v>805015792</v>
      </c>
      <c r="D2268" s="414"/>
      <c r="E2268" s="418" t="s">
        <v>2887</v>
      </c>
      <c r="F2268" s="475">
        <v>28268761.238183923</v>
      </c>
      <c r="G2268" s="463" t="s">
        <v>2888</v>
      </c>
      <c r="H2268" s="463" t="s">
        <v>2888</v>
      </c>
      <c r="I2268" s="463" t="s">
        <v>2888</v>
      </c>
      <c r="J2268" s="419">
        <f t="shared" si="356"/>
        <v>28268761.238183923</v>
      </c>
      <c r="K2268" s="468">
        <f t="shared" si="357"/>
        <v>1.9831018089638372E-4</v>
      </c>
      <c r="M2268" s="640"/>
      <c r="O2268" s="519"/>
    </row>
    <row r="2269" spans="1:15" s="492" customFormat="1">
      <c r="A2269" s="680"/>
      <c r="B2269" s="440" t="s">
        <v>2592</v>
      </c>
      <c r="C2269" s="441">
        <v>805027240</v>
      </c>
      <c r="D2269" s="414"/>
      <c r="E2269" s="418" t="s">
        <v>2887</v>
      </c>
      <c r="F2269" s="475">
        <v>28268761.238183923</v>
      </c>
      <c r="G2269" s="463" t="s">
        <v>2888</v>
      </c>
      <c r="H2269" s="463" t="s">
        <v>2888</v>
      </c>
      <c r="I2269" s="463" t="s">
        <v>2888</v>
      </c>
      <c r="J2269" s="419">
        <f t="shared" si="356"/>
        <v>28268761.238183923</v>
      </c>
      <c r="K2269" s="468">
        <f t="shared" si="357"/>
        <v>1.9831018089638372E-4</v>
      </c>
      <c r="M2269" s="640"/>
      <c r="O2269" s="519"/>
    </row>
    <row r="2270" spans="1:15" s="492" customFormat="1">
      <c r="A2270" s="680"/>
      <c r="B2270" s="412" t="s">
        <v>1041</v>
      </c>
      <c r="C2270" s="413">
        <v>815002952</v>
      </c>
      <c r="D2270" s="414"/>
      <c r="E2270" s="418" t="s">
        <v>2887</v>
      </c>
      <c r="F2270" s="475">
        <v>28268761.238183923</v>
      </c>
      <c r="G2270" s="463" t="s">
        <v>2888</v>
      </c>
      <c r="H2270" s="463" t="s">
        <v>2888</v>
      </c>
      <c r="I2270" s="463" t="s">
        <v>2888</v>
      </c>
      <c r="J2270" s="419">
        <f t="shared" si="356"/>
        <v>28268761.238183923</v>
      </c>
      <c r="K2270" s="468">
        <f t="shared" si="357"/>
        <v>1.9831018089638372E-4</v>
      </c>
      <c r="M2270" s="640"/>
      <c r="O2270" s="519"/>
    </row>
    <row r="2271" spans="1:15" s="492" customFormat="1">
      <c r="A2271" s="680"/>
      <c r="B2271" s="412" t="s">
        <v>2593</v>
      </c>
      <c r="C2271" s="413">
        <v>830141831</v>
      </c>
      <c r="D2271" s="414"/>
      <c r="E2271" s="418" t="s">
        <v>2887</v>
      </c>
      <c r="F2271" s="475">
        <v>28268761.238183923</v>
      </c>
      <c r="G2271" s="463" t="s">
        <v>2888</v>
      </c>
      <c r="H2271" s="463" t="s">
        <v>2888</v>
      </c>
      <c r="I2271" s="463" t="s">
        <v>2888</v>
      </c>
      <c r="J2271" s="419">
        <f t="shared" si="356"/>
        <v>28268761.238183923</v>
      </c>
      <c r="K2271" s="468">
        <f t="shared" si="357"/>
        <v>1.9831018089638372E-4</v>
      </c>
      <c r="M2271" s="640"/>
      <c r="O2271" s="519"/>
    </row>
    <row r="2272" spans="1:15" s="492" customFormat="1">
      <c r="A2272" s="680"/>
      <c r="B2272" s="440" t="s">
        <v>2594</v>
      </c>
      <c r="C2272" s="441">
        <v>890307172</v>
      </c>
      <c r="D2272" s="414"/>
      <c r="E2272" s="418" t="s">
        <v>2887</v>
      </c>
      <c r="F2272" s="475">
        <v>28268761.238183923</v>
      </c>
      <c r="G2272" s="463" t="s">
        <v>2888</v>
      </c>
      <c r="H2272" s="463" t="s">
        <v>2888</v>
      </c>
      <c r="I2272" s="463" t="s">
        <v>2888</v>
      </c>
      <c r="J2272" s="419">
        <f t="shared" si="356"/>
        <v>28268761.238183923</v>
      </c>
      <c r="K2272" s="468">
        <f t="shared" si="357"/>
        <v>1.9831018089638372E-4</v>
      </c>
      <c r="M2272" s="640"/>
      <c r="O2272" s="519"/>
    </row>
    <row r="2273" spans="1:15" s="492" customFormat="1">
      <c r="A2273" s="680"/>
      <c r="B2273" s="412" t="s">
        <v>937</v>
      </c>
      <c r="C2273" s="413">
        <v>890327886</v>
      </c>
      <c r="D2273" s="414"/>
      <c r="E2273" s="418" t="s">
        <v>2887</v>
      </c>
      <c r="F2273" s="475">
        <v>28268761.238183923</v>
      </c>
      <c r="G2273" s="463" t="s">
        <v>2888</v>
      </c>
      <c r="H2273" s="463" t="s">
        <v>2888</v>
      </c>
      <c r="I2273" s="463" t="s">
        <v>2888</v>
      </c>
      <c r="J2273" s="419">
        <f t="shared" si="356"/>
        <v>28268761.238183923</v>
      </c>
      <c r="K2273" s="468">
        <f t="shared" si="357"/>
        <v>1.9831018089638372E-4</v>
      </c>
      <c r="M2273" s="640"/>
      <c r="O2273" s="519"/>
    </row>
    <row r="2274" spans="1:15" s="492" customFormat="1">
      <c r="A2274" s="680"/>
      <c r="B2274" s="412" t="s">
        <v>2595</v>
      </c>
      <c r="C2274" s="413">
        <v>890331426</v>
      </c>
      <c r="D2274" s="414"/>
      <c r="E2274" s="418" t="s">
        <v>2887</v>
      </c>
      <c r="F2274" s="475">
        <v>28268761.238183923</v>
      </c>
      <c r="G2274" s="463" t="s">
        <v>2888</v>
      </c>
      <c r="H2274" s="463" t="s">
        <v>2888</v>
      </c>
      <c r="I2274" s="463" t="s">
        <v>2888</v>
      </c>
      <c r="J2274" s="419">
        <f t="shared" si="356"/>
        <v>28268761.238183923</v>
      </c>
      <c r="K2274" s="468">
        <f t="shared" si="357"/>
        <v>1.9831018089638372E-4</v>
      </c>
      <c r="M2274" s="640"/>
      <c r="O2274" s="519"/>
    </row>
    <row r="2275" spans="1:15" s="492" customFormat="1">
      <c r="A2275" s="680"/>
      <c r="B2275" s="440" t="s">
        <v>2596</v>
      </c>
      <c r="C2275" s="441">
        <v>891501346</v>
      </c>
      <c r="D2275" s="414"/>
      <c r="E2275" s="418" t="s">
        <v>2887</v>
      </c>
      <c r="F2275" s="475">
        <v>28268761.238183923</v>
      </c>
      <c r="G2275" s="463" t="s">
        <v>2888</v>
      </c>
      <c r="H2275" s="463" t="s">
        <v>2888</v>
      </c>
      <c r="I2275" s="463" t="s">
        <v>2888</v>
      </c>
      <c r="J2275" s="419">
        <f t="shared" si="356"/>
        <v>28268761.238183923</v>
      </c>
      <c r="K2275" s="468">
        <f t="shared" si="357"/>
        <v>1.9831018089638372E-4</v>
      </c>
      <c r="M2275" s="640"/>
      <c r="O2275" s="519"/>
    </row>
    <row r="2276" spans="1:15" s="492" customFormat="1">
      <c r="A2276" s="680"/>
      <c r="B2276" s="412" t="s">
        <v>2597</v>
      </c>
      <c r="C2276" s="413">
        <v>900125506</v>
      </c>
      <c r="D2276" s="414"/>
      <c r="E2276" s="418" t="s">
        <v>2887</v>
      </c>
      <c r="F2276" s="475">
        <v>28268761.238183923</v>
      </c>
      <c r="G2276" s="463" t="s">
        <v>2888</v>
      </c>
      <c r="H2276" s="463" t="s">
        <v>2888</v>
      </c>
      <c r="I2276" s="463" t="s">
        <v>2888</v>
      </c>
      <c r="J2276" s="419">
        <f t="shared" si="356"/>
        <v>28268761.238183923</v>
      </c>
      <c r="K2276" s="468">
        <f t="shared" si="357"/>
        <v>1.9831018089638372E-4</v>
      </c>
      <c r="M2276" s="640"/>
      <c r="O2276" s="519"/>
    </row>
    <row r="2277" spans="1:15" s="492" customFormat="1">
      <c r="A2277" s="680"/>
      <c r="B2277" s="412" t="s">
        <v>2598</v>
      </c>
      <c r="C2277" s="413">
        <v>900130488</v>
      </c>
      <c r="D2277" s="414"/>
      <c r="E2277" s="418" t="s">
        <v>2887</v>
      </c>
      <c r="F2277" s="475">
        <v>28268761.238183923</v>
      </c>
      <c r="G2277" s="463" t="s">
        <v>2888</v>
      </c>
      <c r="H2277" s="463" t="s">
        <v>2888</v>
      </c>
      <c r="I2277" s="463" t="s">
        <v>2888</v>
      </c>
      <c r="J2277" s="419">
        <f t="shared" si="356"/>
        <v>28268761.238183923</v>
      </c>
      <c r="K2277" s="468">
        <f t="shared" si="357"/>
        <v>1.9831018089638372E-4</v>
      </c>
      <c r="M2277" s="640"/>
      <c r="O2277" s="519"/>
    </row>
    <row r="2278" spans="1:15" s="492" customFormat="1">
      <c r="A2278" s="680"/>
      <c r="B2278" s="440" t="s">
        <v>549</v>
      </c>
      <c r="C2278" s="441">
        <v>900144515</v>
      </c>
      <c r="D2278" s="414"/>
      <c r="E2278" s="418" t="s">
        <v>2887</v>
      </c>
      <c r="F2278" s="475">
        <v>28268761.238183923</v>
      </c>
      <c r="G2278" s="463" t="s">
        <v>2888</v>
      </c>
      <c r="H2278" s="463" t="s">
        <v>2888</v>
      </c>
      <c r="I2278" s="463" t="s">
        <v>2888</v>
      </c>
      <c r="J2278" s="419">
        <f t="shared" si="356"/>
        <v>28268761.238183923</v>
      </c>
      <c r="K2278" s="468">
        <f t="shared" si="357"/>
        <v>1.9831018089638372E-4</v>
      </c>
      <c r="M2278" s="640"/>
      <c r="O2278" s="519"/>
    </row>
    <row r="2279" spans="1:15" s="492" customFormat="1">
      <c r="A2279" s="680"/>
      <c r="B2279" s="412" t="s">
        <v>2599</v>
      </c>
      <c r="C2279" s="413">
        <v>900170060</v>
      </c>
      <c r="D2279" s="414"/>
      <c r="E2279" s="418" t="s">
        <v>2887</v>
      </c>
      <c r="F2279" s="475">
        <v>28268761.238183923</v>
      </c>
      <c r="G2279" s="463" t="s">
        <v>2888</v>
      </c>
      <c r="H2279" s="463" t="s">
        <v>2888</v>
      </c>
      <c r="I2279" s="463" t="s">
        <v>2888</v>
      </c>
      <c r="J2279" s="419">
        <f t="shared" si="356"/>
        <v>28268761.238183923</v>
      </c>
      <c r="K2279" s="468">
        <f t="shared" si="357"/>
        <v>1.9831018089638372E-4</v>
      </c>
      <c r="M2279" s="640"/>
      <c r="O2279" s="519"/>
    </row>
    <row r="2280" spans="1:15" s="492" customFormat="1">
      <c r="A2280" s="680"/>
      <c r="B2280" s="412" t="s">
        <v>971</v>
      </c>
      <c r="C2280" s="413">
        <v>900195897</v>
      </c>
      <c r="D2280" s="414"/>
      <c r="E2280" s="418" t="s">
        <v>2887</v>
      </c>
      <c r="F2280" s="475">
        <v>28268761.238183923</v>
      </c>
      <c r="G2280" s="463" t="s">
        <v>2888</v>
      </c>
      <c r="H2280" s="463" t="s">
        <v>2888</v>
      </c>
      <c r="I2280" s="463" t="s">
        <v>2888</v>
      </c>
      <c r="J2280" s="419">
        <f t="shared" si="356"/>
        <v>28268761.238183923</v>
      </c>
      <c r="K2280" s="468">
        <f t="shared" si="357"/>
        <v>1.9831018089638372E-4</v>
      </c>
      <c r="M2280" s="640"/>
      <c r="O2280" s="519"/>
    </row>
    <row r="2281" spans="1:15" s="492" customFormat="1">
      <c r="A2281" s="680"/>
      <c r="B2281" s="440" t="s">
        <v>2600</v>
      </c>
      <c r="C2281" s="441">
        <v>900231568</v>
      </c>
      <c r="D2281" s="414"/>
      <c r="E2281" s="418" t="s">
        <v>2887</v>
      </c>
      <c r="F2281" s="475">
        <v>28268761.238183923</v>
      </c>
      <c r="G2281" s="463" t="s">
        <v>2888</v>
      </c>
      <c r="H2281" s="463" t="s">
        <v>2888</v>
      </c>
      <c r="I2281" s="463" t="s">
        <v>2888</v>
      </c>
      <c r="J2281" s="419">
        <f t="shared" si="356"/>
        <v>28268761.238183923</v>
      </c>
      <c r="K2281" s="468">
        <f t="shared" si="357"/>
        <v>1.9831018089638372E-4</v>
      </c>
      <c r="M2281" s="640"/>
      <c r="O2281" s="519"/>
    </row>
    <row r="2282" spans="1:15" s="492" customFormat="1">
      <c r="A2282" s="680"/>
      <c r="B2282" s="412" t="s">
        <v>2601</v>
      </c>
      <c r="C2282" s="413">
        <v>900275285</v>
      </c>
      <c r="D2282" s="414"/>
      <c r="E2282" s="418" t="s">
        <v>2887</v>
      </c>
      <c r="F2282" s="475">
        <v>28268761.238183923</v>
      </c>
      <c r="G2282" s="463" t="s">
        <v>2888</v>
      </c>
      <c r="H2282" s="463" t="s">
        <v>2888</v>
      </c>
      <c r="I2282" s="463" t="s">
        <v>2888</v>
      </c>
      <c r="J2282" s="419">
        <f t="shared" si="356"/>
        <v>28268761.238183923</v>
      </c>
      <c r="K2282" s="468">
        <f t="shared" si="357"/>
        <v>1.9831018089638372E-4</v>
      </c>
      <c r="M2282" s="640"/>
      <c r="O2282" s="519"/>
    </row>
    <row r="2283" spans="1:15" s="492" customFormat="1">
      <c r="A2283" s="680"/>
      <c r="B2283" s="412" t="s">
        <v>2602</v>
      </c>
      <c r="C2283" s="413">
        <v>900318093</v>
      </c>
      <c r="D2283" s="414"/>
      <c r="E2283" s="418" t="s">
        <v>2887</v>
      </c>
      <c r="F2283" s="475">
        <v>28268761.238183923</v>
      </c>
      <c r="G2283" s="463" t="s">
        <v>2888</v>
      </c>
      <c r="H2283" s="463" t="s">
        <v>2888</v>
      </c>
      <c r="I2283" s="463" t="s">
        <v>2888</v>
      </c>
      <c r="J2283" s="419">
        <f t="shared" si="356"/>
        <v>28268761.238183923</v>
      </c>
      <c r="K2283" s="468">
        <f t="shared" si="357"/>
        <v>1.9831018089638372E-4</v>
      </c>
      <c r="M2283" s="640"/>
      <c r="O2283" s="519"/>
    </row>
    <row r="2284" spans="1:15" s="492" customFormat="1">
      <c r="A2284" s="680"/>
      <c r="B2284" s="440" t="s">
        <v>2603</v>
      </c>
      <c r="C2284" s="441">
        <v>900336346</v>
      </c>
      <c r="D2284" s="414"/>
      <c r="E2284" s="418" t="s">
        <v>2887</v>
      </c>
      <c r="F2284" s="475">
        <v>28268761.238183923</v>
      </c>
      <c r="G2284" s="463" t="s">
        <v>2888</v>
      </c>
      <c r="H2284" s="463" t="s">
        <v>2888</v>
      </c>
      <c r="I2284" s="463" t="s">
        <v>2888</v>
      </c>
      <c r="J2284" s="419">
        <f t="shared" si="356"/>
        <v>28268761.238183923</v>
      </c>
      <c r="K2284" s="468">
        <f t="shared" si="357"/>
        <v>1.9831018089638372E-4</v>
      </c>
      <c r="M2284" s="640"/>
      <c r="O2284" s="519"/>
    </row>
    <row r="2285" spans="1:15" s="492" customFormat="1">
      <c r="A2285" s="680"/>
      <c r="B2285" s="412" t="s">
        <v>2604</v>
      </c>
      <c r="C2285" s="413">
        <v>900545401</v>
      </c>
      <c r="D2285" s="414"/>
      <c r="E2285" s="418" t="s">
        <v>2887</v>
      </c>
      <c r="F2285" s="475">
        <v>28268761.238183923</v>
      </c>
      <c r="G2285" s="463" t="s">
        <v>2888</v>
      </c>
      <c r="H2285" s="463" t="s">
        <v>2888</v>
      </c>
      <c r="I2285" s="463" t="s">
        <v>2888</v>
      </c>
      <c r="J2285" s="419">
        <f t="shared" si="356"/>
        <v>28268761.238183923</v>
      </c>
      <c r="K2285" s="468">
        <f t="shared" si="357"/>
        <v>1.9831018089638372E-4</v>
      </c>
      <c r="M2285" s="640"/>
      <c r="O2285" s="519"/>
    </row>
    <row r="2286" spans="1:15" s="492" customFormat="1">
      <c r="A2286" s="680"/>
      <c r="B2286" s="412" t="s">
        <v>972</v>
      </c>
      <c r="C2286" s="413">
        <v>900642353</v>
      </c>
      <c r="D2286" s="414"/>
      <c r="E2286" s="418" t="s">
        <v>2887</v>
      </c>
      <c r="F2286" s="475">
        <v>28268761.238183923</v>
      </c>
      <c r="G2286" s="463" t="s">
        <v>2888</v>
      </c>
      <c r="H2286" s="463" t="s">
        <v>2888</v>
      </c>
      <c r="I2286" s="463" t="s">
        <v>2888</v>
      </c>
      <c r="J2286" s="419">
        <f t="shared" si="356"/>
        <v>28268761.238183923</v>
      </c>
      <c r="K2286" s="468">
        <f t="shared" si="357"/>
        <v>1.9831018089638372E-4</v>
      </c>
      <c r="M2286" s="640"/>
      <c r="O2286" s="519"/>
    </row>
    <row r="2287" spans="1:15" s="492" customFormat="1">
      <c r="A2287" s="680"/>
      <c r="B2287" s="440" t="s">
        <v>2605</v>
      </c>
      <c r="C2287" s="441">
        <v>900645822</v>
      </c>
      <c r="D2287" s="414"/>
      <c r="E2287" s="418" t="s">
        <v>2887</v>
      </c>
      <c r="F2287" s="475">
        <v>28268761.238183923</v>
      </c>
      <c r="G2287" s="463" t="s">
        <v>2888</v>
      </c>
      <c r="H2287" s="463" t="s">
        <v>2888</v>
      </c>
      <c r="I2287" s="463" t="s">
        <v>2888</v>
      </c>
      <c r="J2287" s="419">
        <f t="shared" si="356"/>
        <v>28268761.238183923</v>
      </c>
      <c r="K2287" s="468">
        <f t="shared" si="357"/>
        <v>1.9831018089638372E-4</v>
      </c>
      <c r="M2287" s="640"/>
      <c r="O2287" s="519"/>
    </row>
    <row r="2288" spans="1:15" s="492" customFormat="1">
      <c r="A2288" s="680"/>
      <c r="B2288" s="412" t="s">
        <v>2606</v>
      </c>
      <c r="C2288" s="413">
        <v>900679891</v>
      </c>
      <c r="D2288" s="414"/>
      <c r="E2288" s="418" t="s">
        <v>2887</v>
      </c>
      <c r="F2288" s="475">
        <v>28268761.238183923</v>
      </c>
      <c r="G2288" s="463" t="s">
        <v>2888</v>
      </c>
      <c r="H2288" s="463" t="s">
        <v>2888</v>
      </c>
      <c r="I2288" s="463" t="s">
        <v>2888</v>
      </c>
      <c r="J2288" s="419">
        <f t="shared" si="356"/>
        <v>28268761.238183923</v>
      </c>
      <c r="K2288" s="468">
        <f t="shared" si="357"/>
        <v>1.9831018089638372E-4</v>
      </c>
      <c r="M2288" s="640"/>
      <c r="O2288" s="519"/>
    </row>
    <row r="2289" spans="1:15" s="492" customFormat="1">
      <c r="A2289" s="680"/>
      <c r="B2289" s="412" t="s">
        <v>2607</v>
      </c>
      <c r="C2289" s="413">
        <v>900695133</v>
      </c>
      <c r="D2289" s="414"/>
      <c r="E2289" s="418" t="s">
        <v>2887</v>
      </c>
      <c r="F2289" s="475">
        <v>28268761.238183923</v>
      </c>
      <c r="G2289" s="463" t="s">
        <v>2888</v>
      </c>
      <c r="H2289" s="463" t="s">
        <v>2888</v>
      </c>
      <c r="I2289" s="463" t="s">
        <v>2888</v>
      </c>
      <c r="J2289" s="419">
        <f t="shared" si="356"/>
        <v>28268761.238183923</v>
      </c>
      <c r="K2289" s="468">
        <f t="shared" si="357"/>
        <v>1.9831018089638372E-4</v>
      </c>
      <c r="M2289" s="640"/>
      <c r="O2289" s="519"/>
    </row>
    <row r="2290" spans="1:15" s="492" customFormat="1">
      <c r="A2290" s="680"/>
      <c r="B2290" s="440" t="s">
        <v>2608</v>
      </c>
      <c r="C2290" s="441">
        <v>900717093</v>
      </c>
      <c r="D2290" s="414"/>
      <c r="E2290" s="418" t="s">
        <v>2887</v>
      </c>
      <c r="F2290" s="475">
        <v>28268761.238183923</v>
      </c>
      <c r="G2290" s="463" t="s">
        <v>2888</v>
      </c>
      <c r="H2290" s="463" t="s">
        <v>2888</v>
      </c>
      <c r="I2290" s="463" t="s">
        <v>2888</v>
      </c>
      <c r="J2290" s="419">
        <f t="shared" si="356"/>
        <v>28268761.238183923</v>
      </c>
      <c r="K2290" s="468">
        <f t="shared" si="357"/>
        <v>1.9831018089638372E-4</v>
      </c>
      <c r="M2290" s="640"/>
      <c r="O2290" s="519"/>
    </row>
    <row r="2291" spans="1:15" s="492" customFormat="1">
      <c r="A2291" s="680"/>
      <c r="B2291" s="412" t="s">
        <v>2609</v>
      </c>
      <c r="C2291" s="413">
        <v>900722028</v>
      </c>
      <c r="D2291" s="414"/>
      <c r="E2291" s="418" t="s">
        <v>2887</v>
      </c>
      <c r="F2291" s="475">
        <v>28268761.238183923</v>
      </c>
      <c r="G2291" s="463" t="s">
        <v>2888</v>
      </c>
      <c r="H2291" s="463" t="s">
        <v>2888</v>
      </c>
      <c r="I2291" s="463" t="s">
        <v>2888</v>
      </c>
      <c r="J2291" s="419">
        <f t="shared" si="356"/>
        <v>28268761.238183923</v>
      </c>
      <c r="K2291" s="468">
        <f t="shared" si="357"/>
        <v>1.9831018089638372E-4</v>
      </c>
      <c r="M2291" s="640"/>
      <c r="O2291" s="519"/>
    </row>
    <row r="2292" spans="1:15" s="492" customFormat="1">
      <c r="A2292" s="680"/>
      <c r="B2292" s="412" t="s">
        <v>2610</v>
      </c>
      <c r="C2292" s="413">
        <v>900807751</v>
      </c>
      <c r="D2292" s="414"/>
      <c r="E2292" s="418" t="s">
        <v>2887</v>
      </c>
      <c r="F2292" s="475">
        <v>28268761.238183923</v>
      </c>
      <c r="G2292" s="463" t="s">
        <v>2888</v>
      </c>
      <c r="H2292" s="463" t="s">
        <v>2888</v>
      </c>
      <c r="I2292" s="463" t="s">
        <v>2888</v>
      </c>
      <c r="J2292" s="419">
        <f t="shared" si="356"/>
        <v>28268761.238183923</v>
      </c>
      <c r="K2292" s="468">
        <f t="shared" si="357"/>
        <v>1.9831018089638372E-4</v>
      </c>
      <c r="M2292" s="640"/>
      <c r="O2292" s="519"/>
    </row>
    <row r="2293" spans="1:15" s="492" customFormat="1">
      <c r="A2293" s="680"/>
      <c r="B2293" s="440" t="s">
        <v>1044</v>
      </c>
      <c r="C2293" s="441">
        <v>900837472</v>
      </c>
      <c r="D2293" s="414"/>
      <c r="E2293" s="418" t="s">
        <v>2887</v>
      </c>
      <c r="F2293" s="475">
        <v>28268761.238183923</v>
      </c>
      <c r="G2293" s="463" t="s">
        <v>2888</v>
      </c>
      <c r="H2293" s="463" t="s">
        <v>2888</v>
      </c>
      <c r="I2293" s="463" t="s">
        <v>2888</v>
      </c>
      <c r="J2293" s="419">
        <f t="shared" si="356"/>
        <v>28268761.238183923</v>
      </c>
      <c r="K2293" s="468">
        <f t="shared" si="357"/>
        <v>1.9831018089638372E-4</v>
      </c>
      <c r="M2293" s="640"/>
      <c r="O2293" s="519"/>
    </row>
    <row r="2294" spans="1:15" s="492" customFormat="1">
      <c r="A2294" s="680"/>
      <c r="B2294" s="412" t="s">
        <v>617</v>
      </c>
      <c r="C2294" s="413">
        <v>900870275</v>
      </c>
      <c r="D2294" s="414"/>
      <c r="E2294" s="418" t="s">
        <v>2887</v>
      </c>
      <c r="F2294" s="475">
        <v>28268761.238183923</v>
      </c>
      <c r="G2294" s="463" t="s">
        <v>2888</v>
      </c>
      <c r="H2294" s="463" t="s">
        <v>2888</v>
      </c>
      <c r="I2294" s="463" t="s">
        <v>2888</v>
      </c>
      <c r="J2294" s="419">
        <f t="shared" si="356"/>
        <v>28268761.238183923</v>
      </c>
      <c r="K2294" s="468">
        <f t="shared" si="357"/>
        <v>1.9831018089638372E-4</v>
      </c>
      <c r="M2294" s="640"/>
      <c r="O2294" s="519"/>
    </row>
    <row r="2295" spans="1:15" s="492" customFormat="1">
      <c r="A2295" s="680"/>
      <c r="B2295" s="412" t="s">
        <v>2611</v>
      </c>
      <c r="C2295" s="413">
        <v>900906957</v>
      </c>
      <c r="D2295" s="414"/>
      <c r="E2295" s="418" t="s">
        <v>2887</v>
      </c>
      <c r="F2295" s="475">
        <v>28268761.238183923</v>
      </c>
      <c r="G2295" s="463" t="s">
        <v>2888</v>
      </c>
      <c r="H2295" s="463" t="s">
        <v>2888</v>
      </c>
      <c r="I2295" s="463" t="s">
        <v>2888</v>
      </c>
      <c r="J2295" s="419">
        <f t="shared" si="356"/>
        <v>28268761.238183923</v>
      </c>
      <c r="K2295" s="468">
        <f t="shared" si="357"/>
        <v>1.9831018089638372E-4</v>
      </c>
      <c r="M2295" s="640"/>
      <c r="O2295" s="519"/>
    </row>
    <row r="2296" spans="1:15" s="492" customFormat="1">
      <c r="A2296" s="680"/>
      <c r="B2296" s="440" t="s">
        <v>2612</v>
      </c>
      <c r="C2296" s="441">
        <v>900928978</v>
      </c>
      <c r="D2296" s="414"/>
      <c r="E2296" s="418" t="s">
        <v>2887</v>
      </c>
      <c r="F2296" s="475">
        <v>28268761.238183923</v>
      </c>
      <c r="G2296" s="463" t="s">
        <v>2888</v>
      </c>
      <c r="H2296" s="463" t="s">
        <v>2888</v>
      </c>
      <c r="I2296" s="463" t="s">
        <v>2888</v>
      </c>
      <c r="J2296" s="419">
        <f t="shared" si="356"/>
        <v>28268761.238183923</v>
      </c>
      <c r="K2296" s="468">
        <f t="shared" si="357"/>
        <v>1.9831018089638372E-4</v>
      </c>
      <c r="M2296" s="640"/>
      <c r="O2296" s="519"/>
    </row>
    <row r="2297" spans="1:15" s="492" customFormat="1">
      <c r="A2297" s="680"/>
      <c r="B2297" s="412" t="s">
        <v>2613</v>
      </c>
      <c r="C2297" s="413">
        <v>901039266</v>
      </c>
      <c r="D2297" s="414"/>
      <c r="E2297" s="418" t="s">
        <v>2887</v>
      </c>
      <c r="F2297" s="475">
        <v>28268761.238183923</v>
      </c>
      <c r="G2297" s="463" t="s">
        <v>2888</v>
      </c>
      <c r="H2297" s="463" t="s">
        <v>2888</v>
      </c>
      <c r="I2297" s="463" t="s">
        <v>2888</v>
      </c>
      <c r="J2297" s="419">
        <f t="shared" si="356"/>
        <v>28268761.238183923</v>
      </c>
      <c r="K2297" s="468">
        <f t="shared" si="357"/>
        <v>1.9831018089638372E-4</v>
      </c>
      <c r="M2297" s="640"/>
      <c r="O2297" s="519"/>
    </row>
    <row r="2298" spans="1:15" s="492" customFormat="1">
      <c r="A2298" s="680"/>
      <c r="B2298" s="412" t="s">
        <v>2614</v>
      </c>
      <c r="C2298" s="413">
        <v>901044298</v>
      </c>
      <c r="D2298" s="414"/>
      <c r="E2298" s="418" t="s">
        <v>2887</v>
      </c>
      <c r="F2298" s="475">
        <v>28268761.238183923</v>
      </c>
      <c r="G2298" s="463" t="s">
        <v>2888</v>
      </c>
      <c r="H2298" s="463" t="s">
        <v>2888</v>
      </c>
      <c r="I2298" s="463" t="s">
        <v>2888</v>
      </c>
      <c r="J2298" s="419">
        <f t="shared" si="356"/>
        <v>28268761.238183923</v>
      </c>
      <c r="K2298" s="468">
        <f t="shared" si="357"/>
        <v>1.9831018089638372E-4</v>
      </c>
      <c r="M2298" s="640"/>
      <c r="O2298" s="519"/>
    </row>
    <row r="2299" spans="1:15" s="492" customFormat="1">
      <c r="A2299" s="680"/>
      <c r="B2299" s="440" t="s">
        <v>2615</v>
      </c>
      <c r="C2299" s="441">
        <v>901081967</v>
      </c>
      <c r="D2299" s="414"/>
      <c r="E2299" s="418" t="s">
        <v>2887</v>
      </c>
      <c r="F2299" s="475">
        <v>28268761.238183923</v>
      </c>
      <c r="G2299" s="463" t="s">
        <v>2888</v>
      </c>
      <c r="H2299" s="463" t="s">
        <v>2888</v>
      </c>
      <c r="I2299" s="463" t="s">
        <v>2888</v>
      </c>
      <c r="J2299" s="419">
        <f t="shared" si="356"/>
        <v>28268761.238183923</v>
      </c>
      <c r="K2299" s="468">
        <f t="shared" si="357"/>
        <v>1.9831018089638372E-4</v>
      </c>
      <c r="M2299" s="640"/>
      <c r="O2299" s="519"/>
    </row>
    <row r="2300" spans="1:15" s="492" customFormat="1">
      <c r="A2300" s="680"/>
      <c r="B2300" s="412" t="s">
        <v>1045</v>
      </c>
      <c r="C2300" s="413">
        <v>901154192</v>
      </c>
      <c r="D2300" s="414"/>
      <c r="E2300" s="418" t="s">
        <v>2887</v>
      </c>
      <c r="F2300" s="475">
        <v>28268761.238183923</v>
      </c>
      <c r="G2300" s="463" t="s">
        <v>2888</v>
      </c>
      <c r="H2300" s="463" t="s">
        <v>2888</v>
      </c>
      <c r="I2300" s="463" t="s">
        <v>2888</v>
      </c>
      <c r="J2300" s="419">
        <f t="shared" si="356"/>
        <v>28268761.238183923</v>
      </c>
      <c r="K2300" s="468">
        <f t="shared" si="357"/>
        <v>1.9831018089638372E-4</v>
      </c>
      <c r="M2300" s="640"/>
      <c r="O2300" s="519"/>
    </row>
    <row r="2301" spans="1:15" s="492" customFormat="1">
      <c r="A2301" s="680"/>
      <c r="B2301" s="412" t="s">
        <v>2616</v>
      </c>
      <c r="C2301" s="413">
        <v>901231861</v>
      </c>
      <c r="D2301" s="414"/>
      <c r="E2301" s="418" t="s">
        <v>2887</v>
      </c>
      <c r="F2301" s="475">
        <v>28268761.238183923</v>
      </c>
      <c r="G2301" s="463" t="s">
        <v>2888</v>
      </c>
      <c r="H2301" s="463" t="s">
        <v>2888</v>
      </c>
      <c r="I2301" s="463" t="s">
        <v>2888</v>
      </c>
      <c r="J2301" s="419">
        <f t="shared" si="356"/>
        <v>28268761.238183923</v>
      </c>
      <c r="K2301" s="468">
        <f t="shared" si="357"/>
        <v>1.9831018089638372E-4</v>
      </c>
      <c r="M2301" s="640"/>
      <c r="O2301" s="519"/>
    </row>
    <row r="2302" spans="1:15" s="492" customFormat="1">
      <c r="A2302" s="680"/>
      <c r="B2302" s="440" t="s">
        <v>2617</v>
      </c>
      <c r="C2302" s="441">
        <v>901313603</v>
      </c>
      <c r="D2302" s="414"/>
      <c r="E2302" s="418" t="s">
        <v>2887</v>
      </c>
      <c r="F2302" s="475">
        <v>28268761.238183923</v>
      </c>
      <c r="G2302" s="463" t="s">
        <v>2888</v>
      </c>
      <c r="H2302" s="463" t="s">
        <v>2888</v>
      </c>
      <c r="I2302" s="463" t="s">
        <v>2888</v>
      </c>
      <c r="J2302" s="419">
        <f t="shared" si="356"/>
        <v>28268761.238183923</v>
      </c>
      <c r="K2302" s="468">
        <f t="shared" si="357"/>
        <v>1.9831018089638372E-4</v>
      </c>
      <c r="M2302" s="640"/>
      <c r="O2302" s="519"/>
    </row>
    <row r="2303" spans="1:15" s="492" customFormat="1">
      <c r="A2303" s="680"/>
      <c r="B2303" s="412" t="s">
        <v>2618</v>
      </c>
      <c r="C2303" s="413">
        <v>901545810</v>
      </c>
      <c r="D2303" s="414"/>
      <c r="E2303" s="418" t="s">
        <v>2887</v>
      </c>
      <c r="F2303" s="475">
        <v>28268761.238183923</v>
      </c>
      <c r="G2303" s="463" t="s">
        <v>2888</v>
      </c>
      <c r="H2303" s="463" t="s">
        <v>2888</v>
      </c>
      <c r="I2303" s="463" t="s">
        <v>2888</v>
      </c>
      <c r="J2303" s="419">
        <f t="shared" si="356"/>
        <v>28268761.238183923</v>
      </c>
      <c r="K2303" s="468">
        <f t="shared" si="357"/>
        <v>1.9831018089638372E-4</v>
      </c>
      <c r="M2303" s="640"/>
      <c r="O2303" s="519"/>
    </row>
    <row r="2304" spans="1:15" s="492" customFormat="1">
      <c r="A2304" s="680"/>
      <c r="B2304" s="412" t="s">
        <v>2619</v>
      </c>
      <c r="C2304" s="413">
        <v>901560782</v>
      </c>
      <c r="D2304" s="414"/>
      <c r="E2304" s="418" t="s">
        <v>2887</v>
      </c>
      <c r="F2304" s="475">
        <v>28268761.238183923</v>
      </c>
      <c r="G2304" s="463" t="s">
        <v>2888</v>
      </c>
      <c r="H2304" s="463" t="s">
        <v>2888</v>
      </c>
      <c r="I2304" s="463" t="s">
        <v>2888</v>
      </c>
      <c r="J2304" s="419">
        <f t="shared" si="356"/>
        <v>28268761.238183923</v>
      </c>
      <c r="K2304" s="468">
        <f t="shared" si="357"/>
        <v>1.9831018089638372E-4</v>
      </c>
      <c r="M2304" s="640"/>
      <c r="O2304" s="519"/>
    </row>
    <row r="2305" spans="1:16" s="492" customFormat="1">
      <c r="A2305" s="680"/>
      <c r="B2305" s="440" t="s">
        <v>2620</v>
      </c>
      <c r="C2305" s="441">
        <v>1001288589</v>
      </c>
      <c r="D2305" s="414"/>
      <c r="E2305" s="418" t="s">
        <v>2887</v>
      </c>
      <c r="F2305" s="475">
        <v>28268761.238183923</v>
      </c>
      <c r="G2305" s="463" t="s">
        <v>2888</v>
      </c>
      <c r="H2305" s="463" t="s">
        <v>2888</v>
      </c>
      <c r="I2305" s="463" t="s">
        <v>2888</v>
      </c>
      <c r="J2305" s="419">
        <f t="shared" si="356"/>
        <v>28268761.238183923</v>
      </c>
      <c r="K2305" s="468">
        <f t="shared" si="357"/>
        <v>1.9831018089638372E-4</v>
      </c>
      <c r="M2305" s="640"/>
      <c r="O2305" s="519"/>
    </row>
    <row r="2306" spans="1:16" s="492" customFormat="1">
      <c r="A2306" s="680"/>
      <c r="B2306" s="412" t="s">
        <v>2621</v>
      </c>
      <c r="C2306" s="413">
        <v>1005744505</v>
      </c>
      <c r="D2306" s="414"/>
      <c r="E2306" s="418" t="s">
        <v>2887</v>
      </c>
      <c r="F2306" s="475">
        <v>28268761.238183923</v>
      </c>
      <c r="G2306" s="463" t="s">
        <v>2888</v>
      </c>
      <c r="H2306" s="463" t="s">
        <v>2888</v>
      </c>
      <c r="I2306" s="463" t="s">
        <v>2888</v>
      </c>
      <c r="J2306" s="419">
        <f t="shared" si="356"/>
        <v>28268761.238183923</v>
      </c>
      <c r="K2306" s="468">
        <f t="shared" si="357"/>
        <v>1.9831018089638372E-4</v>
      </c>
      <c r="M2306" s="640"/>
      <c r="O2306" s="519"/>
    </row>
    <row r="2307" spans="1:16" s="492" customFormat="1">
      <c r="A2307" s="680"/>
      <c r="B2307" s="412" t="s">
        <v>2622</v>
      </c>
      <c r="C2307" s="413">
        <v>1005891879</v>
      </c>
      <c r="D2307" s="414"/>
      <c r="E2307" s="418" t="s">
        <v>2887</v>
      </c>
      <c r="F2307" s="475">
        <v>28268761.238183923</v>
      </c>
      <c r="G2307" s="463" t="s">
        <v>2888</v>
      </c>
      <c r="H2307" s="463" t="s">
        <v>2888</v>
      </c>
      <c r="I2307" s="463" t="s">
        <v>2888</v>
      </c>
      <c r="J2307" s="419">
        <f t="shared" si="356"/>
        <v>28268761.238183923</v>
      </c>
      <c r="K2307" s="468">
        <f t="shared" si="357"/>
        <v>1.9831018089638372E-4</v>
      </c>
      <c r="M2307" s="640"/>
      <c r="O2307" s="519"/>
    </row>
    <row r="2308" spans="1:16" s="492" customFormat="1" ht="16" customHeight="1">
      <c r="A2308" s="680"/>
      <c r="B2308" s="440" t="s">
        <v>2623</v>
      </c>
      <c r="C2308" s="441">
        <v>1005944365</v>
      </c>
      <c r="D2308" s="414"/>
      <c r="E2308" s="418" t="s">
        <v>2887</v>
      </c>
      <c r="F2308" s="475">
        <v>28268761.238183923</v>
      </c>
      <c r="G2308" s="463" t="s">
        <v>2888</v>
      </c>
      <c r="H2308" s="463" t="s">
        <v>2888</v>
      </c>
      <c r="I2308" s="463" t="s">
        <v>2888</v>
      </c>
      <c r="J2308" s="419">
        <f t="shared" si="356"/>
        <v>28268761.238183923</v>
      </c>
      <c r="K2308" s="468">
        <f t="shared" si="357"/>
        <v>1.9831018089638372E-4</v>
      </c>
      <c r="M2308" s="640"/>
      <c r="O2308" s="519"/>
    </row>
    <row r="2309" spans="1:16" s="492" customFormat="1">
      <c r="A2309" s="680"/>
      <c r="B2309" s="412" t="s">
        <v>2624</v>
      </c>
      <c r="C2309" s="413">
        <v>1006096377</v>
      </c>
      <c r="D2309" s="414"/>
      <c r="E2309" s="418" t="s">
        <v>2887</v>
      </c>
      <c r="F2309" s="475">
        <v>28268761.238183923</v>
      </c>
      <c r="G2309" s="463" t="s">
        <v>2888</v>
      </c>
      <c r="H2309" s="463" t="s">
        <v>2888</v>
      </c>
      <c r="I2309" s="463" t="s">
        <v>2888</v>
      </c>
      <c r="J2309" s="419">
        <f t="shared" si="356"/>
        <v>28268761.238183923</v>
      </c>
      <c r="K2309" s="468">
        <f t="shared" si="357"/>
        <v>1.9831018089638372E-4</v>
      </c>
      <c r="M2309" s="640"/>
      <c r="O2309" s="519"/>
    </row>
    <row r="2310" spans="1:16" s="492" customFormat="1">
      <c r="A2310" s="680"/>
      <c r="B2310" s="412" t="s">
        <v>2625</v>
      </c>
      <c r="C2310" s="413">
        <v>1006101174</v>
      </c>
      <c r="D2310" s="414"/>
      <c r="E2310" s="418" t="s">
        <v>2887</v>
      </c>
      <c r="F2310" s="475">
        <v>28268761.238183923</v>
      </c>
      <c r="G2310" s="463" t="s">
        <v>2888</v>
      </c>
      <c r="H2310" s="463" t="s">
        <v>2888</v>
      </c>
      <c r="I2310" s="463" t="s">
        <v>2888</v>
      </c>
      <c r="J2310" s="419">
        <f t="shared" si="356"/>
        <v>28268761.238183923</v>
      </c>
      <c r="K2310" s="468">
        <f t="shared" si="357"/>
        <v>1.9831018089638372E-4</v>
      </c>
      <c r="M2310" s="640"/>
      <c r="O2310" s="519"/>
    </row>
    <row r="2311" spans="1:16" s="492" customFormat="1">
      <c r="A2311" s="680"/>
      <c r="B2311" s="440" t="s">
        <v>2626</v>
      </c>
      <c r="C2311" s="441">
        <v>1006165807</v>
      </c>
      <c r="D2311" s="414"/>
      <c r="E2311" s="418" t="s">
        <v>2887</v>
      </c>
      <c r="F2311" s="475">
        <v>28268761.238183923</v>
      </c>
      <c r="G2311" s="463" t="s">
        <v>2888</v>
      </c>
      <c r="H2311" s="463" t="s">
        <v>2888</v>
      </c>
      <c r="I2311" s="463" t="s">
        <v>2888</v>
      </c>
      <c r="J2311" s="419">
        <f t="shared" si="356"/>
        <v>28268761.238183923</v>
      </c>
      <c r="K2311" s="468">
        <f t="shared" si="357"/>
        <v>1.9831018089638372E-4</v>
      </c>
      <c r="M2311" s="640"/>
      <c r="O2311" s="519"/>
    </row>
    <row r="2312" spans="1:16" s="492" customFormat="1">
      <c r="A2312" s="680"/>
      <c r="B2312" s="412" t="s">
        <v>2627</v>
      </c>
      <c r="C2312" s="413">
        <v>1006268280</v>
      </c>
      <c r="D2312" s="414"/>
      <c r="E2312" s="418" t="s">
        <v>2887</v>
      </c>
      <c r="F2312" s="475">
        <v>28268761.238183923</v>
      </c>
      <c r="G2312" s="463" t="s">
        <v>2888</v>
      </c>
      <c r="H2312" s="463" t="s">
        <v>2888</v>
      </c>
      <c r="I2312" s="463" t="s">
        <v>2888</v>
      </c>
      <c r="J2312" s="419">
        <f t="shared" si="356"/>
        <v>28268761.238183923</v>
      </c>
      <c r="K2312" s="468">
        <f t="shared" si="357"/>
        <v>1.9831018089638372E-4</v>
      </c>
      <c r="M2312" s="640"/>
      <c r="O2312" s="519"/>
    </row>
    <row r="2313" spans="1:16" s="492" customFormat="1">
      <c r="A2313" s="680"/>
      <c r="B2313" s="412" t="s">
        <v>2628</v>
      </c>
      <c r="C2313" s="413">
        <v>1006307037</v>
      </c>
      <c r="D2313" s="414"/>
      <c r="E2313" s="418" t="s">
        <v>2887</v>
      </c>
      <c r="F2313" s="475">
        <v>28268761.238183923</v>
      </c>
      <c r="G2313" s="463" t="s">
        <v>2888</v>
      </c>
      <c r="H2313" s="463" t="s">
        <v>2888</v>
      </c>
      <c r="I2313" s="463" t="s">
        <v>2888</v>
      </c>
      <c r="J2313" s="419">
        <f t="shared" si="356"/>
        <v>28268761.238183923</v>
      </c>
      <c r="K2313" s="468">
        <f t="shared" si="357"/>
        <v>1.9831018089638372E-4</v>
      </c>
      <c r="M2313" s="640"/>
      <c r="O2313" s="519"/>
    </row>
    <row r="2314" spans="1:16" s="492" customFormat="1">
      <c r="A2314" s="680"/>
      <c r="B2314" s="440" t="s">
        <v>2629</v>
      </c>
      <c r="C2314" s="441">
        <v>1007016664</v>
      </c>
      <c r="D2314" s="414"/>
      <c r="E2314" s="418" t="s">
        <v>2887</v>
      </c>
      <c r="F2314" s="475">
        <v>28268761.238183923</v>
      </c>
      <c r="G2314" s="463" t="s">
        <v>2888</v>
      </c>
      <c r="H2314" s="463" t="s">
        <v>2888</v>
      </c>
      <c r="I2314" s="463" t="s">
        <v>2888</v>
      </c>
      <c r="J2314" s="419">
        <f t="shared" si="356"/>
        <v>28268761.238183923</v>
      </c>
      <c r="K2314" s="468">
        <f t="shared" si="357"/>
        <v>1.9831018089638372E-4</v>
      </c>
      <c r="M2314" s="640"/>
      <c r="O2314" s="519"/>
    </row>
    <row r="2315" spans="1:16" s="492" customFormat="1">
      <c r="A2315" s="680"/>
      <c r="B2315" s="412" t="s">
        <v>2630</v>
      </c>
      <c r="C2315" s="413">
        <v>1007560753</v>
      </c>
      <c r="D2315" s="414"/>
      <c r="E2315" s="418" t="s">
        <v>2887</v>
      </c>
      <c r="F2315" s="475">
        <v>28268761.238183923</v>
      </c>
      <c r="G2315" s="463" t="s">
        <v>2888</v>
      </c>
      <c r="H2315" s="463" t="s">
        <v>2888</v>
      </c>
      <c r="I2315" s="463" t="s">
        <v>2888</v>
      </c>
      <c r="J2315" s="419">
        <f t="shared" si="356"/>
        <v>28268761.238183923</v>
      </c>
      <c r="K2315" s="468">
        <f t="shared" si="357"/>
        <v>1.9831018089638372E-4</v>
      </c>
      <c r="M2315" s="640"/>
      <c r="O2315" s="519"/>
    </row>
    <row r="2316" spans="1:16">
      <c r="A2316" s="680"/>
      <c r="B2316" s="412" t="s">
        <v>2631</v>
      </c>
      <c r="C2316" s="413">
        <v>1010048991</v>
      </c>
      <c r="D2316" s="414"/>
      <c r="E2316" s="418" t="s">
        <v>2887</v>
      </c>
      <c r="F2316" s="475">
        <v>28268761.238183923</v>
      </c>
      <c r="G2316" s="463" t="s">
        <v>2888</v>
      </c>
      <c r="H2316" s="463" t="s">
        <v>2888</v>
      </c>
      <c r="I2316" s="463" t="s">
        <v>2888</v>
      </c>
      <c r="J2316" s="419">
        <f t="shared" si="356"/>
        <v>28268761.238183923</v>
      </c>
      <c r="K2316" s="468">
        <f t="shared" si="357"/>
        <v>1.9831018089638372E-4</v>
      </c>
      <c r="O2316" s="513"/>
      <c r="P2316" s="479"/>
    </row>
    <row r="2317" spans="1:16" s="492" customFormat="1">
      <c r="A2317" s="680"/>
      <c r="B2317" s="440" t="s">
        <v>2632</v>
      </c>
      <c r="C2317" s="441">
        <v>1013650208</v>
      </c>
      <c r="D2317" s="414"/>
      <c r="E2317" s="418" t="s">
        <v>2887</v>
      </c>
      <c r="F2317" s="475">
        <v>28268761.238183923</v>
      </c>
      <c r="G2317" s="463" t="s">
        <v>2888</v>
      </c>
      <c r="H2317" s="463" t="s">
        <v>2888</v>
      </c>
      <c r="I2317" s="463" t="s">
        <v>2888</v>
      </c>
      <c r="J2317" s="419">
        <f t="shared" si="356"/>
        <v>28268761.238183923</v>
      </c>
      <c r="K2317" s="468">
        <f t="shared" si="357"/>
        <v>1.9831018089638372E-4</v>
      </c>
      <c r="M2317" s="640"/>
      <c r="O2317" s="519"/>
    </row>
    <row r="2318" spans="1:16" s="492" customFormat="1">
      <c r="A2318" s="680"/>
      <c r="B2318" s="412" t="s">
        <v>2633</v>
      </c>
      <c r="C2318" s="413">
        <v>1015410243</v>
      </c>
      <c r="D2318" s="414"/>
      <c r="E2318" s="418" t="s">
        <v>2887</v>
      </c>
      <c r="F2318" s="475">
        <v>28268761.238183923</v>
      </c>
      <c r="G2318" s="463" t="s">
        <v>2888</v>
      </c>
      <c r="H2318" s="463" t="s">
        <v>2888</v>
      </c>
      <c r="I2318" s="463" t="s">
        <v>2888</v>
      </c>
      <c r="J2318" s="419">
        <f t="shared" si="356"/>
        <v>28268761.238183923</v>
      </c>
      <c r="K2318" s="468">
        <f t="shared" si="357"/>
        <v>1.9831018089638372E-4</v>
      </c>
      <c r="M2318" s="640"/>
      <c r="O2318" s="519"/>
    </row>
    <row r="2319" spans="1:16" s="492" customFormat="1" ht="14" customHeight="1">
      <c r="A2319" s="680"/>
      <c r="B2319" s="412" t="s">
        <v>2634</v>
      </c>
      <c r="C2319" s="413">
        <v>1020443862</v>
      </c>
      <c r="D2319" s="414"/>
      <c r="E2319" s="418" t="s">
        <v>2887</v>
      </c>
      <c r="F2319" s="475">
        <v>28268761.238183923</v>
      </c>
      <c r="G2319" s="463" t="s">
        <v>2888</v>
      </c>
      <c r="H2319" s="463" t="s">
        <v>2888</v>
      </c>
      <c r="I2319" s="463" t="s">
        <v>2888</v>
      </c>
      <c r="J2319" s="419">
        <f t="shared" si="356"/>
        <v>28268761.238183923</v>
      </c>
      <c r="K2319" s="468">
        <f t="shared" si="357"/>
        <v>1.9831018089638372E-4</v>
      </c>
      <c r="M2319" s="640"/>
      <c r="O2319" s="519"/>
    </row>
    <row r="2320" spans="1:16" s="492" customFormat="1">
      <c r="A2320" s="680"/>
      <c r="B2320" s="440" t="s">
        <v>2635</v>
      </c>
      <c r="C2320" s="441">
        <v>1024489028</v>
      </c>
      <c r="D2320" s="414"/>
      <c r="E2320" s="418" t="s">
        <v>2887</v>
      </c>
      <c r="F2320" s="475">
        <v>28268761.238183923</v>
      </c>
      <c r="G2320" s="463" t="s">
        <v>2888</v>
      </c>
      <c r="H2320" s="463" t="s">
        <v>2888</v>
      </c>
      <c r="I2320" s="463" t="s">
        <v>2888</v>
      </c>
      <c r="J2320" s="419">
        <f t="shared" si="356"/>
        <v>28268761.238183923</v>
      </c>
      <c r="K2320" s="468">
        <f t="shared" si="357"/>
        <v>1.9831018089638372E-4</v>
      </c>
      <c r="M2320" s="640"/>
      <c r="O2320" s="519"/>
    </row>
    <row r="2321" spans="1:16" s="492" customFormat="1">
      <c r="A2321" s="680"/>
      <c r="B2321" s="412" t="s">
        <v>2636</v>
      </c>
      <c r="C2321" s="413">
        <v>1030546591</v>
      </c>
      <c r="D2321" s="414"/>
      <c r="E2321" s="418" t="s">
        <v>2887</v>
      </c>
      <c r="F2321" s="475">
        <v>28268761.238183923</v>
      </c>
      <c r="G2321" s="463" t="s">
        <v>2888</v>
      </c>
      <c r="H2321" s="463" t="s">
        <v>2888</v>
      </c>
      <c r="I2321" s="463" t="s">
        <v>2888</v>
      </c>
      <c r="J2321" s="419">
        <f t="shared" si="356"/>
        <v>28268761.238183923</v>
      </c>
      <c r="K2321" s="468">
        <f t="shared" si="357"/>
        <v>1.9831018089638372E-4</v>
      </c>
      <c r="M2321" s="640"/>
      <c r="O2321" s="519"/>
    </row>
    <row r="2322" spans="1:16" s="492" customFormat="1">
      <c r="A2322" s="680"/>
      <c r="B2322" s="412" t="s">
        <v>2637</v>
      </c>
      <c r="C2322" s="413">
        <v>1061746312</v>
      </c>
      <c r="D2322" s="414"/>
      <c r="E2322" s="418" t="s">
        <v>2887</v>
      </c>
      <c r="F2322" s="475">
        <v>28268761.238183923</v>
      </c>
      <c r="G2322" s="463" t="s">
        <v>2888</v>
      </c>
      <c r="H2322" s="463" t="s">
        <v>2888</v>
      </c>
      <c r="I2322" s="463" t="s">
        <v>2888</v>
      </c>
      <c r="J2322" s="419">
        <f t="shared" si="356"/>
        <v>28268761.238183923</v>
      </c>
      <c r="K2322" s="468">
        <f t="shared" si="357"/>
        <v>1.9831018089638372E-4</v>
      </c>
      <c r="M2322" s="640"/>
      <c r="O2322" s="519"/>
    </row>
    <row r="2323" spans="1:16" s="492" customFormat="1">
      <c r="A2323" s="680"/>
      <c r="B2323" s="440" t="s">
        <v>2638</v>
      </c>
      <c r="C2323" s="441">
        <v>1073235664</v>
      </c>
      <c r="D2323" s="414"/>
      <c r="E2323" s="418" t="s">
        <v>2887</v>
      </c>
      <c r="F2323" s="475">
        <v>28268761.238183923</v>
      </c>
      <c r="G2323" s="463" t="s">
        <v>2888</v>
      </c>
      <c r="H2323" s="463" t="s">
        <v>2888</v>
      </c>
      <c r="I2323" s="463" t="s">
        <v>2888</v>
      </c>
      <c r="J2323" s="419">
        <f t="shared" si="356"/>
        <v>28268761.238183923</v>
      </c>
      <c r="K2323" s="468">
        <f t="shared" si="357"/>
        <v>1.9831018089638372E-4</v>
      </c>
      <c r="M2323" s="640"/>
      <c r="O2323" s="519"/>
    </row>
    <row r="2324" spans="1:16" s="488" customFormat="1">
      <c r="A2324" s="680"/>
      <c r="B2324" s="412" t="s">
        <v>2639</v>
      </c>
      <c r="C2324" s="413">
        <v>1085245114</v>
      </c>
      <c r="D2324" s="414"/>
      <c r="E2324" s="418" t="s">
        <v>2887</v>
      </c>
      <c r="F2324" s="475">
        <v>28268761.238183923</v>
      </c>
      <c r="G2324" s="463" t="s">
        <v>2888</v>
      </c>
      <c r="H2324" s="463" t="s">
        <v>2888</v>
      </c>
      <c r="I2324" s="463" t="s">
        <v>2888</v>
      </c>
      <c r="J2324" s="419">
        <f t="shared" si="356"/>
        <v>28268761.238183923</v>
      </c>
      <c r="K2324" s="468">
        <f t="shared" si="357"/>
        <v>1.9831018089638372E-4</v>
      </c>
      <c r="M2324" s="637"/>
      <c r="O2324" s="513"/>
    </row>
    <row r="2325" spans="1:16">
      <c r="A2325" s="680"/>
      <c r="B2325" s="412" t="s">
        <v>2640</v>
      </c>
      <c r="C2325" s="413">
        <v>1094897409</v>
      </c>
      <c r="D2325" s="414"/>
      <c r="E2325" s="418" t="s">
        <v>2887</v>
      </c>
      <c r="F2325" s="475">
        <v>28268761.238183923</v>
      </c>
      <c r="G2325" s="463" t="s">
        <v>2888</v>
      </c>
      <c r="H2325" s="463" t="s">
        <v>2888</v>
      </c>
      <c r="I2325" s="463" t="s">
        <v>2888</v>
      </c>
      <c r="J2325" s="419">
        <f t="shared" si="356"/>
        <v>28268761.238183923</v>
      </c>
      <c r="K2325" s="468">
        <f t="shared" si="357"/>
        <v>1.9831018089638372E-4</v>
      </c>
      <c r="O2325" s="513"/>
      <c r="P2325" s="479"/>
    </row>
    <row r="2326" spans="1:16">
      <c r="A2326" s="680"/>
      <c r="B2326" s="440" t="s">
        <v>2641</v>
      </c>
      <c r="C2326" s="441">
        <v>1098739674</v>
      </c>
      <c r="D2326" s="414"/>
      <c r="E2326" s="418" t="s">
        <v>2887</v>
      </c>
      <c r="F2326" s="475">
        <v>28268761.238183923</v>
      </c>
      <c r="G2326" s="463" t="s">
        <v>2888</v>
      </c>
      <c r="H2326" s="463" t="s">
        <v>2888</v>
      </c>
      <c r="I2326" s="463" t="s">
        <v>2888</v>
      </c>
      <c r="J2326" s="419">
        <f t="shared" ref="J2326:J2389" si="358">+F2326</f>
        <v>28268761.238183923</v>
      </c>
      <c r="K2326" s="468">
        <f t="shared" ref="K2326:K2389" si="359">+J2326/$L$4337</f>
        <v>1.9831018089638372E-4</v>
      </c>
      <c r="O2326" s="513"/>
      <c r="P2326" s="479"/>
    </row>
    <row r="2327" spans="1:16">
      <c r="A2327" s="680"/>
      <c r="B2327" s="412" t="s">
        <v>1046</v>
      </c>
      <c r="C2327" s="413">
        <v>1105373550</v>
      </c>
      <c r="D2327" s="414"/>
      <c r="E2327" s="418" t="s">
        <v>2887</v>
      </c>
      <c r="F2327" s="475">
        <v>28268761.238183923</v>
      </c>
      <c r="G2327" s="463" t="s">
        <v>2888</v>
      </c>
      <c r="H2327" s="463" t="s">
        <v>2888</v>
      </c>
      <c r="I2327" s="463" t="s">
        <v>2888</v>
      </c>
      <c r="J2327" s="419">
        <f t="shared" si="358"/>
        <v>28268761.238183923</v>
      </c>
      <c r="K2327" s="468">
        <f t="shared" si="359"/>
        <v>1.9831018089638372E-4</v>
      </c>
      <c r="O2327" s="513"/>
      <c r="P2327" s="479"/>
    </row>
    <row r="2328" spans="1:16">
      <c r="A2328" s="680"/>
      <c r="B2328" s="412" t="s">
        <v>2642</v>
      </c>
      <c r="C2328" s="413">
        <v>1105377208</v>
      </c>
      <c r="D2328" s="414"/>
      <c r="E2328" s="418" t="s">
        <v>2887</v>
      </c>
      <c r="F2328" s="475">
        <v>28268761.238183923</v>
      </c>
      <c r="G2328" s="463" t="s">
        <v>2888</v>
      </c>
      <c r="H2328" s="463" t="s">
        <v>2888</v>
      </c>
      <c r="I2328" s="463" t="s">
        <v>2888</v>
      </c>
      <c r="J2328" s="419">
        <f t="shared" si="358"/>
        <v>28268761.238183923</v>
      </c>
      <c r="K2328" s="468">
        <f t="shared" si="359"/>
        <v>1.9831018089638372E-4</v>
      </c>
      <c r="O2328" s="513"/>
      <c r="P2328" s="479"/>
    </row>
    <row r="2329" spans="1:16">
      <c r="A2329" s="680"/>
      <c r="B2329" s="440" t="s">
        <v>2643</v>
      </c>
      <c r="C2329" s="441">
        <v>1107034774</v>
      </c>
      <c r="D2329" s="414"/>
      <c r="E2329" s="418" t="s">
        <v>2887</v>
      </c>
      <c r="F2329" s="475">
        <v>28268761.238183923</v>
      </c>
      <c r="G2329" s="463" t="s">
        <v>2888</v>
      </c>
      <c r="H2329" s="463" t="s">
        <v>2888</v>
      </c>
      <c r="I2329" s="463" t="s">
        <v>2888</v>
      </c>
      <c r="J2329" s="419">
        <f t="shared" si="358"/>
        <v>28268761.238183923</v>
      </c>
      <c r="K2329" s="468">
        <f t="shared" si="359"/>
        <v>1.9831018089638372E-4</v>
      </c>
      <c r="O2329" s="513"/>
      <c r="P2329" s="479"/>
    </row>
    <row r="2330" spans="1:16">
      <c r="A2330" s="680"/>
      <c r="B2330" s="412" t="s">
        <v>2644</v>
      </c>
      <c r="C2330" s="413">
        <v>1107044895</v>
      </c>
      <c r="D2330" s="414"/>
      <c r="E2330" s="418" t="s">
        <v>2887</v>
      </c>
      <c r="F2330" s="475">
        <v>28268761.238183923</v>
      </c>
      <c r="G2330" s="463" t="s">
        <v>2888</v>
      </c>
      <c r="H2330" s="463" t="s">
        <v>2888</v>
      </c>
      <c r="I2330" s="463" t="s">
        <v>2888</v>
      </c>
      <c r="J2330" s="419">
        <f t="shared" si="358"/>
        <v>28268761.238183923</v>
      </c>
      <c r="K2330" s="468">
        <f t="shared" si="359"/>
        <v>1.9831018089638372E-4</v>
      </c>
      <c r="O2330" s="513"/>
      <c r="P2330" s="479"/>
    </row>
    <row r="2331" spans="1:16">
      <c r="A2331" s="680"/>
      <c r="B2331" s="412" t="s">
        <v>2645</v>
      </c>
      <c r="C2331" s="413">
        <v>1107045015</v>
      </c>
      <c r="D2331" s="414"/>
      <c r="E2331" s="418" t="s">
        <v>2887</v>
      </c>
      <c r="F2331" s="475">
        <v>28268761.238183923</v>
      </c>
      <c r="G2331" s="463" t="s">
        <v>2888</v>
      </c>
      <c r="H2331" s="463" t="s">
        <v>2888</v>
      </c>
      <c r="I2331" s="463" t="s">
        <v>2888</v>
      </c>
      <c r="J2331" s="419">
        <f t="shared" si="358"/>
        <v>28268761.238183923</v>
      </c>
      <c r="K2331" s="468">
        <f t="shared" si="359"/>
        <v>1.9831018089638372E-4</v>
      </c>
      <c r="O2331" s="513"/>
      <c r="P2331" s="479"/>
    </row>
    <row r="2332" spans="1:16">
      <c r="A2332" s="680"/>
      <c r="B2332" s="440" t="s">
        <v>2646</v>
      </c>
      <c r="C2332" s="441">
        <v>1107048973</v>
      </c>
      <c r="D2332" s="414"/>
      <c r="E2332" s="418" t="s">
        <v>2887</v>
      </c>
      <c r="F2332" s="475">
        <v>28268761.238183923</v>
      </c>
      <c r="G2332" s="463" t="s">
        <v>2888</v>
      </c>
      <c r="H2332" s="463" t="s">
        <v>2888</v>
      </c>
      <c r="I2332" s="463" t="s">
        <v>2888</v>
      </c>
      <c r="J2332" s="419">
        <f t="shared" si="358"/>
        <v>28268761.238183923</v>
      </c>
      <c r="K2332" s="468">
        <f t="shared" si="359"/>
        <v>1.9831018089638372E-4</v>
      </c>
      <c r="O2332" s="513"/>
      <c r="P2332" s="479"/>
    </row>
    <row r="2333" spans="1:16">
      <c r="A2333" s="680"/>
      <c r="B2333" s="412" t="s">
        <v>2647</v>
      </c>
      <c r="C2333" s="413">
        <v>1107049295</v>
      </c>
      <c r="D2333" s="414"/>
      <c r="E2333" s="418" t="s">
        <v>2887</v>
      </c>
      <c r="F2333" s="475">
        <v>28268761.238183923</v>
      </c>
      <c r="G2333" s="463" t="s">
        <v>2888</v>
      </c>
      <c r="H2333" s="463" t="s">
        <v>2888</v>
      </c>
      <c r="I2333" s="463" t="s">
        <v>2888</v>
      </c>
      <c r="J2333" s="419">
        <f t="shared" si="358"/>
        <v>28268761.238183923</v>
      </c>
      <c r="K2333" s="468">
        <f t="shared" si="359"/>
        <v>1.9831018089638372E-4</v>
      </c>
      <c r="O2333" s="513"/>
      <c r="P2333" s="479"/>
    </row>
    <row r="2334" spans="1:16">
      <c r="A2334" s="680"/>
      <c r="B2334" s="412" t="s">
        <v>1047</v>
      </c>
      <c r="C2334" s="413">
        <v>1107050897</v>
      </c>
      <c r="D2334" s="414"/>
      <c r="E2334" s="418" t="s">
        <v>2887</v>
      </c>
      <c r="F2334" s="475">
        <v>28268761.238183923</v>
      </c>
      <c r="G2334" s="463" t="s">
        <v>2888</v>
      </c>
      <c r="H2334" s="463" t="s">
        <v>2888</v>
      </c>
      <c r="I2334" s="463" t="s">
        <v>2888</v>
      </c>
      <c r="J2334" s="419">
        <f t="shared" si="358"/>
        <v>28268761.238183923</v>
      </c>
      <c r="K2334" s="468">
        <f t="shared" si="359"/>
        <v>1.9831018089638372E-4</v>
      </c>
      <c r="O2334" s="513"/>
      <c r="P2334" s="479"/>
    </row>
    <row r="2335" spans="1:16" s="411" customFormat="1">
      <c r="A2335" s="680"/>
      <c r="B2335" s="440" t="s">
        <v>2648</v>
      </c>
      <c r="C2335" s="441">
        <v>1107051268</v>
      </c>
      <c r="D2335" s="414"/>
      <c r="E2335" s="418" t="s">
        <v>2887</v>
      </c>
      <c r="F2335" s="475">
        <v>28268761.238183923</v>
      </c>
      <c r="G2335" s="463" t="s">
        <v>2888</v>
      </c>
      <c r="H2335" s="463" t="s">
        <v>2888</v>
      </c>
      <c r="I2335" s="463" t="s">
        <v>2888</v>
      </c>
      <c r="J2335" s="419">
        <f t="shared" si="358"/>
        <v>28268761.238183923</v>
      </c>
      <c r="K2335" s="468">
        <f t="shared" si="359"/>
        <v>1.9831018089638372E-4</v>
      </c>
      <c r="M2335" s="636"/>
      <c r="O2335" s="516"/>
    </row>
    <row r="2336" spans="1:16">
      <c r="A2336" s="680"/>
      <c r="B2336" s="412" t="s">
        <v>2649</v>
      </c>
      <c r="C2336" s="413">
        <v>1107051676</v>
      </c>
      <c r="D2336" s="414"/>
      <c r="E2336" s="418" t="s">
        <v>2887</v>
      </c>
      <c r="F2336" s="475">
        <v>28268761.238183923</v>
      </c>
      <c r="G2336" s="463" t="s">
        <v>2888</v>
      </c>
      <c r="H2336" s="463" t="s">
        <v>2888</v>
      </c>
      <c r="I2336" s="463" t="s">
        <v>2888</v>
      </c>
      <c r="J2336" s="419">
        <f t="shared" si="358"/>
        <v>28268761.238183923</v>
      </c>
      <c r="K2336" s="468">
        <f t="shared" si="359"/>
        <v>1.9831018089638372E-4</v>
      </c>
      <c r="O2336" s="513"/>
      <c r="P2336" s="479"/>
    </row>
    <row r="2337" spans="1:16">
      <c r="A2337" s="680"/>
      <c r="B2337" s="412" t="s">
        <v>2650</v>
      </c>
      <c r="C2337" s="413">
        <v>1107053156</v>
      </c>
      <c r="D2337" s="414"/>
      <c r="E2337" s="418" t="s">
        <v>2887</v>
      </c>
      <c r="F2337" s="475">
        <v>28268761.238183923</v>
      </c>
      <c r="G2337" s="463" t="s">
        <v>2888</v>
      </c>
      <c r="H2337" s="463" t="s">
        <v>2888</v>
      </c>
      <c r="I2337" s="463" t="s">
        <v>2888</v>
      </c>
      <c r="J2337" s="419">
        <f t="shared" si="358"/>
        <v>28268761.238183923</v>
      </c>
      <c r="K2337" s="468">
        <f t="shared" si="359"/>
        <v>1.9831018089638372E-4</v>
      </c>
      <c r="O2337" s="513"/>
      <c r="P2337" s="479"/>
    </row>
    <row r="2338" spans="1:16">
      <c r="A2338" s="680"/>
      <c r="B2338" s="440" t="s">
        <v>2651</v>
      </c>
      <c r="C2338" s="441">
        <v>1107054592</v>
      </c>
      <c r="D2338" s="414"/>
      <c r="E2338" s="418" t="s">
        <v>2887</v>
      </c>
      <c r="F2338" s="475">
        <v>28268761.238183923</v>
      </c>
      <c r="G2338" s="463" t="s">
        <v>2888</v>
      </c>
      <c r="H2338" s="463" t="s">
        <v>2888</v>
      </c>
      <c r="I2338" s="463" t="s">
        <v>2888</v>
      </c>
      <c r="J2338" s="419">
        <f t="shared" si="358"/>
        <v>28268761.238183923</v>
      </c>
      <c r="K2338" s="468">
        <f t="shared" si="359"/>
        <v>1.9831018089638372E-4</v>
      </c>
      <c r="O2338" s="513"/>
      <c r="P2338" s="479"/>
    </row>
    <row r="2339" spans="1:16">
      <c r="A2339" s="680"/>
      <c r="B2339" s="412" t="s">
        <v>2652</v>
      </c>
      <c r="C2339" s="413">
        <v>1107057619</v>
      </c>
      <c r="D2339" s="414"/>
      <c r="E2339" s="418" t="s">
        <v>2887</v>
      </c>
      <c r="F2339" s="475">
        <v>28268761.238183923</v>
      </c>
      <c r="G2339" s="463" t="s">
        <v>2888</v>
      </c>
      <c r="H2339" s="463" t="s">
        <v>2888</v>
      </c>
      <c r="I2339" s="463" t="s">
        <v>2888</v>
      </c>
      <c r="J2339" s="419">
        <f t="shared" si="358"/>
        <v>28268761.238183923</v>
      </c>
      <c r="K2339" s="468">
        <f t="shared" si="359"/>
        <v>1.9831018089638372E-4</v>
      </c>
      <c r="O2339" s="513"/>
      <c r="P2339" s="479"/>
    </row>
    <row r="2340" spans="1:16">
      <c r="A2340" s="680"/>
      <c r="B2340" s="412" t="s">
        <v>880</v>
      </c>
      <c r="C2340" s="413">
        <v>1107060331</v>
      </c>
      <c r="D2340" s="414"/>
      <c r="E2340" s="418" t="s">
        <v>2887</v>
      </c>
      <c r="F2340" s="475">
        <v>28268761.238183923</v>
      </c>
      <c r="G2340" s="463" t="s">
        <v>2888</v>
      </c>
      <c r="H2340" s="463" t="s">
        <v>2888</v>
      </c>
      <c r="I2340" s="463" t="s">
        <v>2888</v>
      </c>
      <c r="J2340" s="419">
        <f t="shared" si="358"/>
        <v>28268761.238183923</v>
      </c>
      <c r="K2340" s="468">
        <f t="shared" si="359"/>
        <v>1.9831018089638372E-4</v>
      </c>
      <c r="O2340" s="513"/>
      <c r="P2340" s="479"/>
    </row>
    <row r="2341" spans="1:16">
      <c r="A2341" s="680"/>
      <c r="B2341" s="440" t="s">
        <v>2653</v>
      </c>
      <c r="C2341" s="441">
        <v>1107061992</v>
      </c>
      <c r="D2341" s="414"/>
      <c r="E2341" s="418" t="s">
        <v>2887</v>
      </c>
      <c r="F2341" s="475">
        <v>28268761.238183923</v>
      </c>
      <c r="G2341" s="463" t="s">
        <v>2888</v>
      </c>
      <c r="H2341" s="463" t="s">
        <v>2888</v>
      </c>
      <c r="I2341" s="463" t="s">
        <v>2888</v>
      </c>
      <c r="J2341" s="419">
        <f t="shared" si="358"/>
        <v>28268761.238183923</v>
      </c>
      <c r="K2341" s="468">
        <f t="shared" si="359"/>
        <v>1.9831018089638372E-4</v>
      </c>
      <c r="O2341" s="513"/>
      <c r="P2341" s="479"/>
    </row>
    <row r="2342" spans="1:16">
      <c r="A2342" s="680"/>
      <c r="B2342" s="412" t="s">
        <v>2654</v>
      </c>
      <c r="C2342" s="413">
        <v>1107062548</v>
      </c>
      <c r="D2342" s="414"/>
      <c r="E2342" s="418" t="s">
        <v>2887</v>
      </c>
      <c r="F2342" s="475">
        <v>28268761.238183923</v>
      </c>
      <c r="G2342" s="463" t="s">
        <v>2888</v>
      </c>
      <c r="H2342" s="463" t="s">
        <v>2888</v>
      </c>
      <c r="I2342" s="463" t="s">
        <v>2888</v>
      </c>
      <c r="J2342" s="419">
        <f t="shared" si="358"/>
        <v>28268761.238183923</v>
      </c>
      <c r="K2342" s="468">
        <f t="shared" si="359"/>
        <v>1.9831018089638372E-4</v>
      </c>
      <c r="O2342" s="513"/>
      <c r="P2342" s="479"/>
    </row>
    <row r="2343" spans="1:16">
      <c r="A2343" s="680"/>
      <c r="B2343" s="412" t="s">
        <v>2655</v>
      </c>
      <c r="C2343" s="413">
        <v>1107065220</v>
      </c>
      <c r="D2343" s="414"/>
      <c r="E2343" s="418" t="s">
        <v>2887</v>
      </c>
      <c r="F2343" s="475">
        <v>28268761.238183923</v>
      </c>
      <c r="G2343" s="463" t="s">
        <v>2888</v>
      </c>
      <c r="H2343" s="463" t="s">
        <v>2888</v>
      </c>
      <c r="I2343" s="463" t="s">
        <v>2888</v>
      </c>
      <c r="J2343" s="419">
        <f t="shared" si="358"/>
        <v>28268761.238183923</v>
      </c>
      <c r="K2343" s="468">
        <f t="shared" si="359"/>
        <v>1.9831018089638372E-4</v>
      </c>
      <c r="O2343" s="513"/>
      <c r="P2343" s="479"/>
    </row>
    <row r="2344" spans="1:16">
      <c r="A2344" s="680"/>
      <c r="B2344" s="440" t="s">
        <v>1048</v>
      </c>
      <c r="C2344" s="441">
        <v>1107065484</v>
      </c>
      <c r="D2344" s="414"/>
      <c r="E2344" s="418" t="s">
        <v>2887</v>
      </c>
      <c r="F2344" s="475">
        <v>28268761.238183923</v>
      </c>
      <c r="G2344" s="463" t="s">
        <v>2888</v>
      </c>
      <c r="H2344" s="463" t="s">
        <v>2888</v>
      </c>
      <c r="I2344" s="463" t="s">
        <v>2888</v>
      </c>
      <c r="J2344" s="419">
        <f t="shared" si="358"/>
        <v>28268761.238183923</v>
      </c>
      <c r="K2344" s="468">
        <f t="shared" si="359"/>
        <v>1.9831018089638372E-4</v>
      </c>
      <c r="O2344" s="513"/>
      <c r="P2344" s="479"/>
    </row>
    <row r="2345" spans="1:16">
      <c r="A2345" s="680"/>
      <c r="B2345" s="412" t="s">
        <v>2656</v>
      </c>
      <c r="C2345" s="413">
        <v>1107065856</v>
      </c>
      <c r="D2345" s="414"/>
      <c r="E2345" s="418" t="s">
        <v>2887</v>
      </c>
      <c r="F2345" s="475">
        <v>28268761.238183923</v>
      </c>
      <c r="G2345" s="463" t="s">
        <v>2888</v>
      </c>
      <c r="H2345" s="463" t="s">
        <v>2888</v>
      </c>
      <c r="I2345" s="463" t="s">
        <v>2888</v>
      </c>
      <c r="J2345" s="419">
        <f t="shared" si="358"/>
        <v>28268761.238183923</v>
      </c>
      <c r="K2345" s="468">
        <f t="shared" si="359"/>
        <v>1.9831018089638372E-4</v>
      </c>
      <c r="O2345" s="513"/>
      <c r="P2345" s="479"/>
    </row>
    <row r="2346" spans="1:16">
      <c r="A2346" s="680"/>
      <c r="B2346" s="412" t="s">
        <v>2657</v>
      </c>
      <c r="C2346" s="413">
        <v>1107070365</v>
      </c>
      <c r="D2346" s="414"/>
      <c r="E2346" s="418" t="s">
        <v>2887</v>
      </c>
      <c r="F2346" s="475">
        <v>28268761.238183923</v>
      </c>
      <c r="G2346" s="463" t="s">
        <v>2888</v>
      </c>
      <c r="H2346" s="463" t="s">
        <v>2888</v>
      </c>
      <c r="I2346" s="463" t="s">
        <v>2888</v>
      </c>
      <c r="J2346" s="419">
        <f t="shared" si="358"/>
        <v>28268761.238183923</v>
      </c>
      <c r="K2346" s="468">
        <f t="shared" si="359"/>
        <v>1.9831018089638372E-4</v>
      </c>
      <c r="O2346" s="513"/>
      <c r="P2346" s="479"/>
    </row>
    <row r="2347" spans="1:16">
      <c r="A2347" s="680"/>
      <c r="B2347" s="440" t="s">
        <v>2658</v>
      </c>
      <c r="C2347" s="441">
        <v>1107077756</v>
      </c>
      <c r="D2347" s="414"/>
      <c r="E2347" s="418" t="s">
        <v>2887</v>
      </c>
      <c r="F2347" s="475">
        <v>28268761.238183923</v>
      </c>
      <c r="G2347" s="463" t="s">
        <v>2888</v>
      </c>
      <c r="H2347" s="463" t="s">
        <v>2888</v>
      </c>
      <c r="I2347" s="463" t="s">
        <v>2888</v>
      </c>
      <c r="J2347" s="419">
        <f t="shared" si="358"/>
        <v>28268761.238183923</v>
      </c>
      <c r="K2347" s="468">
        <f t="shared" si="359"/>
        <v>1.9831018089638372E-4</v>
      </c>
      <c r="O2347" s="513"/>
      <c r="P2347" s="479"/>
    </row>
    <row r="2348" spans="1:16">
      <c r="A2348" s="680"/>
      <c r="B2348" s="412" t="s">
        <v>2659</v>
      </c>
      <c r="C2348" s="413">
        <v>1107080044</v>
      </c>
      <c r="D2348" s="414"/>
      <c r="E2348" s="418" t="s">
        <v>2887</v>
      </c>
      <c r="F2348" s="475">
        <v>28268761.238183923</v>
      </c>
      <c r="G2348" s="463" t="s">
        <v>2888</v>
      </c>
      <c r="H2348" s="463" t="s">
        <v>2888</v>
      </c>
      <c r="I2348" s="463" t="s">
        <v>2888</v>
      </c>
      <c r="J2348" s="419">
        <f t="shared" si="358"/>
        <v>28268761.238183923</v>
      </c>
      <c r="K2348" s="468">
        <f t="shared" si="359"/>
        <v>1.9831018089638372E-4</v>
      </c>
      <c r="O2348" s="513"/>
      <c r="P2348" s="479"/>
    </row>
    <row r="2349" spans="1:16">
      <c r="A2349" s="680"/>
      <c r="B2349" s="412" t="s">
        <v>2660</v>
      </c>
      <c r="C2349" s="413">
        <v>1107082170</v>
      </c>
      <c r="D2349" s="414"/>
      <c r="E2349" s="418" t="s">
        <v>2887</v>
      </c>
      <c r="F2349" s="475">
        <v>28268761.238183923</v>
      </c>
      <c r="G2349" s="463" t="s">
        <v>2888</v>
      </c>
      <c r="H2349" s="463" t="s">
        <v>2888</v>
      </c>
      <c r="I2349" s="463" t="s">
        <v>2888</v>
      </c>
      <c r="J2349" s="419">
        <f t="shared" si="358"/>
        <v>28268761.238183923</v>
      </c>
      <c r="K2349" s="468">
        <f t="shared" si="359"/>
        <v>1.9831018089638372E-4</v>
      </c>
      <c r="O2349" s="513"/>
      <c r="P2349" s="479"/>
    </row>
    <row r="2350" spans="1:16">
      <c r="A2350" s="680"/>
      <c r="B2350" s="440" t="s">
        <v>2661</v>
      </c>
      <c r="C2350" s="441">
        <v>1107089465</v>
      </c>
      <c r="D2350" s="414"/>
      <c r="E2350" s="418" t="s">
        <v>2887</v>
      </c>
      <c r="F2350" s="475">
        <v>28268761.238183923</v>
      </c>
      <c r="G2350" s="463" t="s">
        <v>2888</v>
      </c>
      <c r="H2350" s="463" t="s">
        <v>2888</v>
      </c>
      <c r="I2350" s="463" t="s">
        <v>2888</v>
      </c>
      <c r="J2350" s="419">
        <f t="shared" si="358"/>
        <v>28268761.238183923</v>
      </c>
      <c r="K2350" s="468">
        <f t="shared" si="359"/>
        <v>1.9831018089638372E-4</v>
      </c>
      <c r="O2350" s="513"/>
      <c r="P2350" s="479"/>
    </row>
    <row r="2351" spans="1:16">
      <c r="A2351" s="680"/>
      <c r="B2351" s="412" t="s">
        <v>2662</v>
      </c>
      <c r="C2351" s="413">
        <v>1107097171</v>
      </c>
      <c r="D2351" s="414"/>
      <c r="E2351" s="418" t="s">
        <v>2887</v>
      </c>
      <c r="F2351" s="475">
        <v>28268761.238183923</v>
      </c>
      <c r="G2351" s="463" t="s">
        <v>2888</v>
      </c>
      <c r="H2351" s="463" t="s">
        <v>2888</v>
      </c>
      <c r="I2351" s="463" t="s">
        <v>2888</v>
      </c>
      <c r="J2351" s="419">
        <f t="shared" si="358"/>
        <v>28268761.238183923</v>
      </c>
      <c r="K2351" s="468">
        <f t="shared" si="359"/>
        <v>1.9831018089638372E-4</v>
      </c>
      <c r="O2351" s="513"/>
      <c r="P2351" s="479"/>
    </row>
    <row r="2352" spans="1:16">
      <c r="A2352" s="680"/>
      <c r="B2352" s="412" t="s">
        <v>2663</v>
      </c>
      <c r="C2352" s="413">
        <v>1107100055</v>
      </c>
      <c r="D2352" s="414"/>
      <c r="E2352" s="418" t="s">
        <v>2887</v>
      </c>
      <c r="F2352" s="475">
        <v>28268761.238183923</v>
      </c>
      <c r="G2352" s="463" t="s">
        <v>2888</v>
      </c>
      <c r="H2352" s="463" t="s">
        <v>2888</v>
      </c>
      <c r="I2352" s="463" t="s">
        <v>2888</v>
      </c>
      <c r="J2352" s="419">
        <f t="shared" si="358"/>
        <v>28268761.238183923</v>
      </c>
      <c r="K2352" s="468">
        <f t="shared" si="359"/>
        <v>1.9831018089638372E-4</v>
      </c>
      <c r="O2352" s="513"/>
      <c r="P2352" s="479"/>
    </row>
    <row r="2353" spans="1:16">
      <c r="A2353" s="680"/>
      <c r="B2353" s="440" t="s">
        <v>2664</v>
      </c>
      <c r="C2353" s="441">
        <v>1107102726</v>
      </c>
      <c r="D2353" s="414"/>
      <c r="E2353" s="418" t="s">
        <v>2887</v>
      </c>
      <c r="F2353" s="475">
        <v>28268761.238183923</v>
      </c>
      <c r="G2353" s="463" t="s">
        <v>2888</v>
      </c>
      <c r="H2353" s="463" t="s">
        <v>2888</v>
      </c>
      <c r="I2353" s="463" t="s">
        <v>2888</v>
      </c>
      <c r="J2353" s="419">
        <f t="shared" si="358"/>
        <v>28268761.238183923</v>
      </c>
      <c r="K2353" s="468">
        <f t="shared" si="359"/>
        <v>1.9831018089638372E-4</v>
      </c>
      <c r="O2353" s="513"/>
      <c r="P2353" s="479"/>
    </row>
    <row r="2354" spans="1:16">
      <c r="A2354" s="680"/>
      <c r="B2354" s="412" t="s">
        <v>2665</v>
      </c>
      <c r="C2354" s="413">
        <v>1107105350</v>
      </c>
      <c r="D2354" s="414"/>
      <c r="E2354" s="418" t="s">
        <v>2887</v>
      </c>
      <c r="F2354" s="475">
        <v>28268761.238183923</v>
      </c>
      <c r="G2354" s="463" t="s">
        <v>2888</v>
      </c>
      <c r="H2354" s="463" t="s">
        <v>2888</v>
      </c>
      <c r="I2354" s="463" t="s">
        <v>2888</v>
      </c>
      <c r="J2354" s="419">
        <f t="shared" si="358"/>
        <v>28268761.238183923</v>
      </c>
      <c r="K2354" s="468">
        <f t="shared" si="359"/>
        <v>1.9831018089638372E-4</v>
      </c>
      <c r="O2354" s="513"/>
      <c r="P2354" s="479"/>
    </row>
    <row r="2355" spans="1:16">
      <c r="A2355" s="680"/>
      <c r="B2355" s="412" t="s">
        <v>2666</v>
      </c>
      <c r="C2355" s="413">
        <v>1107510896</v>
      </c>
      <c r="D2355" s="414"/>
      <c r="E2355" s="418" t="s">
        <v>2887</v>
      </c>
      <c r="F2355" s="475">
        <v>28268761.238183923</v>
      </c>
      <c r="G2355" s="463" t="s">
        <v>2888</v>
      </c>
      <c r="H2355" s="463" t="s">
        <v>2888</v>
      </c>
      <c r="I2355" s="463" t="s">
        <v>2888</v>
      </c>
      <c r="J2355" s="419">
        <f t="shared" si="358"/>
        <v>28268761.238183923</v>
      </c>
      <c r="K2355" s="468">
        <f t="shared" si="359"/>
        <v>1.9831018089638372E-4</v>
      </c>
      <c r="O2355" s="513"/>
      <c r="P2355" s="479"/>
    </row>
    <row r="2356" spans="1:16">
      <c r="A2356" s="680"/>
      <c r="B2356" s="440" t="s">
        <v>2667</v>
      </c>
      <c r="C2356" s="441">
        <v>1107513291</v>
      </c>
      <c r="D2356" s="414"/>
      <c r="E2356" s="418" t="s">
        <v>2887</v>
      </c>
      <c r="F2356" s="475">
        <v>28268761.238183923</v>
      </c>
      <c r="G2356" s="463" t="s">
        <v>2888</v>
      </c>
      <c r="H2356" s="463" t="s">
        <v>2888</v>
      </c>
      <c r="I2356" s="463" t="s">
        <v>2888</v>
      </c>
      <c r="J2356" s="419">
        <f t="shared" si="358"/>
        <v>28268761.238183923</v>
      </c>
      <c r="K2356" s="468">
        <f t="shared" si="359"/>
        <v>1.9831018089638372E-4</v>
      </c>
      <c r="O2356" s="513"/>
      <c r="P2356" s="479"/>
    </row>
    <row r="2357" spans="1:16">
      <c r="A2357" s="680"/>
      <c r="B2357" s="412" t="s">
        <v>2668</v>
      </c>
      <c r="C2357" s="413">
        <v>1107514525</v>
      </c>
      <c r="D2357" s="414"/>
      <c r="E2357" s="418" t="s">
        <v>2887</v>
      </c>
      <c r="F2357" s="475">
        <v>28268761.238183923</v>
      </c>
      <c r="G2357" s="463" t="s">
        <v>2888</v>
      </c>
      <c r="H2357" s="463" t="s">
        <v>2888</v>
      </c>
      <c r="I2357" s="463" t="s">
        <v>2888</v>
      </c>
      <c r="J2357" s="419">
        <f t="shared" si="358"/>
        <v>28268761.238183923</v>
      </c>
      <c r="K2357" s="468">
        <f t="shared" si="359"/>
        <v>1.9831018089638372E-4</v>
      </c>
      <c r="O2357" s="513"/>
      <c r="P2357" s="479"/>
    </row>
    <row r="2358" spans="1:16">
      <c r="A2358" s="680"/>
      <c r="B2358" s="412" t="s">
        <v>2669</v>
      </c>
      <c r="C2358" s="413">
        <v>1107529703</v>
      </c>
      <c r="D2358" s="414"/>
      <c r="E2358" s="418" t="s">
        <v>2887</v>
      </c>
      <c r="F2358" s="475">
        <v>28268761.238183923</v>
      </c>
      <c r="G2358" s="463" t="s">
        <v>2888</v>
      </c>
      <c r="H2358" s="463" t="s">
        <v>2888</v>
      </c>
      <c r="I2358" s="463" t="s">
        <v>2888</v>
      </c>
      <c r="J2358" s="419">
        <f t="shared" si="358"/>
        <v>28268761.238183923</v>
      </c>
      <c r="K2358" s="468">
        <f t="shared" si="359"/>
        <v>1.9831018089638372E-4</v>
      </c>
      <c r="O2358" s="513"/>
      <c r="P2358" s="479"/>
    </row>
    <row r="2359" spans="1:16">
      <c r="A2359" s="680"/>
      <c r="B2359" s="440" t="s">
        <v>2670</v>
      </c>
      <c r="C2359" s="441">
        <v>1107866992</v>
      </c>
      <c r="D2359" s="414"/>
      <c r="E2359" s="418" t="s">
        <v>2887</v>
      </c>
      <c r="F2359" s="475">
        <v>28268761.238183923</v>
      </c>
      <c r="G2359" s="463" t="s">
        <v>2888</v>
      </c>
      <c r="H2359" s="463" t="s">
        <v>2888</v>
      </c>
      <c r="I2359" s="463" t="s">
        <v>2888</v>
      </c>
      <c r="J2359" s="419">
        <f t="shared" si="358"/>
        <v>28268761.238183923</v>
      </c>
      <c r="K2359" s="468">
        <f t="shared" si="359"/>
        <v>1.9831018089638372E-4</v>
      </c>
      <c r="O2359" s="513"/>
      <c r="P2359" s="479"/>
    </row>
    <row r="2360" spans="1:16">
      <c r="A2360" s="680"/>
      <c r="B2360" s="412" t="s">
        <v>2671</v>
      </c>
      <c r="C2360" s="413">
        <v>1109553258</v>
      </c>
      <c r="D2360" s="414"/>
      <c r="E2360" s="418" t="s">
        <v>2887</v>
      </c>
      <c r="F2360" s="475">
        <v>28268761.238183923</v>
      </c>
      <c r="G2360" s="463" t="s">
        <v>2888</v>
      </c>
      <c r="H2360" s="463" t="s">
        <v>2888</v>
      </c>
      <c r="I2360" s="463" t="s">
        <v>2888</v>
      </c>
      <c r="J2360" s="419">
        <f t="shared" si="358"/>
        <v>28268761.238183923</v>
      </c>
      <c r="K2360" s="468">
        <f t="shared" si="359"/>
        <v>1.9831018089638372E-4</v>
      </c>
      <c r="O2360" s="513"/>
      <c r="P2360" s="479"/>
    </row>
    <row r="2361" spans="1:16">
      <c r="A2361" s="680"/>
      <c r="B2361" s="412" t="s">
        <v>2672</v>
      </c>
      <c r="C2361" s="413">
        <v>1110282469</v>
      </c>
      <c r="D2361" s="414"/>
      <c r="E2361" s="418" t="s">
        <v>2887</v>
      </c>
      <c r="F2361" s="475">
        <v>28268761.238183923</v>
      </c>
      <c r="G2361" s="463" t="s">
        <v>2888</v>
      </c>
      <c r="H2361" s="463" t="s">
        <v>2888</v>
      </c>
      <c r="I2361" s="463" t="s">
        <v>2888</v>
      </c>
      <c r="J2361" s="419">
        <f t="shared" si="358"/>
        <v>28268761.238183923</v>
      </c>
      <c r="K2361" s="468">
        <f t="shared" si="359"/>
        <v>1.9831018089638372E-4</v>
      </c>
      <c r="O2361" s="513"/>
      <c r="P2361" s="479"/>
    </row>
    <row r="2362" spans="1:16">
      <c r="A2362" s="680"/>
      <c r="B2362" s="440" t="s">
        <v>2673</v>
      </c>
      <c r="C2362" s="441">
        <v>1110364945</v>
      </c>
      <c r="D2362" s="414"/>
      <c r="E2362" s="418" t="s">
        <v>2887</v>
      </c>
      <c r="F2362" s="475">
        <v>28268761.238183923</v>
      </c>
      <c r="G2362" s="463" t="s">
        <v>2888</v>
      </c>
      <c r="H2362" s="463" t="s">
        <v>2888</v>
      </c>
      <c r="I2362" s="463" t="s">
        <v>2888</v>
      </c>
      <c r="J2362" s="419">
        <f t="shared" si="358"/>
        <v>28268761.238183923</v>
      </c>
      <c r="K2362" s="468">
        <f t="shared" si="359"/>
        <v>1.9831018089638372E-4</v>
      </c>
      <c r="O2362" s="513"/>
      <c r="P2362" s="479"/>
    </row>
    <row r="2363" spans="1:16">
      <c r="A2363" s="680"/>
      <c r="B2363" s="412" t="s">
        <v>2674</v>
      </c>
      <c r="C2363" s="413">
        <v>1112101139</v>
      </c>
      <c r="D2363" s="414"/>
      <c r="E2363" s="418" t="s">
        <v>2887</v>
      </c>
      <c r="F2363" s="475">
        <v>28268761.238183923</v>
      </c>
      <c r="G2363" s="463" t="s">
        <v>2888</v>
      </c>
      <c r="H2363" s="463" t="s">
        <v>2888</v>
      </c>
      <c r="I2363" s="463" t="s">
        <v>2888</v>
      </c>
      <c r="J2363" s="419">
        <f t="shared" si="358"/>
        <v>28268761.238183923</v>
      </c>
      <c r="K2363" s="468">
        <f t="shared" si="359"/>
        <v>1.9831018089638372E-4</v>
      </c>
      <c r="O2363" s="513"/>
      <c r="P2363" s="479"/>
    </row>
    <row r="2364" spans="1:16">
      <c r="A2364" s="680"/>
      <c r="B2364" s="412" t="s">
        <v>2675</v>
      </c>
      <c r="C2364" s="413">
        <v>1112489753</v>
      </c>
      <c r="D2364" s="414"/>
      <c r="E2364" s="418" t="s">
        <v>2887</v>
      </c>
      <c r="F2364" s="475">
        <v>28268761.238183923</v>
      </c>
      <c r="G2364" s="463" t="s">
        <v>2888</v>
      </c>
      <c r="H2364" s="463" t="s">
        <v>2888</v>
      </c>
      <c r="I2364" s="463" t="s">
        <v>2888</v>
      </c>
      <c r="J2364" s="419">
        <f t="shared" si="358"/>
        <v>28268761.238183923</v>
      </c>
      <c r="K2364" s="468">
        <f t="shared" si="359"/>
        <v>1.9831018089638372E-4</v>
      </c>
      <c r="O2364" s="513"/>
      <c r="P2364" s="479"/>
    </row>
    <row r="2365" spans="1:16">
      <c r="A2365" s="680"/>
      <c r="B2365" s="440" t="s">
        <v>2676</v>
      </c>
      <c r="C2365" s="441">
        <v>1112773525</v>
      </c>
      <c r="D2365" s="414"/>
      <c r="E2365" s="418" t="s">
        <v>2887</v>
      </c>
      <c r="F2365" s="475">
        <v>28268761.238183923</v>
      </c>
      <c r="G2365" s="463" t="s">
        <v>2888</v>
      </c>
      <c r="H2365" s="463" t="s">
        <v>2888</v>
      </c>
      <c r="I2365" s="463" t="s">
        <v>2888</v>
      </c>
      <c r="J2365" s="419">
        <f t="shared" si="358"/>
        <v>28268761.238183923</v>
      </c>
      <c r="K2365" s="468">
        <f t="shared" si="359"/>
        <v>1.9831018089638372E-4</v>
      </c>
      <c r="O2365" s="513"/>
      <c r="P2365" s="479"/>
    </row>
    <row r="2366" spans="1:16">
      <c r="A2366" s="680"/>
      <c r="B2366" s="412" t="s">
        <v>2677</v>
      </c>
      <c r="C2366" s="413">
        <v>1113629639</v>
      </c>
      <c r="D2366" s="414"/>
      <c r="E2366" s="418" t="s">
        <v>2887</v>
      </c>
      <c r="F2366" s="475">
        <v>28268761.238183923</v>
      </c>
      <c r="G2366" s="463" t="s">
        <v>2888</v>
      </c>
      <c r="H2366" s="463" t="s">
        <v>2888</v>
      </c>
      <c r="I2366" s="463" t="s">
        <v>2888</v>
      </c>
      <c r="J2366" s="419">
        <f t="shared" si="358"/>
        <v>28268761.238183923</v>
      </c>
      <c r="K2366" s="468">
        <f t="shared" si="359"/>
        <v>1.9831018089638372E-4</v>
      </c>
      <c r="O2366" s="513"/>
      <c r="P2366" s="479"/>
    </row>
    <row r="2367" spans="1:16">
      <c r="A2367" s="680"/>
      <c r="B2367" s="412" t="s">
        <v>2678</v>
      </c>
      <c r="C2367" s="413">
        <v>1113648911</v>
      </c>
      <c r="D2367" s="414"/>
      <c r="E2367" s="418" t="s">
        <v>2887</v>
      </c>
      <c r="F2367" s="475">
        <v>28268761.238183923</v>
      </c>
      <c r="G2367" s="463" t="s">
        <v>2888</v>
      </c>
      <c r="H2367" s="463" t="s">
        <v>2888</v>
      </c>
      <c r="I2367" s="463" t="s">
        <v>2888</v>
      </c>
      <c r="J2367" s="419">
        <f t="shared" si="358"/>
        <v>28268761.238183923</v>
      </c>
      <c r="K2367" s="468">
        <f t="shared" si="359"/>
        <v>1.9831018089638372E-4</v>
      </c>
      <c r="O2367" s="513"/>
      <c r="P2367" s="479"/>
    </row>
    <row r="2368" spans="1:16">
      <c r="A2368" s="680"/>
      <c r="B2368" s="440" t="s">
        <v>2679</v>
      </c>
      <c r="C2368" s="441">
        <v>1113659692</v>
      </c>
      <c r="D2368" s="414"/>
      <c r="E2368" s="418" t="s">
        <v>2887</v>
      </c>
      <c r="F2368" s="475">
        <v>28268761.238183923</v>
      </c>
      <c r="G2368" s="463" t="s">
        <v>2888</v>
      </c>
      <c r="H2368" s="463" t="s">
        <v>2888</v>
      </c>
      <c r="I2368" s="463" t="s">
        <v>2888</v>
      </c>
      <c r="J2368" s="419">
        <f t="shared" si="358"/>
        <v>28268761.238183923</v>
      </c>
      <c r="K2368" s="468">
        <f t="shared" si="359"/>
        <v>1.9831018089638372E-4</v>
      </c>
      <c r="O2368" s="513"/>
      <c r="P2368" s="479"/>
    </row>
    <row r="2369" spans="1:16">
      <c r="A2369" s="680"/>
      <c r="B2369" s="412" t="s">
        <v>1049</v>
      </c>
      <c r="C2369" s="413">
        <v>1113669237</v>
      </c>
      <c r="D2369" s="414"/>
      <c r="E2369" s="418" t="s">
        <v>2887</v>
      </c>
      <c r="F2369" s="475">
        <v>28268761.238183923</v>
      </c>
      <c r="G2369" s="463" t="s">
        <v>2888</v>
      </c>
      <c r="H2369" s="463" t="s">
        <v>2888</v>
      </c>
      <c r="I2369" s="463" t="s">
        <v>2888</v>
      </c>
      <c r="J2369" s="419">
        <f t="shared" si="358"/>
        <v>28268761.238183923</v>
      </c>
      <c r="K2369" s="468">
        <f t="shared" si="359"/>
        <v>1.9831018089638372E-4</v>
      </c>
      <c r="O2369" s="513"/>
      <c r="P2369" s="479"/>
    </row>
    <row r="2370" spans="1:16">
      <c r="A2370" s="680"/>
      <c r="B2370" s="412" t="s">
        <v>2680</v>
      </c>
      <c r="C2370" s="413">
        <v>1113673696</v>
      </c>
      <c r="D2370" s="414"/>
      <c r="E2370" s="418" t="s">
        <v>2887</v>
      </c>
      <c r="F2370" s="475">
        <v>28268761.238183923</v>
      </c>
      <c r="G2370" s="463" t="s">
        <v>2888</v>
      </c>
      <c r="H2370" s="463" t="s">
        <v>2888</v>
      </c>
      <c r="I2370" s="463" t="s">
        <v>2888</v>
      </c>
      <c r="J2370" s="419">
        <f t="shared" si="358"/>
        <v>28268761.238183923</v>
      </c>
      <c r="K2370" s="468">
        <f t="shared" si="359"/>
        <v>1.9831018089638372E-4</v>
      </c>
      <c r="O2370" s="513"/>
      <c r="P2370" s="479"/>
    </row>
    <row r="2371" spans="1:16">
      <c r="A2371" s="680"/>
      <c r="B2371" s="440" t="s">
        <v>2681</v>
      </c>
      <c r="C2371" s="441">
        <v>1113978642</v>
      </c>
      <c r="D2371" s="414"/>
      <c r="E2371" s="418" t="s">
        <v>2887</v>
      </c>
      <c r="F2371" s="475">
        <v>28268761.238183923</v>
      </c>
      <c r="G2371" s="463" t="s">
        <v>2888</v>
      </c>
      <c r="H2371" s="463" t="s">
        <v>2888</v>
      </c>
      <c r="I2371" s="463" t="s">
        <v>2888</v>
      </c>
      <c r="J2371" s="419">
        <f t="shared" si="358"/>
        <v>28268761.238183923</v>
      </c>
      <c r="K2371" s="468">
        <f t="shared" si="359"/>
        <v>1.9831018089638372E-4</v>
      </c>
      <c r="O2371" s="513"/>
      <c r="P2371" s="479"/>
    </row>
    <row r="2372" spans="1:16">
      <c r="A2372" s="680"/>
      <c r="B2372" s="412" t="s">
        <v>2682</v>
      </c>
      <c r="C2372" s="413">
        <v>1114889532</v>
      </c>
      <c r="D2372" s="414"/>
      <c r="E2372" s="418" t="s">
        <v>2887</v>
      </c>
      <c r="F2372" s="475">
        <v>28268761.238183923</v>
      </c>
      <c r="G2372" s="463" t="s">
        <v>2888</v>
      </c>
      <c r="H2372" s="463" t="s">
        <v>2888</v>
      </c>
      <c r="I2372" s="463" t="s">
        <v>2888</v>
      </c>
      <c r="J2372" s="419">
        <f t="shared" si="358"/>
        <v>28268761.238183923</v>
      </c>
      <c r="K2372" s="468">
        <f t="shared" si="359"/>
        <v>1.9831018089638372E-4</v>
      </c>
      <c r="O2372" s="513"/>
      <c r="P2372" s="479"/>
    </row>
    <row r="2373" spans="1:16">
      <c r="A2373" s="680"/>
      <c r="B2373" s="412" t="s">
        <v>2683</v>
      </c>
      <c r="C2373" s="413">
        <v>1115073162</v>
      </c>
      <c r="D2373" s="414"/>
      <c r="E2373" s="418" t="s">
        <v>2887</v>
      </c>
      <c r="F2373" s="475">
        <v>28268761.238183923</v>
      </c>
      <c r="G2373" s="463" t="s">
        <v>2888</v>
      </c>
      <c r="H2373" s="463" t="s">
        <v>2888</v>
      </c>
      <c r="I2373" s="463" t="s">
        <v>2888</v>
      </c>
      <c r="J2373" s="419">
        <f t="shared" si="358"/>
        <v>28268761.238183923</v>
      </c>
      <c r="K2373" s="468">
        <f t="shared" si="359"/>
        <v>1.9831018089638372E-4</v>
      </c>
      <c r="O2373" s="513"/>
      <c r="P2373" s="479"/>
    </row>
    <row r="2374" spans="1:16">
      <c r="A2374" s="680"/>
      <c r="B2374" s="440" t="s">
        <v>1050</v>
      </c>
      <c r="C2374" s="441">
        <v>1116446631</v>
      </c>
      <c r="D2374" s="414"/>
      <c r="E2374" s="418" t="s">
        <v>2887</v>
      </c>
      <c r="F2374" s="475">
        <v>28268761.238183923</v>
      </c>
      <c r="G2374" s="463" t="s">
        <v>2888</v>
      </c>
      <c r="H2374" s="463" t="s">
        <v>2888</v>
      </c>
      <c r="I2374" s="463" t="s">
        <v>2888</v>
      </c>
      <c r="J2374" s="419">
        <f t="shared" si="358"/>
        <v>28268761.238183923</v>
      </c>
      <c r="K2374" s="468">
        <f t="shared" si="359"/>
        <v>1.9831018089638372E-4</v>
      </c>
      <c r="O2374" s="513"/>
      <c r="P2374" s="479"/>
    </row>
    <row r="2375" spans="1:16">
      <c r="A2375" s="680"/>
      <c r="B2375" s="412" t="s">
        <v>2684</v>
      </c>
      <c r="C2375" s="413">
        <v>1118260429</v>
      </c>
      <c r="D2375" s="414"/>
      <c r="E2375" s="418" t="s">
        <v>2887</v>
      </c>
      <c r="F2375" s="475">
        <v>28268761.238183923</v>
      </c>
      <c r="G2375" s="463" t="s">
        <v>2888</v>
      </c>
      <c r="H2375" s="463" t="s">
        <v>2888</v>
      </c>
      <c r="I2375" s="463" t="s">
        <v>2888</v>
      </c>
      <c r="J2375" s="419">
        <f t="shared" si="358"/>
        <v>28268761.238183923</v>
      </c>
      <c r="K2375" s="468">
        <f t="shared" si="359"/>
        <v>1.9831018089638372E-4</v>
      </c>
      <c r="O2375" s="513"/>
      <c r="P2375" s="479"/>
    </row>
    <row r="2376" spans="1:16">
      <c r="A2376" s="680"/>
      <c r="B2376" s="412" t="s">
        <v>2685</v>
      </c>
      <c r="C2376" s="413">
        <v>1118287526</v>
      </c>
      <c r="D2376" s="414"/>
      <c r="E2376" s="418" t="s">
        <v>2887</v>
      </c>
      <c r="F2376" s="475">
        <v>28268761.238183923</v>
      </c>
      <c r="G2376" s="463" t="s">
        <v>2888</v>
      </c>
      <c r="H2376" s="463" t="s">
        <v>2888</v>
      </c>
      <c r="I2376" s="463" t="s">
        <v>2888</v>
      </c>
      <c r="J2376" s="419">
        <f t="shared" si="358"/>
        <v>28268761.238183923</v>
      </c>
      <c r="K2376" s="468">
        <f t="shared" si="359"/>
        <v>1.9831018089638372E-4</v>
      </c>
      <c r="O2376" s="513"/>
      <c r="P2376" s="479"/>
    </row>
    <row r="2377" spans="1:16">
      <c r="A2377" s="680"/>
      <c r="B2377" s="440" t="s">
        <v>2686</v>
      </c>
      <c r="C2377" s="441">
        <v>1118299173</v>
      </c>
      <c r="D2377" s="414"/>
      <c r="E2377" s="418" t="s">
        <v>2887</v>
      </c>
      <c r="F2377" s="475">
        <v>28268761.238183923</v>
      </c>
      <c r="G2377" s="463" t="s">
        <v>2888</v>
      </c>
      <c r="H2377" s="463" t="s">
        <v>2888</v>
      </c>
      <c r="I2377" s="463" t="s">
        <v>2888</v>
      </c>
      <c r="J2377" s="419">
        <f t="shared" si="358"/>
        <v>28268761.238183923</v>
      </c>
      <c r="K2377" s="468">
        <f t="shared" si="359"/>
        <v>1.9831018089638372E-4</v>
      </c>
      <c r="O2377" s="513"/>
      <c r="P2377" s="479"/>
    </row>
    <row r="2378" spans="1:16">
      <c r="A2378" s="680"/>
      <c r="B2378" s="412" t="s">
        <v>2687</v>
      </c>
      <c r="C2378" s="413">
        <v>1118299191</v>
      </c>
      <c r="D2378" s="414"/>
      <c r="E2378" s="418" t="s">
        <v>2887</v>
      </c>
      <c r="F2378" s="475">
        <v>28268761.238183923</v>
      </c>
      <c r="G2378" s="463" t="s">
        <v>2888</v>
      </c>
      <c r="H2378" s="463" t="s">
        <v>2888</v>
      </c>
      <c r="I2378" s="463" t="s">
        <v>2888</v>
      </c>
      <c r="J2378" s="419">
        <f t="shared" si="358"/>
        <v>28268761.238183923</v>
      </c>
      <c r="K2378" s="468">
        <f t="shared" si="359"/>
        <v>1.9831018089638372E-4</v>
      </c>
      <c r="O2378" s="513"/>
      <c r="P2378" s="479"/>
    </row>
    <row r="2379" spans="1:16">
      <c r="A2379" s="680"/>
      <c r="B2379" s="412" t="s">
        <v>2688</v>
      </c>
      <c r="C2379" s="413">
        <v>1118307147</v>
      </c>
      <c r="D2379" s="414"/>
      <c r="E2379" s="418" t="s">
        <v>2887</v>
      </c>
      <c r="F2379" s="475">
        <v>28268761.238183923</v>
      </c>
      <c r="G2379" s="463" t="s">
        <v>2888</v>
      </c>
      <c r="H2379" s="463" t="s">
        <v>2888</v>
      </c>
      <c r="I2379" s="463" t="s">
        <v>2888</v>
      </c>
      <c r="J2379" s="419">
        <f t="shared" si="358"/>
        <v>28268761.238183923</v>
      </c>
      <c r="K2379" s="468">
        <f t="shared" si="359"/>
        <v>1.9831018089638372E-4</v>
      </c>
      <c r="O2379" s="513"/>
      <c r="P2379" s="479"/>
    </row>
    <row r="2380" spans="1:16">
      <c r="A2380" s="680"/>
      <c r="B2380" s="440" t="s">
        <v>2689</v>
      </c>
      <c r="C2380" s="441">
        <v>1118308010</v>
      </c>
      <c r="D2380" s="414"/>
      <c r="E2380" s="418" t="s">
        <v>2887</v>
      </c>
      <c r="F2380" s="475">
        <v>28268761.238183923</v>
      </c>
      <c r="G2380" s="463" t="s">
        <v>2888</v>
      </c>
      <c r="H2380" s="463" t="s">
        <v>2888</v>
      </c>
      <c r="I2380" s="463" t="s">
        <v>2888</v>
      </c>
      <c r="J2380" s="419">
        <f t="shared" si="358"/>
        <v>28268761.238183923</v>
      </c>
      <c r="K2380" s="468">
        <f t="shared" si="359"/>
        <v>1.9831018089638372E-4</v>
      </c>
      <c r="O2380" s="513"/>
      <c r="P2380" s="479"/>
    </row>
    <row r="2381" spans="1:16">
      <c r="A2381" s="680"/>
      <c r="B2381" s="412" t="s">
        <v>2690</v>
      </c>
      <c r="C2381" s="413">
        <v>1127233343</v>
      </c>
      <c r="D2381" s="414"/>
      <c r="E2381" s="418" t="s">
        <v>2887</v>
      </c>
      <c r="F2381" s="475">
        <v>28268761.238183923</v>
      </c>
      <c r="G2381" s="463" t="s">
        <v>2888</v>
      </c>
      <c r="H2381" s="463" t="s">
        <v>2888</v>
      </c>
      <c r="I2381" s="463" t="s">
        <v>2888</v>
      </c>
      <c r="J2381" s="419">
        <f t="shared" si="358"/>
        <v>28268761.238183923</v>
      </c>
      <c r="K2381" s="468">
        <f t="shared" si="359"/>
        <v>1.9831018089638372E-4</v>
      </c>
      <c r="O2381" s="513"/>
      <c r="P2381" s="479"/>
    </row>
    <row r="2382" spans="1:16">
      <c r="A2382" s="680"/>
      <c r="B2382" s="412" t="s">
        <v>2691</v>
      </c>
      <c r="C2382" s="413">
        <v>1127233405</v>
      </c>
      <c r="D2382" s="414"/>
      <c r="E2382" s="418" t="s">
        <v>2887</v>
      </c>
      <c r="F2382" s="475">
        <v>28268761.238183923</v>
      </c>
      <c r="G2382" s="463" t="s">
        <v>2888</v>
      </c>
      <c r="H2382" s="463" t="s">
        <v>2888</v>
      </c>
      <c r="I2382" s="463" t="s">
        <v>2888</v>
      </c>
      <c r="J2382" s="419">
        <f t="shared" si="358"/>
        <v>28268761.238183923</v>
      </c>
      <c r="K2382" s="468">
        <f t="shared" si="359"/>
        <v>1.9831018089638372E-4</v>
      </c>
      <c r="O2382" s="513"/>
      <c r="P2382" s="479"/>
    </row>
    <row r="2383" spans="1:16">
      <c r="A2383" s="680"/>
      <c r="B2383" s="440" t="s">
        <v>2692</v>
      </c>
      <c r="C2383" s="441">
        <v>1127238095</v>
      </c>
      <c r="D2383" s="414"/>
      <c r="E2383" s="418" t="s">
        <v>2887</v>
      </c>
      <c r="F2383" s="475">
        <v>28268761.238183923</v>
      </c>
      <c r="G2383" s="463" t="s">
        <v>2888</v>
      </c>
      <c r="H2383" s="463" t="s">
        <v>2888</v>
      </c>
      <c r="I2383" s="463" t="s">
        <v>2888</v>
      </c>
      <c r="J2383" s="419">
        <f t="shared" si="358"/>
        <v>28268761.238183923</v>
      </c>
      <c r="K2383" s="468">
        <f t="shared" si="359"/>
        <v>1.9831018089638372E-4</v>
      </c>
      <c r="O2383" s="513"/>
      <c r="P2383" s="479"/>
    </row>
    <row r="2384" spans="1:16">
      <c r="A2384" s="680"/>
      <c r="B2384" s="412" t="s">
        <v>2693</v>
      </c>
      <c r="C2384" s="413">
        <v>1127793263</v>
      </c>
      <c r="D2384" s="414"/>
      <c r="E2384" s="418" t="s">
        <v>2887</v>
      </c>
      <c r="F2384" s="475">
        <v>28268761.238183923</v>
      </c>
      <c r="G2384" s="463" t="s">
        <v>2888</v>
      </c>
      <c r="H2384" s="463" t="s">
        <v>2888</v>
      </c>
      <c r="I2384" s="463" t="s">
        <v>2888</v>
      </c>
      <c r="J2384" s="419">
        <f t="shared" si="358"/>
        <v>28268761.238183923</v>
      </c>
      <c r="K2384" s="468">
        <f t="shared" si="359"/>
        <v>1.9831018089638372E-4</v>
      </c>
      <c r="O2384" s="513"/>
      <c r="P2384" s="479"/>
    </row>
    <row r="2385" spans="1:16">
      <c r="A2385" s="680"/>
      <c r="B2385" s="412" t="s">
        <v>2694</v>
      </c>
      <c r="C2385" s="413">
        <v>1130587852</v>
      </c>
      <c r="D2385" s="414"/>
      <c r="E2385" s="418" t="s">
        <v>2887</v>
      </c>
      <c r="F2385" s="475">
        <v>28268761.238183923</v>
      </c>
      <c r="G2385" s="463" t="s">
        <v>2888</v>
      </c>
      <c r="H2385" s="463" t="s">
        <v>2888</v>
      </c>
      <c r="I2385" s="463" t="s">
        <v>2888</v>
      </c>
      <c r="J2385" s="419">
        <f t="shared" si="358"/>
        <v>28268761.238183923</v>
      </c>
      <c r="K2385" s="468">
        <f t="shared" si="359"/>
        <v>1.9831018089638372E-4</v>
      </c>
      <c r="O2385" s="513"/>
      <c r="P2385" s="479"/>
    </row>
    <row r="2386" spans="1:16">
      <c r="A2386" s="680"/>
      <c r="B2386" s="440" t="s">
        <v>2695</v>
      </c>
      <c r="C2386" s="441">
        <v>1130588172</v>
      </c>
      <c r="D2386" s="414"/>
      <c r="E2386" s="418" t="s">
        <v>2887</v>
      </c>
      <c r="F2386" s="475">
        <v>28268761.238183923</v>
      </c>
      <c r="G2386" s="463" t="s">
        <v>2888</v>
      </c>
      <c r="H2386" s="463" t="s">
        <v>2888</v>
      </c>
      <c r="I2386" s="463" t="s">
        <v>2888</v>
      </c>
      <c r="J2386" s="419">
        <f t="shared" si="358"/>
        <v>28268761.238183923</v>
      </c>
      <c r="K2386" s="468">
        <f t="shared" si="359"/>
        <v>1.9831018089638372E-4</v>
      </c>
      <c r="O2386" s="513"/>
      <c r="P2386" s="479"/>
    </row>
    <row r="2387" spans="1:16">
      <c r="A2387" s="680"/>
      <c r="B2387" s="412" t="s">
        <v>2696</v>
      </c>
      <c r="C2387" s="413">
        <v>1130588274</v>
      </c>
      <c r="D2387" s="414"/>
      <c r="E2387" s="418" t="s">
        <v>2887</v>
      </c>
      <c r="F2387" s="475">
        <v>28268761.238183923</v>
      </c>
      <c r="G2387" s="463" t="s">
        <v>2888</v>
      </c>
      <c r="H2387" s="463" t="s">
        <v>2888</v>
      </c>
      <c r="I2387" s="463" t="s">
        <v>2888</v>
      </c>
      <c r="J2387" s="419">
        <f t="shared" si="358"/>
        <v>28268761.238183923</v>
      </c>
      <c r="K2387" s="468">
        <f t="shared" si="359"/>
        <v>1.9831018089638372E-4</v>
      </c>
      <c r="O2387" s="513"/>
      <c r="P2387" s="479"/>
    </row>
    <row r="2388" spans="1:16">
      <c r="A2388" s="680"/>
      <c r="B2388" s="412" t="s">
        <v>2697</v>
      </c>
      <c r="C2388" s="413">
        <v>1130591208</v>
      </c>
      <c r="D2388" s="414"/>
      <c r="E2388" s="418" t="s">
        <v>2887</v>
      </c>
      <c r="F2388" s="475">
        <v>28268761.238183923</v>
      </c>
      <c r="G2388" s="463" t="s">
        <v>2888</v>
      </c>
      <c r="H2388" s="463" t="s">
        <v>2888</v>
      </c>
      <c r="I2388" s="463" t="s">
        <v>2888</v>
      </c>
      <c r="J2388" s="419">
        <f t="shared" si="358"/>
        <v>28268761.238183923</v>
      </c>
      <c r="K2388" s="468">
        <f t="shared" si="359"/>
        <v>1.9831018089638372E-4</v>
      </c>
      <c r="O2388" s="513"/>
      <c r="P2388" s="479"/>
    </row>
    <row r="2389" spans="1:16">
      <c r="A2389" s="680"/>
      <c r="B2389" s="440" t="s">
        <v>2698</v>
      </c>
      <c r="C2389" s="441">
        <v>1130596362</v>
      </c>
      <c r="D2389" s="414"/>
      <c r="E2389" s="418" t="s">
        <v>2887</v>
      </c>
      <c r="F2389" s="475">
        <v>28268761.238183923</v>
      </c>
      <c r="G2389" s="463" t="s">
        <v>2888</v>
      </c>
      <c r="H2389" s="463" t="s">
        <v>2888</v>
      </c>
      <c r="I2389" s="463" t="s">
        <v>2888</v>
      </c>
      <c r="J2389" s="419">
        <f t="shared" si="358"/>
        <v>28268761.238183923</v>
      </c>
      <c r="K2389" s="468">
        <f t="shared" si="359"/>
        <v>1.9831018089638372E-4</v>
      </c>
      <c r="O2389" s="513"/>
      <c r="P2389" s="479"/>
    </row>
    <row r="2390" spans="1:16">
      <c r="A2390" s="680"/>
      <c r="B2390" s="412" t="s">
        <v>2699</v>
      </c>
      <c r="C2390" s="413">
        <v>1130599093</v>
      </c>
      <c r="D2390" s="414"/>
      <c r="E2390" s="418" t="s">
        <v>2887</v>
      </c>
      <c r="F2390" s="475">
        <v>28268761.238183923</v>
      </c>
      <c r="G2390" s="463" t="s">
        <v>2888</v>
      </c>
      <c r="H2390" s="463" t="s">
        <v>2888</v>
      </c>
      <c r="I2390" s="463" t="s">
        <v>2888</v>
      </c>
      <c r="J2390" s="419">
        <f t="shared" ref="J2390:J2453" si="360">+F2390</f>
        <v>28268761.238183923</v>
      </c>
      <c r="K2390" s="468">
        <f t="shared" ref="K2390:K2453" si="361">+J2390/$L$4337</f>
        <v>1.9831018089638372E-4</v>
      </c>
      <c r="O2390" s="513"/>
      <c r="P2390" s="479"/>
    </row>
    <row r="2391" spans="1:16">
      <c r="A2391" s="680"/>
      <c r="B2391" s="412" t="s">
        <v>2700</v>
      </c>
      <c r="C2391" s="413">
        <v>1130603672</v>
      </c>
      <c r="D2391" s="414"/>
      <c r="E2391" s="418" t="s">
        <v>2887</v>
      </c>
      <c r="F2391" s="475">
        <v>28268761.238183923</v>
      </c>
      <c r="G2391" s="463" t="s">
        <v>2888</v>
      </c>
      <c r="H2391" s="463" t="s">
        <v>2888</v>
      </c>
      <c r="I2391" s="463" t="s">
        <v>2888</v>
      </c>
      <c r="J2391" s="419">
        <f t="shared" si="360"/>
        <v>28268761.238183923</v>
      </c>
      <c r="K2391" s="468">
        <f t="shared" si="361"/>
        <v>1.9831018089638372E-4</v>
      </c>
      <c r="O2391" s="513"/>
      <c r="P2391" s="479"/>
    </row>
    <row r="2392" spans="1:16">
      <c r="A2392" s="680"/>
      <c r="B2392" s="440" t="s">
        <v>2701</v>
      </c>
      <c r="C2392" s="441">
        <v>1130605051</v>
      </c>
      <c r="D2392" s="414"/>
      <c r="E2392" s="418" t="s">
        <v>2887</v>
      </c>
      <c r="F2392" s="475">
        <v>28268761.238183923</v>
      </c>
      <c r="G2392" s="463" t="s">
        <v>2888</v>
      </c>
      <c r="H2392" s="463" t="s">
        <v>2888</v>
      </c>
      <c r="I2392" s="463" t="s">
        <v>2888</v>
      </c>
      <c r="J2392" s="419">
        <f t="shared" si="360"/>
        <v>28268761.238183923</v>
      </c>
      <c r="K2392" s="468">
        <f t="shared" si="361"/>
        <v>1.9831018089638372E-4</v>
      </c>
      <c r="O2392" s="513"/>
      <c r="P2392" s="479"/>
    </row>
    <row r="2393" spans="1:16">
      <c r="A2393" s="680"/>
      <c r="B2393" s="412" t="s">
        <v>2702</v>
      </c>
      <c r="C2393" s="413">
        <v>1130606162</v>
      </c>
      <c r="D2393" s="414"/>
      <c r="E2393" s="418" t="s">
        <v>2887</v>
      </c>
      <c r="F2393" s="475">
        <v>28268761.238183923</v>
      </c>
      <c r="G2393" s="463" t="s">
        <v>2888</v>
      </c>
      <c r="H2393" s="463" t="s">
        <v>2888</v>
      </c>
      <c r="I2393" s="463" t="s">
        <v>2888</v>
      </c>
      <c r="J2393" s="419">
        <f t="shared" si="360"/>
        <v>28268761.238183923</v>
      </c>
      <c r="K2393" s="468">
        <f t="shared" si="361"/>
        <v>1.9831018089638372E-4</v>
      </c>
      <c r="O2393" s="513"/>
      <c r="P2393" s="479"/>
    </row>
    <row r="2394" spans="1:16">
      <c r="A2394" s="680"/>
      <c r="B2394" s="412" t="s">
        <v>2703</v>
      </c>
      <c r="C2394" s="413">
        <v>1130606515</v>
      </c>
      <c r="D2394" s="414"/>
      <c r="E2394" s="418" t="s">
        <v>2887</v>
      </c>
      <c r="F2394" s="475">
        <v>28268761.238183923</v>
      </c>
      <c r="G2394" s="463" t="s">
        <v>2888</v>
      </c>
      <c r="H2394" s="463" t="s">
        <v>2888</v>
      </c>
      <c r="I2394" s="463" t="s">
        <v>2888</v>
      </c>
      <c r="J2394" s="419">
        <f t="shared" si="360"/>
        <v>28268761.238183923</v>
      </c>
      <c r="K2394" s="468">
        <f t="shared" si="361"/>
        <v>1.9831018089638372E-4</v>
      </c>
      <c r="O2394" s="513"/>
      <c r="P2394" s="479"/>
    </row>
    <row r="2395" spans="1:16">
      <c r="A2395" s="680"/>
      <c r="B2395" s="440" t="s">
        <v>2704</v>
      </c>
      <c r="C2395" s="441">
        <v>1130611400</v>
      </c>
      <c r="D2395" s="414"/>
      <c r="E2395" s="418" t="s">
        <v>2887</v>
      </c>
      <c r="F2395" s="475">
        <v>28268761.238183923</v>
      </c>
      <c r="G2395" s="463" t="s">
        <v>2888</v>
      </c>
      <c r="H2395" s="463" t="s">
        <v>2888</v>
      </c>
      <c r="I2395" s="463" t="s">
        <v>2888</v>
      </c>
      <c r="J2395" s="419">
        <f t="shared" si="360"/>
        <v>28268761.238183923</v>
      </c>
      <c r="K2395" s="468">
        <f t="shared" si="361"/>
        <v>1.9831018089638372E-4</v>
      </c>
      <c r="O2395" s="513"/>
      <c r="P2395" s="479"/>
    </row>
    <row r="2396" spans="1:16">
      <c r="A2396" s="680"/>
      <c r="B2396" s="412" t="s">
        <v>2705</v>
      </c>
      <c r="C2396" s="413">
        <v>1130611953</v>
      </c>
      <c r="D2396" s="414"/>
      <c r="E2396" s="418" t="s">
        <v>2887</v>
      </c>
      <c r="F2396" s="475">
        <v>28268761.238183923</v>
      </c>
      <c r="G2396" s="463" t="s">
        <v>2888</v>
      </c>
      <c r="H2396" s="463" t="s">
        <v>2888</v>
      </c>
      <c r="I2396" s="463" t="s">
        <v>2888</v>
      </c>
      <c r="J2396" s="419">
        <f t="shared" si="360"/>
        <v>28268761.238183923</v>
      </c>
      <c r="K2396" s="468">
        <f t="shared" si="361"/>
        <v>1.9831018089638372E-4</v>
      </c>
      <c r="O2396" s="513"/>
      <c r="P2396" s="479"/>
    </row>
    <row r="2397" spans="1:16">
      <c r="A2397" s="680"/>
      <c r="B2397" s="412" t="s">
        <v>2706</v>
      </c>
      <c r="C2397" s="413">
        <v>1130614134</v>
      </c>
      <c r="D2397" s="414"/>
      <c r="E2397" s="418" t="s">
        <v>2887</v>
      </c>
      <c r="F2397" s="475">
        <v>28268761.238183923</v>
      </c>
      <c r="G2397" s="463" t="s">
        <v>2888</v>
      </c>
      <c r="H2397" s="463" t="s">
        <v>2888</v>
      </c>
      <c r="I2397" s="463" t="s">
        <v>2888</v>
      </c>
      <c r="J2397" s="419">
        <f t="shared" si="360"/>
        <v>28268761.238183923</v>
      </c>
      <c r="K2397" s="468">
        <f t="shared" si="361"/>
        <v>1.9831018089638372E-4</v>
      </c>
      <c r="O2397" s="513"/>
      <c r="P2397" s="479"/>
    </row>
    <row r="2398" spans="1:16">
      <c r="A2398" s="680"/>
      <c r="B2398" s="440" t="s">
        <v>1052</v>
      </c>
      <c r="C2398" s="441">
        <v>1130614632</v>
      </c>
      <c r="D2398" s="414"/>
      <c r="E2398" s="418" t="s">
        <v>2887</v>
      </c>
      <c r="F2398" s="475">
        <v>28268761.238183923</v>
      </c>
      <c r="G2398" s="463" t="s">
        <v>2888</v>
      </c>
      <c r="H2398" s="463" t="s">
        <v>2888</v>
      </c>
      <c r="I2398" s="463" t="s">
        <v>2888</v>
      </c>
      <c r="J2398" s="419">
        <f t="shared" si="360"/>
        <v>28268761.238183923</v>
      </c>
      <c r="K2398" s="468">
        <f t="shared" si="361"/>
        <v>1.9831018089638372E-4</v>
      </c>
      <c r="O2398" s="513"/>
      <c r="P2398" s="479"/>
    </row>
    <row r="2399" spans="1:16">
      <c r="A2399" s="680"/>
      <c r="B2399" s="412" t="s">
        <v>2707</v>
      </c>
      <c r="C2399" s="413">
        <v>1130615312</v>
      </c>
      <c r="D2399" s="414"/>
      <c r="E2399" s="418" t="s">
        <v>2887</v>
      </c>
      <c r="F2399" s="475">
        <v>28268761.238183923</v>
      </c>
      <c r="G2399" s="463" t="s">
        <v>2888</v>
      </c>
      <c r="H2399" s="463" t="s">
        <v>2888</v>
      </c>
      <c r="I2399" s="463" t="s">
        <v>2888</v>
      </c>
      <c r="J2399" s="419">
        <f t="shared" si="360"/>
        <v>28268761.238183923</v>
      </c>
      <c r="K2399" s="468">
        <f t="shared" si="361"/>
        <v>1.9831018089638372E-4</v>
      </c>
      <c r="O2399" s="513"/>
      <c r="P2399" s="479"/>
    </row>
    <row r="2400" spans="1:16">
      <c r="A2400" s="680"/>
      <c r="B2400" s="412" t="s">
        <v>2708</v>
      </c>
      <c r="C2400" s="413">
        <v>1130617376</v>
      </c>
      <c r="D2400" s="414"/>
      <c r="E2400" s="418" t="s">
        <v>2887</v>
      </c>
      <c r="F2400" s="475">
        <v>28268761.238183923</v>
      </c>
      <c r="G2400" s="463" t="s">
        <v>2888</v>
      </c>
      <c r="H2400" s="463" t="s">
        <v>2888</v>
      </c>
      <c r="I2400" s="463" t="s">
        <v>2888</v>
      </c>
      <c r="J2400" s="419">
        <f t="shared" si="360"/>
        <v>28268761.238183923</v>
      </c>
      <c r="K2400" s="468">
        <f t="shared" si="361"/>
        <v>1.9831018089638372E-4</v>
      </c>
      <c r="O2400" s="513"/>
      <c r="P2400" s="479"/>
    </row>
    <row r="2401" spans="1:16">
      <c r="A2401" s="680"/>
      <c r="B2401" s="440" t="s">
        <v>2709</v>
      </c>
      <c r="C2401" s="441">
        <v>1130619044</v>
      </c>
      <c r="D2401" s="414"/>
      <c r="E2401" s="418" t="s">
        <v>2887</v>
      </c>
      <c r="F2401" s="475">
        <v>28268761.238183923</v>
      </c>
      <c r="G2401" s="463" t="s">
        <v>2888</v>
      </c>
      <c r="H2401" s="463" t="s">
        <v>2888</v>
      </c>
      <c r="I2401" s="463" t="s">
        <v>2888</v>
      </c>
      <c r="J2401" s="419">
        <f t="shared" si="360"/>
        <v>28268761.238183923</v>
      </c>
      <c r="K2401" s="468">
        <f t="shared" si="361"/>
        <v>1.9831018089638372E-4</v>
      </c>
      <c r="O2401" s="513"/>
      <c r="P2401" s="479"/>
    </row>
    <row r="2402" spans="1:16">
      <c r="A2402" s="680"/>
      <c r="B2402" s="412" t="s">
        <v>2710</v>
      </c>
      <c r="C2402" s="413">
        <v>1130619049</v>
      </c>
      <c r="D2402" s="414"/>
      <c r="E2402" s="418" t="s">
        <v>2887</v>
      </c>
      <c r="F2402" s="475">
        <v>28268761.238183923</v>
      </c>
      <c r="G2402" s="463" t="s">
        <v>2888</v>
      </c>
      <c r="H2402" s="463" t="s">
        <v>2888</v>
      </c>
      <c r="I2402" s="463" t="s">
        <v>2888</v>
      </c>
      <c r="J2402" s="419">
        <f t="shared" si="360"/>
        <v>28268761.238183923</v>
      </c>
      <c r="K2402" s="468">
        <f t="shared" si="361"/>
        <v>1.9831018089638372E-4</v>
      </c>
      <c r="O2402" s="513"/>
      <c r="P2402" s="479"/>
    </row>
    <row r="2403" spans="1:16">
      <c r="A2403" s="680"/>
      <c r="B2403" s="412" t="s">
        <v>2711</v>
      </c>
      <c r="C2403" s="413">
        <v>1130619272</v>
      </c>
      <c r="D2403" s="414"/>
      <c r="E2403" s="418" t="s">
        <v>2887</v>
      </c>
      <c r="F2403" s="475">
        <v>28268761.238183923</v>
      </c>
      <c r="G2403" s="463" t="s">
        <v>2888</v>
      </c>
      <c r="H2403" s="463" t="s">
        <v>2888</v>
      </c>
      <c r="I2403" s="463" t="s">
        <v>2888</v>
      </c>
      <c r="J2403" s="419">
        <f t="shared" si="360"/>
        <v>28268761.238183923</v>
      </c>
      <c r="K2403" s="468">
        <f t="shared" si="361"/>
        <v>1.9831018089638372E-4</v>
      </c>
      <c r="O2403" s="513"/>
      <c r="P2403" s="479"/>
    </row>
    <row r="2404" spans="1:16">
      <c r="A2404" s="680"/>
      <c r="B2404" s="440" t="s">
        <v>2712</v>
      </c>
      <c r="C2404" s="441">
        <v>1130620440</v>
      </c>
      <c r="D2404" s="414"/>
      <c r="E2404" s="418" t="s">
        <v>2887</v>
      </c>
      <c r="F2404" s="475">
        <v>28268761.238183923</v>
      </c>
      <c r="G2404" s="463" t="s">
        <v>2888</v>
      </c>
      <c r="H2404" s="463" t="s">
        <v>2888</v>
      </c>
      <c r="I2404" s="463" t="s">
        <v>2888</v>
      </c>
      <c r="J2404" s="419">
        <f t="shared" si="360"/>
        <v>28268761.238183923</v>
      </c>
      <c r="K2404" s="468">
        <f t="shared" si="361"/>
        <v>1.9831018089638372E-4</v>
      </c>
      <c r="O2404" s="513"/>
      <c r="P2404" s="479"/>
    </row>
    <row r="2405" spans="1:16">
      <c r="A2405" s="680"/>
      <c r="B2405" s="412" t="s">
        <v>2713</v>
      </c>
      <c r="C2405" s="413">
        <v>1130620840</v>
      </c>
      <c r="D2405" s="414"/>
      <c r="E2405" s="418" t="s">
        <v>2887</v>
      </c>
      <c r="F2405" s="475">
        <v>28268761.238183923</v>
      </c>
      <c r="G2405" s="463" t="s">
        <v>2888</v>
      </c>
      <c r="H2405" s="463" t="s">
        <v>2888</v>
      </c>
      <c r="I2405" s="463" t="s">
        <v>2888</v>
      </c>
      <c r="J2405" s="419">
        <f t="shared" si="360"/>
        <v>28268761.238183923</v>
      </c>
      <c r="K2405" s="468">
        <f t="shared" si="361"/>
        <v>1.9831018089638372E-4</v>
      </c>
      <c r="O2405" s="513"/>
      <c r="P2405" s="479"/>
    </row>
    <row r="2406" spans="1:16">
      <c r="A2406" s="680"/>
      <c r="B2406" s="412" t="s">
        <v>2714</v>
      </c>
      <c r="C2406" s="413">
        <v>1130621178</v>
      </c>
      <c r="D2406" s="414"/>
      <c r="E2406" s="418" t="s">
        <v>2887</v>
      </c>
      <c r="F2406" s="475">
        <v>28268761.238183923</v>
      </c>
      <c r="G2406" s="463" t="s">
        <v>2888</v>
      </c>
      <c r="H2406" s="463" t="s">
        <v>2888</v>
      </c>
      <c r="I2406" s="463" t="s">
        <v>2888</v>
      </c>
      <c r="J2406" s="419">
        <f t="shared" si="360"/>
        <v>28268761.238183923</v>
      </c>
      <c r="K2406" s="468">
        <f t="shared" si="361"/>
        <v>1.9831018089638372E-4</v>
      </c>
      <c r="O2406" s="513"/>
      <c r="P2406" s="479"/>
    </row>
    <row r="2407" spans="1:16">
      <c r="A2407" s="680"/>
      <c r="B2407" s="440" t="s">
        <v>2715</v>
      </c>
      <c r="C2407" s="441">
        <v>1130621238</v>
      </c>
      <c r="D2407" s="414"/>
      <c r="E2407" s="418" t="s">
        <v>2887</v>
      </c>
      <c r="F2407" s="475">
        <v>28268761.238183923</v>
      </c>
      <c r="G2407" s="463" t="s">
        <v>2888</v>
      </c>
      <c r="H2407" s="463" t="s">
        <v>2888</v>
      </c>
      <c r="I2407" s="463" t="s">
        <v>2888</v>
      </c>
      <c r="J2407" s="419">
        <f t="shared" si="360"/>
        <v>28268761.238183923</v>
      </c>
      <c r="K2407" s="468">
        <f t="shared" si="361"/>
        <v>1.9831018089638372E-4</v>
      </c>
      <c r="O2407" s="513"/>
      <c r="P2407" s="479"/>
    </row>
    <row r="2408" spans="1:16">
      <c r="A2408" s="680"/>
      <c r="B2408" s="412" t="s">
        <v>2716</v>
      </c>
      <c r="C2408" s="413">
        <v>1130622582</v>
      </c>
      <c r="D2408" s="414"/>
      <c r="E2408" s="418" t="s">
        <v>2887</v>
      </c>
      <c r="F2408" s="475">
        <v>28268761.238183923</v>
      </c>
      <c r="G2408" s="463" t="s">
        <v>2888</v>
      </c>
      <c r="H2408" s="463" t="s">
        <v>2888</v>
      </c>
      <c r="I2408" s="463" t="s">
        <v>2888</v>
      </c>
      <c r="J2408" s="419">
        <f t="shared" si="360"/>
        <v>28268761.238183923</v>
      </c>
      <c r="K2408" s="468">
        <f t="shared" si="361"/>
        <v>1.9831018089638372E-4</v>
      </c>
      <c r="O2408" s="513"/>
      <c r="P2408" s="479"/>
    </row>
    <row r="2409" spans="1:16">
      <c r="A2409" s="680"/>
      <c r="B2409" s="412" t="s">
        <v>2717</v>
      </c>
      <c r="C2409" s="413">
        <v>1130634181</v>
      </c>
      <c r="D2409" s="414"/>
      <c r="E2409" s="418" t="s">
        <v>2887</v>
      </c>
      <c r="F2409" s="475">
        <v>28268761.238183923</v>
      </c>
      <c r="G2409" s="463" t="s">
        <v>2888</v>
      </c>
      <c r="H2409" s="463" t="s">
        <v>2888</v>
      </c>
      <c r="I2409" s="463" t="s">
        <v>2888</v>
      </c>
      <c r="J2409" s="419">
        <f t="shared" si="360"/>
        <v>28268761.238183923</v>
      </c>
      <c r="K2409" s="468">
        <f t="shared" si="361"/>
        <v>1.9831018089638372E-4</v>
      </c>
      <c r="O2409" s="513"/>
      <c r="P2409" s="479"/>
    </row>
    <row r="2410" spans="1:16">
      <c r="A2410" s="680"/>
      <c r="B2410" s="440" t="s">
        <v>2718</v>
      </c>
      <c r="C2410" s="441">
        <v>1130636731</v>
      </c>
      <c r="D2410" s="414"/>
      <c r="E2410" s="418" t="s">
        <v>2887</v>
      </c>
      <c r="F2410" s="475">
        <v>28268761.238183923</v>
      </c>
      <c r="G2410" s="463" t="s">
        <v>2888</v>
      </c>
      <c r="H2410" s="463" t="s">
        <v>2888</v>
      </c>
      <c r="I2410" s="463" t="s">
        <v>2888</v>
      </c>
      <c r="J2410" s="419">
        <f t="shared" si="360"/>
        <v>28268761.238183923</v>
      </c>
      <c r="K2410" s="468">
        <f t="shared" si="361"/>
        <v>1.9831018089638372E-4</v>
      </c>
      <c r="O2410" s="513"/>
      <c r="P2410" s="479"/>
    </row>
    <row r="2411" spans="1:16">
      <c r="A2411" s="680"/>
      <c r="B2411" s="412" t="s">
        <v>2719</v>
      </c>
      <c r="C2411" s="413">
        <v>1130643068</v>
      </c>
      <c r="D2411" s="414"/>
      <c r="E2411" s="418" t="s">
        <v>2887</v>
      </c>
      <c r="F2411" s="475">
        <v>28268761.238183923</v>
      </c>
      <c r="G2411" s="463" t="s">
        <v>2888</v>
      </c>
      <c r="H2411" s="463" t="s">
        <v>2888</v>
      </c>
      <c r="I2411" s="463" t="s">
        <v>2888</v>
      </c>
      <c r="J2411" s="419">
        <f t="shared" si="360"/>
        <v>28268761.238183923</v>
      </c>
      <c r="K2411" s="468">
        <f t="shared" si="361"/>
        <v>1.9831018089638372E-4</v>
      </c>
      <c r="O2411" s="513"/>
      <c r="P2411" s="479"/>
    </row>
    <row r="2412" spans="1:16">
      <c r="A2412" s="680"/>
      <c r="B2412" s="412" t="s">
        <v>2720</v>
      </c>
      <c r="C2412" s="413">
        <v>1130651577</v>
      </c>
      <c r="D2412" s="414"/>
      <c r="E2412" s="418" t="s">
        <v>2887</v>
      </c>
      <c r="F2412" s="475">
        <v>28268761.238183923</v>
      </c>
      <c r="G2412" s="463" t="s">
        <v>2888</v>
      </c>
      <c r="H2412" s="463" t="s">
        <v>2888</v>
      </c>
      <c r="I2412" s="463" t="s">
        <v>2888</v>
      </c>
      <c r="J2412" s="419">
        <f t="shared" si="360"/>
        <v>28268761.238183923</v>
      </c>
      <c r="K2412" s="468">
        <f t="shared" si="361"/>
        <v>1.9831018089638372E-4</v>
      </c>
      <c r="O2412" s="513"/>
      <c r="P2412" s="479"/>
    </row>
    <row r="2413" spans="1:16">
      <c r="A2413" s="680"/>
      <c r="B2413" s="440" t="s">
        <v>2721</v>
      </c>
      <c r="C2413" s="441">
        <v>1130652370</v>
      </c>
      <c r="D2413" s="414"/>
      <c r="E2413" s="418" t="s">
        <v>2887</v>
      </c>
      <c r="F2413" s="475">
        <v>28268761.238183923</v>
      </c>
      <c r="G2413" s="463" t="s">
        <v>2888</v>
      </c>
      <c r="H2413" s="463" t="s">
        <v>2888</v>
      </c>
      <c r="I2413" s="463" t="s">
        <v>2888</v>
      </c>
      <c r="J2413" s="419">
        <f t="shared" si="360"/>
        <v>28268761.238183923</v>
      </c>
      <c r="K2413" s="468">
        <f t="shared" si="361"/>
        <v>1.9831018089638372E-4</v>
      </c>
      <c r="O2413" s="513"/>
      <c r="P2413" s="479"/>
    </row>
    <row r="2414" spans="1:16">
      <c r="A2414" s="680"/>
      <c r="B2414" s="412" t="s">
        <v>2722</v>
      </c>
      <c r="C2414" s="413">
        <v>1130653419</v>
      </c>
      <c r="D2414" s="414"/>
      <c r="E2414" s="418" t="s">
        <v>2887</v>
      </c>
      <c r="F2414" s="475">
        <v>28268761.238183923</v>
      </c>
      <c r="G2414" s="463" t="s">
        <v>2888</v>
      </c>
      <c r="H2414" s="463" t="s">
        <v>2888</v>
      </c>
      <c r="I2414" s="463" t="s">
        <v>2888</v>
      </c>
      <c r="J2414" s="419">
        <f t="shared" si="360"/>
        <v>28268761.238183923</v>
      </c>
      <c r="K2414" s="468">
        <f t="shared" si="361"/>
        <v>1.9831018089638372E-4</v>
      </c>
      <c r="O2414" s="513"/>
      <c r="P2414" s="479"/>
    </row>
    <row r="2415" spans="1:16">
      <c r="A2415" s="680"/>
      <c r="B2415" s="412" t="s">
        <v>2723</v>
      </c>
      <c r="C2415" s="413">
        <v>1130658013</v>
      </c>
      <c r="D2415" s="414"/>
      <c r="E2415" s="418" t="s">
        <v>2887</v>
      </c>
      <c r="F2415" s="475">
        <v>28268761.238183923</v>
      </c>
      <c r="G2415" s="463" t="s">
        <v>2888</v>
      </c>
      <c r="H2415" s="463" t="s">
        <v>2888</v>
      </c>
      <c r="I2415" s="463" t="s">
        <v>2888</v>
      </c>
      <c r="J2415" s="419">
        <f t="shared" si="360"/>
        <v>28268761.238183923</v>
      </c>
      <c r="K2415" s="468">
        <f t="shared" si="361"/>
        <v>1.9831018089638372E-4</v>
      </c>
      <c r="O2415" s="513"/>
      <c r="P2415" s="479"/>
    </row>
    <row r="2416" spans="1:16">
      <c r="A2416" s="680"/>
      <c r="B2416" s="440" t="s">
        <v>2724</v>
      </c>
      <c r="C2416" s="441">
        <v>1130658785</v>
      </c>
      <c r="D2416" s="414"/>
      <c r="E2416" s="418" t="s">
        <v>2887</v>
      </c>
      <c r="F2416" s="475">
        <v>28268761.238183923</v>
      </c>
      <c r="G2416" s="463" t="s">
        <v>2888</v>
      </c>
      <c r="H2416" s="463" t="s">
        <v>2888</v>
      </c>
      <c r="I2416" s="463" t="s">
        <v>2888</v>
      </c>
      <c r="J2416" s="419">
        <f t="shared" si="360"/>
        <v>28268761.238183923</v>
      </c>
      <c r="K2416" s="468">
        <f t="shared" si="361"/>
        <v>1.9831018089638372E-4</v>
      </c>
      <c r="O2416" s="513"/>
      <c r="P2416" s="479"/>
    </row>
    <row r="2417" spans="1:16">
      <c r="A2417" s="680"/>
      <c r="B2417" s="412" t="s">
        <v>2725</v>
      </c>
      <c r="C2417" s="413">
        <v>1130670289</v>
      </c>
      <c r="D2417" s="414"/>
      <c r="E2417" s="418" t="s">
        <v>2887</v>
      </c>
      <c r="F2417" s="475">
        <v>28268761.238183923</v>
      </c>
      <c r="G2417" s="463" t="s">
        <v>2888</v>
      </c>
      <c r="H2417" s="463" t="s">
        <v>2888</v>
      </c>
      <c r="I2417" s="463" t="s">
        <v>2888</v>
      </c>
      <c r="J2417" s="419">
        <f t="shared" si="360"/>
        <v>28268761.238183923</v>
      </c>
      <c r="K2417" s="468">
        <f t="shared" si="361"/>
        <v>1.9831018089638372E-4</v>
      </c>
      <c r="O2417" s="513"/>
      <c r="P2417" s="479"/>
    </row>
    <row r="2418" spans="1:16">
      <c r="A2418" s="680"/>
      <c r="B2418" s="412" t="s">
        <v>2726</v>
      </c>
      <c r="C2418" s="413">
        <v>1130671707</v>
      </c>
      <c r="D2418" s="414"/>
      <c r="E2418" s="418" t="s">
        <v>2887</v>
      </c>
      <c r="F2418" s="475">
        <v>28268761.238183923</v>
      </c>
      <c r="G2418" s="463" t="s">
        <v>2888</v>
      </c>
      <c r="H2418" s="463" t="s">
        <v>2888</v>
      </c>
      <c r="I2418" s="463" t="s">
        <v>2888</v>
      </c>
      <c r="J2418" s="419">
        <f t="shared" si="360"/>
        <v>28268761.238183923</v>
      </c>
      <c r="K2418" s="468">
        <f t="shared" si="361"/>
        <v>1.9831018089638372E-4</v>
      </c>
      <c r="O2418" s="513"/>
      <c r="P2418" s="479"/>
    </row>
    <row r="2419" spans="1:16">
      <c r="A2419" s="680"/>
      <c r="B2419" s="440" t="s">
        <v>2727</v>
      </c>
      <c r="C2419" s="441">
        <v>1130673429</v>
      </c>
      <c r="D2419" s="414"/>
      <c r="E2419" s="418" t="s">
        <v>2887</v>
      </c>
      <c r="F2419" s="475">
        <v>28268761.238183923</v>
      </c>
      <c r="G2419" s="463" t="s">
        <v>2888</v>
      </c>
      <c r="H2419" s="463" t="s">
        <v>2888</v>
      </c>
      <c r="I2419" s="463" t="s">
        <v>2888</v>
      </c>
      <c r="J2419" s="419">
        <f t="shared" si="360"/>
        <v>28268761.238183923</v>
      </c>
      <c r="K2419" s="468">
        <f t="shared" si="361"/>
        <v>1.9831018089638372E-4</v>
      </c>
      <c r="O2419" s="513"/>
      <c r="P2419" s="479"/>
    </row>
    <row r="2420" spans="1:16">
      <c r="A2420" s="680"/>
      <c r="B2420" s="412" t="s">
        <v>2728</v>
      </c>
      <c r="C2420" s="413">
        <v>1130674215</v>
      </c>
      <c r="D2420" s="414"/>
      <c r="E2420" s="418" t="s">
        <v>2887</v>
      </c>
      <c r="F2420" s="475">
        <v>28268761.238183923</v>
      </c>
      <c r="G2420" s="463" t="s">
        <v>2888</v>
      </c>
      <c r="H2420" s="463" t="s">
        <v>2888</v>
      </c>
      <c r="I2420" s="463" t="s">
        <v>2888</v>
      </c>
      <c r="J2420" s="419">
        <f t="shared" si="360"/>
        <v>28268761.238183923</v>
      </c>
      <c r="K2420" s="468">
        <f t="shared" si="361"/>
        <v>1.9831018089638372E-4</v>
      </c>
      <c r="O2420" s="513"/>
      <c r="P2420" s="479"/>
    </row>
    <row r="2421" spans="1:16">
      <c r="A2421" s="680"/>
      <c r="B2421" s="412" t="s">
        <v>2729</v>
      </c>
      <c r="C2421" s="413">
        <v>1130674271</v>
      </c>
      <c r="D2421" s="414"/>
      <c r="E2421" s="418" t="s">
        <v>2887</v>
      </c>
      <c r="F2421" s="475">
        <v>28268761.238183923</v>
      </c>
      <c r="G2421" s="463" t="s">
        <v>2888</v>
      </c>
      <c r="H2421" s="463" t="s">
        <v>2888</v>
      </c>
      <c r="I2421" s="463" t="s">
        <v>2888</v>
      </c>
      <c r="J2421" s="419">
        <f t="shared" si="360"/>
        <v>28268761.238183923</v>
      </c>
      <c r="K2421" s="468">
        <f t="shared" si="361"/>
        <v>1.9831018089638372E-4</v>
      </c>
      <c r="O2421" s="513"/>
      <c r="P2421" s="479"/>
    </row>
    <row r="2422" spans="1:16">
      <c r="A2422" s="680"/>
      <c r="B2422" s="440" t="s">
        <v>2730</v>
      </c>
      <c r="C2422" s="441">
        <v>1130674958</v>
      </c>
      <c r="D2422" s="414"/>
      <c r="E2422" s="418" t="s">
        <v>2887</v>
      </c>
      <c r="F2422" s="475">
        <v>28268761.238183923</v>
      </c>
      <c r="G2422" s="463" t="s">
        <v>2888</v>
      </c>
      <c r="H2422" s="463" t="s">
        <v>2888</v>
      </c>
      <c r="I2422" s="463" t="s">
        <v>2888</v>
      </c>
      <c r="J2422" s="419">
        <f t="shared" si="360"/>
        <v>28268761.238183923</v>
      </c>
      <c r="K2422" s="468">
        <f t="shared" si="361"/>
        <v>1.9831018089638372E-4</v>
      </c>
      <c r="O2422" s="513"/>
      <c r="P2422" s="479"/>
    </row>
    <row r="2423" spans="1:16">
      <c r="A2423" s="680"/>
      <c r="B2423" s="412" t="s">
        <v>2731</v>
      </c>
      <c r="C2423" s="413">
        <v>1130678117</v>
      </c>
      <c r="D2423" s="414"/>
      <c r="E2423" s="418" t="s">
        <v>2887</v>
      </c>
      <c r="F2423" s="475">
        <v>28268761.238183923</v>
      </c>
      <c r="G2423" s="463" t="s">
        <v>2888</v>
      </c>
      <c r="H2423" s="463" t="s">
        <v>2888</v>
      </c>
      <c r="I2423" s="463" t="s">
        <v>2888</v>
      </c>
      <c r="J2423" s="419">
        <f t="shared" si="360"/>
        <v>28268761.238183923</v>
      </c>
      <c r="K2423" s="468">
        <f t="shared" si="361"/>
        <v>1.9831018089638372E-4</v>
      </c>
      <c r="O2423" s="513"/>
      <c r="P2423" s="479"/>
    </row>
    <row r="2424" spans="1:16">
      <c r="A2424" s="680"/>
      <c r="B2424" s="412" t="s">
        <v>2732</v>
      </c>
      <c r="C2424" s="413">
        <v>1130678695</v>
      </c>
      <c r="D2424" s="414"/>
      <c r="E2424" s="418" t="s">
        <v>2887</v>
      </c>
      <c r="F2424" s="475">
        <v>28268761.238183923</v>
      </c>
      <c r="G2424" s="463" t="s">
        <v>2888</v>
      </c>
      <c r="H2424" s="463" t="s">
        <v>2888</v>
      </c>
      <c r="I2424" s="463" t="s">
        <v>2888</v>
      </c>
      <c r="J2424" s="419">
        <f t="shared" si="360"/>
        <v>28268761.238183923</v>
      </c>
      <c r="K2424" s="468">
        <f t="shared" si="361"/>
        <v>1.9831018089638372E-4</v>
      </c>
      <c r="O2424" s="513"/>
      <c r="P2424" s="479"/>
    </row>
    <row r="2425" spans="1:16">
      <c r="A2425" s="680"/>
      <c r="B2425" s="440" t="s">
        <v>2733</v>
      </c>
      <c r="C2425" s="441">
        <v>1130682433</v>
      </c>
      <c r="D2425" s="414"/>
      <c r="E2425" s="418" t="s">
        <v>2887</v>
      </c>
      <c r="F2425" s="475">
        <v>28268761.238183923</v>
      </c>
      <c r="G2425" s="463" t="s">
        <v>2888</v>
      </c>
      <c r="H2425" s="463" t="s">
        <v>2888</v>
      </c>
      <c r="I2425" s="463" t="s">
        <v>2888</v>
      </c>
      <c r="J2425" s="419">
        <f t="shared" si="360"/>
        <v>28268761.238183923</v>
      </c>
      <c r="K2425" s="468">
        <f t="shared" si="361"/>
        <v>1.9831018089638372E-4</v>
      </c>
      <c r="O2425" s="513"/>
      <c r="P2425" s="479"/>
    </row>
    <row r="2426" spans="1:16">
      <c r="A2426" s="680"/>
      <c r="B2426" s="412" t="s">
        <v>1053</v>
      </c>
      <c r="C2426" s="413">
        <v>1136059878</v>
      </c>
      <c r="D2426" s="414"/>
      <c r="E2426" s="418" t="s">
        <v>2887</v>
      </c>
      <c r="F2426" s="475">
        <v>28268761.238183923</v>
      </c>
      <c r="G2426" s="463" t="s">
        <v>2888</v>
      </c>
      <c r="H2426" s="463" t="s">
        <v>2888</v>
      </c>
      <c r="I2426" s="463" t="s">
        <v>2888</v>
      </c>
      <c r="J2426" s="419">
        <f t="shared" si="360"/>
        <v>28268761.238183923</v>
      </c>
      <c r="K2426" s="468">
        <f t="shared" si="361"/>
        <v>1.9831018089638372E-4</v>
      </c>
      <c r="O2426" s="513"/>
      <c r="P2426" s="479"/>
    </row>
    <row r="2427" spans="1:16">
      <c r="A2427" s="680"/>
      <c r="B2427" s="412" t="s">
        <v>2734</v>
      </c>
      <c r="C2427" s="413">
        <v>1136880157</v>
      </c>
      <c r="D2427" s="414"/>
      <c r="E2427" s="418" t="s">
        <v>2887</v>
      </c>
      <c r="F2427" s="475">
        <v>28268761.238183923</v>
      </c>
      <c r="G2427" s="463" t="s">
        <v>2888</v>
      </c>
      <c r="H2427" s="463" t="s">
        <v>2888</v>
      </c>
      <c r="I2427" s="463" t="s">
        <v>2888</v>
      </c>
      <c r="J2427" s="419">
        <f t="shared" si="360"/>
        <v>28268761.238183923</v>
      </c>
      <c r="K2427" s="468">
        <f t="shared" si="361"/>
        <v>1.9831018089638372E-4</v>
      </c>
      <c r="O2427" s="513"/>
      <c r="P2427" s="479"/>
    </row>
    <row r="2428" spans="1:16">
      <c r="A2428" s="680"/>
      <c r="B2428" s="440" t="s">
        <v>2735</v>
      </c>
      <c r="C2428" s="441">
        <v>1143824404</v>
      </c>
      <c r="D2428" s="414"/>
      <c r="E2428" s="418" t="s">
        <v>2887</v>
      </c>
      <c r="F2428" s="475">
        <v>28268761.238183923</v>
      </c>
      <c r="G2428" s="463" t="s">
        <v>2888</v>
      </c>
      <c r="H2428" s="463" t="s">
        <v>2888</v>
      </c>
      <c r="I2428" s="463" t="s">
        <v>2888</v>
      </c>
      <c r="J2428" s="419">
        <f t="shared" si="360"/>
        <v>28268761.238183923</v>
      </c>
      <c r="K2428" s="468">
        <f t="shared" si="361"/>
        <v>1.9831018089638372E-4</v>
      </c>
      <c r="O2428" s="513"/>
      <c r="P2428" s="479"/>
    </row>
    <row r="2429" spans="1:16">
      <c r="A2429" s="680"/>
      <c r="B2429" s="412" t="s">
        <v>2736</v>
      </c>
      <c r="C2429" s="413">
        <v>1143824498</v>
      </c>
      <c r="D2429" s="414"/>
      <c r="E2429" s="418" t="s">
        <v>2887</v>
      </c>
      <c r="F2429" s="475">
        <v>28268761.238183923</v>
      </c>
      <c r="G2429" s="463" t="s">
        <v>2888</v>
      </c>
      <c r="H2429" s="463" t="s">
        <v>2888</v>
      </c>
      <c r="I2429" s="463" t="s">
        <v>2888</v>
      </c>
      <c r="J2429" s="419">
        <f t="shared" si="360"/>
        <v>28268761.238183923</v>
      </c>
      <c r="K2429" s="468">
        <f t="shared" si="361"/>
        <v>1.9831018089638372E-4</v>
      </c>
      <c r="O2429" s="513"/>
      <c r="P2429" s="479"/>
    </row>
    <row r="2430" spans="1:16">
      <c r="A2430" s="680"/>
      <c r="B2430" s="412" t="s">
        <v>2737</v>
      </c>
      <c r="C2430" s="413">
        <v>1143827393</v>
      </c>
      <c r="D2430" s="414"/>
      <c r="E2430" s="418" t="s">
        <v>2887</v>
      </c>
      <c r="F2430" s="475">
        <v>28268761.238183923</v>
      </c>
      <c r="G2430" s="463" t="s">
        <v>2888</v>
      </c>
      <c r="H2430" s="463" t="s">
        <v>2888</v>
      </c>
      <c r="I2430" s="463" t="s">
        <v>2888</v>
      </c>
      <c r="J2430" s="419">
        <f t="shared" si="360"/>
        <v>28268761.238183923</v>
      </c>
      <c r="K2430" s="468">
        <f t="shared" si="361"/>
        <v>1.9831018089638372E-4</v>
      </c>
      <c r="O2430" s="513"/>
      <c r="P2430" s="479"/>
    </row>
    <row r="2431" spans="1:16">
      <c r="A2431" s="680"/>
      <c r="B2431" s="440" t="s">
        <v>2738</v>
      </c>
      <c r="C2431" s="441">
        <v>1143834821</v>
      </c>
      <c r="D2431" s="414"/>
      <c r="E2431" s="418" t="s">
        <v>2887</v>
      </c>
      <c r="F2431" s="475">
        <v>28268761.238183923</v>
      </c>
      <c r="G2431" s="463" t="s">
        <v>2888</v>
      </c>
      <c r="H2431" s="463" t="s">
        <v>2888</v>
      </c>
      <c r="I2431" s="463" t="s">
        <v>2888</v>
      </c>
      <c r="J2431" s="419">
        <f t="shared" si="360"/>
        <v>28268761.238183923</v>
      </c>
      <c r="K2431" s="468">
        <f t="shared" si="361"/>
        <v>1.9831018089638372E-4</v>
      </c>
      <c r="O2431" s="513"/>
      <c r="P2431" s="479"/>
    </row>
    <row r="2432" spans="1:16">
      <c r="A2432" s="680"/>
      <c r="B2432" s="412" t="s">
        <v>1064</v>
      </c>
      <c r="C2432" s="413">
        <v>1143835267</v>
      </c>
      <c r="D2432" s="414"/>
      <c r="E2432" s="418" t="s">
        <v>2887</v>
      </c>
      <c r="F2432" s="475">
        <v>28268761.238183923</v>
      </c>
      <c r="G2432" s="463" t="s">
        <v>2888</v>
      </c>
      <c r="H2432" s="463" t="s">
        <v>2888</v>
      </c>
      <c r="I2432" s="463" t="s">
        <v>2888</v>
      </c>
      <c r="J2432" s="419">
        <f t="shared" si="360"/>
        <v>28268761.238183923</v>
      </c>
      <c r="K2432" s="468">
        <f t="shared" si="361"/>
        <v>1.9831018089638372E-4</v>
      </c>
      <c r="O2432" s="513"/>
      <c r="P2432" s="479"/>
    </row>
    <row r="2433" spans="1:16">
      <c r="A2433" s="680"/>
      <c r="B2433" s="412" t="s">
        <v>2739</v>
      </c>
      <c r="C2433" s="413">
        <v>1143837796</v>
      </c>
      <c r="D2433" s="414"/>
      <c r="E2433" s="418" t="s">
        <v>2887</v>
      </c>
      <c r="F2433" s="475">
        <v>28268761.238183923</v>
      </c>
      <c r="G2433" s="463" t="s">
        <v>2888</v>
      </c>
      <c r="H2433" s="463" t="s">
        <v>2888</v>
      </c>
      <c r="I2433" s="463" t="s">
        <v>2888</v>
      </c>
      <c r="J2433" s="419">
        <f t="shared" si="360"/>
        <v>28268761.238183923</v>
      </c>
      <c r="K2433" s="468">
        <f t="shared" si="361"/>
        <v>1.9831018089638372E-4</v>
      </c>
      <c r="O2433" s="513"/>
      <c r="P2433" s="479"/>
    </row>
    <row r="2434" spans="1:16">
      <c r="A2434" s="680"/>
      <c r="B2434" s="440" t="s">
        <v>2740</v>
      </c>
      <c r="C2434" s="441">
        <v>1143837869</v>
      </c>
      <c r="D2434" s="414"/>
      <c r="E2434" s="418" t="s">
        <v>2887</v>
      </c>
      <c r="F2434" s="475">
        <v>28268761.238183923</v>
      </c>
      <c r="G2434" s="463" t="s">
        <v>2888</v>
      </c>
      <c r="H2434" s="463" t="s">
        <v>2888</v>
      </c>
      <c r="I2434" s="463" t="s">
        <v>2888</v>
      </c>
      <c r="J2434" s="419">
        <f t="shared" si="360"/>
        <v>28268761.238183923</v>
      </c>
      <c r="K2434" s="468">
        <f t="shared" si="361"/>
        <v>1.9831018089638372E-4</v>
      </c>
      <c r="O2434" s="513"/>
      <c r="P2434" s="479"/>
    </row>
    <row r="2435" spans="1:16">
      <c r="A2435" s="680"/>
      <c r="B2435" s="412" t="s">
        <v>2741</v>
      </c>
      <c r="C2435" s="413">
        <v>1143843217</v>
      </c>
      <c r="D2435" s="414"/>
      <c r="E2435" s="418" t="s">
        <v>2887</v>
      </c>
      <c r="F2435" s="475">
        <v>28268761.238183923</v>
      </c>
      <c r="G2435" s="463" t="s">
        <v>2888</v>
      </c>
      <c r="H2435" s="463" t="s">
        <v>2888</v>
      </c>
      <c r="I2435" s="463" t="s">
        <v>2888</v>
      </c>
      <c r="J2435" s="419">
        <f t="shared" si="360"/>
        <v>28268761.238183923</v>
      </c>
      <c r="K2435" s="468">
        <f t="shared" si="361"/>
        <v>1.9831018089638372E-4</v>
      </c>
      <c r="O2435" s="513"/>
      <c r="P2435" s="479"/>
    </row>
    <row r="2436" spans="1:16">
      <c r="A2436" s="680"/>
      <c r="B2436" s="412" t="s">
        <v>2742</v>
      </c>
      <c r="C2436" s="413">
        <v>1143844266</v>
      </c>
      <c r="D2436" s="414"/>
      <c r="E2436" s="418" t="s">
        <v>2887</v>
      </c>
      <c r="F2436" s="475">
        <v>28268761.238183923</v>
      </c>
      <c r="G2436" s="463" t="s">
        <v>2888</v>
      </c>
      <c r="H2436" s="463" t="s">
        <v>2888</v>
      </c>
      <c r="I2436" s="463" t="s">
        <v>2888</v>
      </c>
      <c r="J2436" s="419">
        <f t="shared" si="360"/>
        <v>28268761.238183923</v>
      </c>
      <c r="K2436" s="468">
        <f t="shared" si="361"/>
        <v>1.9831018089638372E-4</v>
      </c>
      <c r="O2436" s="513"/>
      <c r="P2436" s="479"/>
    </row>
    <row r="2437" spans="1:16">
      <c r="A2437" s="680"/>
      <c r="B2437" s="440" t="s">
        <v>2743</v>
      </c>
      <c r="C2437" s="441">
        <v>1143844951</v>
      </c>
      <c r="D2437" s="414"/>
      <c r="E2437" s="418" t="s">
        <v>2887</v>
      </c>
      <c r="F2437" s="475">
        <v>28268761.238183923</v>
      </c>
      <c r="G2437" s="463" t="s">
        <v>2888</v>
      </c>
      <c r="H2437" s="463" t="s">
        <v>2888</v>
      </c>
      <c r="I2437" s="463" t="s">
        <v>2888</v>
      </c>
      <c r="J2437" s="419">
        <f t="shared" si="360"/>
        <v>28268761.238183923</v>
      </c>
      <c r="K2437" s="468">
        <f t="shared" si="361"/>
        <v>1.9831018089638372E-4</v>
      </c>
      <c r="O2437" s="513"/>
      <c r="P2437" s="479"/>
    </row>
    <row r="2438" spans="1:16">
      <c r="A2438" s="680"/>
      <c r="B2438" s="412" t="s">
        <v>2744</v>
      </c>
      <c r="C2438" s="413">
        <v>1143846612</v>
      </c>
      <c r="D2438" s="414"/>
      <c r="E2438" s="418" t="s">
        <v>2887</v>
      </c>
      <c r="F2438" s="475">
        <v>28268761.238183923</v>
      </c>
      <c r="G2438" s="463" t="s">
        <v>2888</v>
      </c>
      <c r="H2438" s="463" t="s">
        <v>2888</v>
      </c>
      <c r="I2438" s="463" t="s">
        <v>2888</v>
      </c>
      <c r="J2438" s="419">
        <f t="shared" si="360"/>
        <v>28268761.238183923</v>
      </c>
      <c r="K2438" s="468">
        <f t="shared" si="361"/>
        <v>1.9831018089638372E-4</v>
      </c>
      <c r="O2438" s="513"/>
      <c r="P2438" s="479"/>
    </row>
    <row r="2439" spans="1:16">
      <c r="A2439" s="680"/>
      <c r="B2439" s="412" t="s">
        <v>2745</v>
      </c>
      <c r="C2439" s="413">
        <v>1143861925</v>
      </c>
      <c r="D2439" s="414"/>
      <c r="E2439" s="418" t="s">
        <v>2887</v>
      </c>
      <c r="F2439" s="475">
        <v>28268761.238183923</v>
      </c>
      <c r="G2439" s="463" t="s">
        <v>2888</v>
      </c>
      <c r="H2439" s="463" t="s">
        <v>2888</v>
      </c>
      <c r="I2439" s="463" t="s">
        <v>2888</v>
      </c>
      <c r="J2439" s="419">
        <f t="shared" si="360"/>
        <v>28268761.238183923</v>
      </c>
      <c r="K2439" s="468">
        <f t="shared" si="361"/>
        <v>1.9831018089638372E-4</v>
      </c>
      <c r="O2439" s="513"/>
      <c r="P2439" s="479"/>
    </row>
    <row r="2440" spans="1:16">
      <c r="A2440" s="680"/>
      <c r="B2440" s="440" t="s">
        <v>2746</v>
      </c>
      <c r="C2440" s="441">
        <v>1143865230</v>
      </c>
      <c r="D2440" s="414"/>
      <c r="E2440" s="418" t="s">
        <v>2887</v>
      </c>
      <c r="F2440" s="475">
        <v>28268761.238183923</v>
      </c>
      <c r="G2440" s="463" t="s">
        <v>2888</v>
      </c>
      <c r="H2440" s="463" t="s">
        <v>2888</v>
      </c>
      <c r="I2440" s="463" t="s">
        <v>2888</v>
      </c>
      <c r="J2440" s="419">
        <f t="shared" si="360"/>
        <v>28268761.238183923</v>
      </c>
      <c r="K2440" s="468">
        <f t="shared" si="361"/>
        <v>1.9831018089638372E-4</v>
      </c>
      <c r="O2440" s="513"/>
      <c r="P2440" s="479"/>
    </row>
    <row r="2441" spans="1:16">
      <c r="A2441" s="680"/>
      <c r="B2441" s="412" t="s">
        <v>2747</v>
      </c>
      <c r="C2441" s="413">
        <v>1143866936</v>
      </c>
      <c r="D2441" s="414"/>
      <c r="E2441" s="418" t="s">
        <v>2887</v>
      </c>
      <c r="F2441" s="475">
        <v>28268761.238183923</v>
      </c>
      <c r="G2441" s="463" t="s">
        <v>2888</v>
      </c>
      <c r="H2441" s="463" t="s">
        <v>2888</v>
      </c>
      <c r="I2441" s="463" t="s">
        <v>2888</v>
      </c>
      <c r="J2441" s="419">
        <f t="shared" si="360"/>
        <v>28268761.238183923</v>
      </c>
      <c r="K2441" s="468">
        <f t="shared" si="361"/>
        <v>1.9831018089638372E-4</v>
      </c>
      <c r="O2441" s="513"/>
      <c r="P2441" s="479"/>
    </row>
    <row r="2442" spans="1:16">
      <c r="A2442" s="680"/>
      <c r="B2442" s="412" t="s">
        <v>2748</v>
      </c>
      <c r="C2442" s="413">
        <v>1143871776</v>
      </c>
      <c r="D2442" s="414"/>
      <c r="E2442" s="418" t="s">
        <v>2887</v>
      </c>
      <c r="F2442" s="475">
        <v>28268761.238183923</v>
      </c>
      <c r="G2442" s="463" t="s">
        <v>2888</v>
      </c>
      <c r="H2442" s="463" t="s">
        <v>2888</v>
      </c>
      <c r="I2442" s="463" t="s">
        <v>2888</v>
      </c>
      <c r="J2442" s="419">
        <f t="shared" si="360"/>
        <v>28268761.238183923</v>
      </c>
      <c r="K2442" s="468">
        <f t="shared" si="361"/>
        <v>1.9831018089638372E-4</v>
      </c>
      <c r="O2442" s="513"/>
      <c r="P2442" s="479"/>
    </row>
    <row r="2443" spans="1:16">
      <c r="A2443" s="680"/>
      <c r="B2443" s="440" t="s">
        <v>2749</v>
      </c>
      <c r="C2443" s="441">
        <v>1143875310</v>
      </c>
      <c r="D2443" s="414"/>
      <c r="E2443" s="418" t="s">
        <v>2887</v>
      </c>
      <c r="F2443" s="475">
        <v>28268761.238183923</v>
      </c>
      <c r="G2443" s="463" t="s">
        <v>2888</v>
      </c>
      <c r="H2443" s="463" t="s">
        <v>2888</v>
      </c>
      <c r="I2443" s="463" t="s">
        <v>2888</v>
      </c>
      <c r="J2443" s="419">
        <f t="shared" si="360"/>
        <v>28268761.238183923</v>
      </c>
      <c r="K2443" s="468">
        <f t="shared" si="361"/>
        <v>1.9831018089638372E-4</v>
      </c>
      <c r="O2443" s="513"/>
      <c r="P2443" s="479"/>
    </row>
    <row r="2444" spans="1:16">
      <c r="A2444" s="680"/>
      <c r="B2444" s="412" t="s">
        <v>2750</v>
      </c>
      <c r="C2444" s="413">
        <v>1143876814</v>
      </c>
      <c r="D2444" s="414"/>
      <c r="E2444" s="418" t="s">
        <v>2887</v>
      </c>
      <c r="F2444" s="475">
        <v>28268761.238183923</v>
      </c>
      <c r="G2444" s="463" t="s">
        <v>2888</v>
      </c>
      <c r="H2444" s="463" t="s">
        <v>2888</v>
      </c>
      <c r="I2444" s="463" t="s">
        <v>2888</v>
      </c>
      <c r="J2444" s="419">
        <f t="shared" si="360"/>
        <v>28268761.238183923</v>
      </c>
      <c r="K2444" s="468">
        <f t="shared" si="361"/>
        <v>1.9831018089638372E-4</v>
      </c>
      <c r="O2444" s="513"/>
      <c r="P2444" s="479"/>
    </row>
    <row r="2445" spans="1:16">
      <c r="A2445" s="680"/>
      <c r="B2445" s="412" t="s">
        <v>2751</v>
      </c>
      <c r="C2445" s="413">
        <v>1143878308</v>
      </c>
      <c r="D2445" s="414"/>
      <c r="E2445" s="418" t="s">
        <v>2887</v>
      </c>
      <c r="F2445" s="475">
        <v>28268761.238183923</v>
      </c>
      <c r="G2445" s="463" t="s">
        <v>2888</v>
      </c>
      <c r="H2445" s="463" t="s">
        <v>2888</v>
      </c>
      <c r="I2445" s="463" t="s">
        <v>2888</v>
      </c>
      <c r="J2445" s="419">
        <f t="shared" si="360"/>
        <v>28268761.238183923</v>
      </c>
      <c r="K2445" s="468">
        <f t="shared" si="361"/>
        <v>1.9831018089638372E-4</v>
      </c>
      <c r="O2445" s="513"/>
      <c r="P2445" s="479"/>
    </row>
    <row r="2446" spans="1:16">
      <c r="A2446" s="680"/>
      <c r="B2446" s="440" t="s">
        <v>2752</v>
      </c>
      <c r="C2446" s="441">
        <v>1143952050</v>
      </c>
      <c r="D2446" s="414"/>
      <c r="E2446" s="418" t="s">
        <v>2887</v>
      </c>
      <c r="F2446" s="475">
        <v>28268761.238183923</v>
      </c>
      <c r="G2446" s="463" t="s">
        <v>2888</v>
      </c>
      <c r="H2446" s="463" t="s">
        <v>2888</v>
      </c>
      <c r="I2446" s="463" t="s">
        <v>2888</v>
      </c>
      <c r="J2446" s="419">
        <f t="shared" si="360"/>
        <v>28268761.238183923</v>
      </c>
      <c r="K2446" s="468">
        <f t="shared" si="361"/>
        <v>1.9831018089638372E-4</v>
      </c>
      <c r="O2446" s="513"/>
      <c r="P2446" s="479"/>
    </row>
    <row r="2447" spans="1:16">
      <c r="A2447" s="680"/>
      <c r="B2447" s="412" t="s">
        <v>2753</v>
      </c>
      <c r="C2447" s="413">
        <v>1143969147</v>
      </c>
      <c r="D2447" s="414"/>
      <c r="E2447" s="418" t="s">
        <v>2887</v>
      </c>
      <c r="F2447" s="475">
        <v>28268761.238183923</v>
      </c>
      <c r="G2447" s="463" t="s">
        <v>2888</v>
      </c>
      <c r="H2447" s="463" t="s">
        <v>2888</v>
      </c>
      <c r="I2447" s="463" t="s">
        <v>2888</v>
      </c>
      <c r="J2447" s="419">
        <f t="shared" si="360"/>
        <v>28268761.238183923</v>
      </c>
      <c r="K2447" s="468">
        <f t="shared" si="361"/>
        <v>1.9831018089638372E-4</v>
      </c>
      <c r="O2447" s="513"/>
      <c r="P2447" s="479"/>
    </row>
    <row r="2448" spans="1:16">
      <c r="A2448" s="680"/>
      <c r="B2448" s="412" t="s">
        <v>2754</v>
      </c>
      <c r="C2448" s="413">
        <v>1144024008</v>
      </c>
      <c r="D2448" s="414"/>
      <c r="E2448" s="418" t="s">
        <v>2887</v>
      </c>
      <c r="F2448" s="475">
        <v>28268761.238183923</v>
      </c>
      <c r="G2448" s="463" t="s">
        <v>2888</v>
      </c>
      <c r="H2448" s="463" t="s">
        <v>2888</v>
      </c>
      <c r="I2448" s="463" t="s">
        <v>2888</v>
      </c>
      <c r="J2448" s="419">
        <f t="shared" si="360"/>
        <v>28268761.238183923</v>
      </c>
      <c r="K2448" s="468">
        <f t="shared" si="361"/>
        <v>1.9831018089638372E-4</v>
      </c>
      <c r="O2448" s="513"/>
      <c r="P2448" s="479"/>
    </row>
    <row r="2449" spans="1:16">
      <c r="A2449" s="680"/>
      <c r="B2449" s="440" t="s">
        <v>2755</v>
      </c>
      <c r="C2449" s="441">
        <v>1144024645</v>
      </c>
      <c r="D2449" s="414"/>
      <c r="E2449" s="418" t="s">
        <v>2887</v>
      </c>
      <c r="F2449" s="475">
        <v>28268761.238183923</v>
      </c>
      <c r="G2449" s="463" t="s">
        <v>2888</v>
      </c>
      <c r="H2449" s="463" t="s">
        <v>2888</v>
      </c>
      <c r="I2449" s="463" t="s">
        <v>2888</v>
      </c>
      <c r="J2449" s="419">
        <f t="shared" si="360"/>
        <v>28268761.238183923</v>
      </c>
      <c r="K2449" s="468">
        <f t="shared" si="361"/>
        <v>1.9831018089638372E-4</v>
      </c>
      <c r="O2449" s="513"/>
      <c r="P2449" s="479"/>
    </row>
    <row r="2450" spans="1:16">
      <c r="A2450" s="680"/>
      <c r="B2450" s="412" t="s">
        <v>2756</v>
      </c>
      <c r="C2450" s="413">
        <v>1144026436</v>
      </c>
      <c r="D2450" s="414"/>
      <c r="E2450" s="418" t="s">
        <v>2887</v>
      </c>
      <c r="F2450" s="475">
        <v>28268761.238183923</v>
      </c>
      <c r="G2450" s="463" t="s">
        <v>2888</v>
      </c>
      <c r="H2450" s="463" t="s">
        <v>2888</v>
      </c>
      <c r="I2450" s="463" t="s">
        <v>2888</v>
      </c>
      <c r="J2450" s="419">
        <f t="shared" si="360"/>
        <v>28268761.238183923</v>
      </c>
      <c r="K2450" s="468">
        <f t="shared" si="361"/>
        <v>1.9831018089638372E-4</v>
      </c>
      <c r="O2450" s="513"/>
      <c r="P2450" s="479"/>
    </row>
    <row r="2451" spans="1:16">
      <c r="A2451" s="680"/>
      <c r="B2451" s="412" t="s">
        <v>2757</v>
      </c>
      <c r="C2451" s="413">
        <v>1144026540</v>
      </c>
      <c r="D2451" s="414"/>
      <c r="E2451" s="418" t="s">
        <v>2887</v>
      </c>
      <c r="F2451" s="475">
        <v>28268761.238183923</v>
      </c>
      <c r="G2451" s="463" t="s">
        <v>2888</v>
      </c>
      <c r="H2451" s="463" t="s">
        <v>2888</v>
      </c>
      <c r="I2451" s="463" t="s">
        <v>2888</v>
      </c>
      <c r="J2451" s="419">
        <f t="shared" si="360"/>
        <v>28268761.238183923</v>
      </c>
      <c r="K2451" s="468">
        <f t="shared" si="361"/>
        <v>1.9831018089638372E-4</v>
      </c>
      <c r="O2451" s="513"/>
      <c r="P2451" s="479"/>
    </row>
    <row r="2452" spans="1:16">
      <c r="A2452" s="680"/>
      <c r="B2452" s="440" t="s">
        <v>2758</v>
      </c>
      <c r="C2452" s="441">
        <v>1144028621</v>
      </c>
      <c r="D2452" s="414"/>
      <c r="E2452" s="418" t="s">
        <v>2887</v>
      </c>
      <c r="F2452" s="475">
        <v>28268761.238183923</v>
      </c>
      <c r="G2452" s="463" t="s">
        <v>2888</v>
      </c>
      <c r="H2452" s="463" t="s">
        <v>2888</v>
      </c>
      <c r="I2452" s="463" t="s">
        <v>2888</v>
      </c>
      <c r="J2452" s="419">
        <f t="shared" si="360"/>
        <v>28268761.238183923</v>
      </c>
      <c r="K2452" s="468">
        <f t="shared" si="361"/>
        <v>1.9831018089638372E-4</v>
      </c>
      <c r="O2452" s="513"/>
      <c r="P2452" s="479"/>
    </row>
    <row r="2453" spans="1:16">
      <c r="A2453" s="680"/>
      <c r="B2453" s="412" t="s">
        <v>1054</v>
      </c>
      <c r="C2453" s="413">
        <v>1144030255</v>
      </c>
      <c r="D2453" s="414"/>
      <c r="E2453" s="418" t="s">
        <v>2887</v>
      </c>
      <c r="F2453" s="475">
        <v>28268761.238183923</v>
      </c>
      <c r="G2453" s="463" t="s">
        <v>2888</v>
      </c>
      <c r="H2453" s="463" t="s">
        <v>2888</v>
      </c>
      <c r="I2453" s="463" t="s">
        <v>2888</v>
      </c>
      <c r="J2453" s="419">
        <f t="shared" si="360"/>
        <v>28268761.238183923</v>
      </c>
      <c r="K2453" s="468">
        <f t="shared" si="361"/>
        <v>1.9831018089638372E-4</v>
      </c>
      <c r="O2453" s="513"/>
      <c r="P2453" s="479"/>
    </row>
    <row r="2454" spans="1:16">
      <c r="A2454" s="680"/>
      <c r="B2454" s="412" t="s">
        <v>2759</v>
      </c>
      <c r="C2454" s="413">
        <v>1144030843</v>
      </c>
      <c r="D2454" s="414"/>
      <c r="E2454" s="418" t="s">
        <v>2887</v>
      </c>
      <c r="F2454" s="475">
        <v>28268761.238183923</v>
      </c>
      <c r="G2454" s="463" t="s">
        <v>2888</v>
      </c>
      <c r="H2454" s="463" t="s">
        <v>2888</v>
      </c>
      <c r="I2454" s="463" t="s">
        <v>2888</v>
      </c>
      <c r="J2454" s="419">
        <f t="shared" ref="J2454:J2517" si="362">+F2454</f>
        <v>28268761.238183923</v>
      </c>
      <c r="K2454" s="468">
        <f t="shared" ref="K2454:K2517" si="363">+J2454/$L$4337</f>
        <v>1.9831018089638372E-4</v>
      </c>
      <c r="O2454" s="513"/>
      <c r="P2454" s="479"/>
    </row>
    <row r="2455" spans="1:16">
      <c r="A2455" s="680"/>
      <c r="B2455" s="440" t="s">
        <v>2760</v>
      </c>
      <c r="C2455" s="441">
        <v>1144030891</v>
      </c>
      <c r="D2455" s="414"/>
      <c r="E2455" s="418" t="s">
        <v>2887</v>
      </c>
      <c r="F2455" s="475">
        <v>28268761.238183923</v>
      </c>
      <c r="G2455" s="463" t="s">
        <v>2888</v>
      </c>
      <c r="H2455" s="463" t="s">
        <v>2888</v>
      </c>
      <c r="I2455" s="463" t="s">
        <v>2888</v>
      </c>
      <c r="J2455" s="419">
        <f t="shared" si="362"/>
        <v>28268761.238183923</v>
      </c>
      <c r="K2455" s="468">
        <f t="shared" si="363"/>
        <v>1.9831018089638372E-4</v>
      </c>
      <c r="O2455" s="513"/>
      <c r="P2455" s="479"/>
    </row>
    <row r="2456" spans="1:16">
      <c r="A2456" s="680"/>
      <c r="B2456" s="412" t="s">
        <v>2761</v>
      </c>
      <c r="C2456" s="413">
        <v>1144031315</v>
      </c>
      <c r="D2456" s="414"/>
      <c r="E2456" s="418" t="s">
        <v>2887</v>
      </c>
      <c r="F2456" s="475">
        <v>28268761.238183923</v>
      </c>
      <c r="G2456" s="463" t="s">
        <v>2888</v>
      </c>
      <c r="H2456" s="463" t="s">
        <v>2888</v>
      </c>
      <c r="I2456" s="463" t="s">
        <v>2888</v>
      </c>
      <c r="J2456" s="419">
        <f t="shared" si="362"/>
        <v>28268761.238183923</v>
      </c>
      <c r="K2456" s="468">
        <f t="shared" si="363"/>
        <v>1.9831018089638372E-4</v>
      </c>
      <c r="O2456" s="513"/>
      <c r="P2456" s="479"/>
    </row>
    <row r="2457" spans="1:16">
      <c r="A2457" s="680"/>
      <c r="B2457" s="412" t="s">
        <v>2762</v>
      </c>
      <c r="C2457" s="413">
        <v>1144033580</v>
      </c>
      <c r="D2457" s="414"/>
      <c r="E2457" s="418" t="s">
        <v>2887</v>
      </c>
      <c r="F2457" s="475">
        <v>28268761.238183923</v>
      </c>
      <c r="G2457" s="463" t="s">
        <v>2888</v>
      </c>
      <c r="H2457" s="463" t="s">
        <v>2888</v>
      </c>
      <c r="I2457" s="463" t="s">
        <v>2888</v>
      </c>
      <c r="J2457" s="419">
        <f t="shared" si="362"/>
        <v>28268761.238183923</v>
      </c>
      <c r="K2457" s="468">
        <f t="shared" si="363"/>
        <v>1.9831018089638372E-4</v>
      </c>
      <c r="O2457" s="513"/>
      <c r="P2457" s="479"/>
    </row>
    <row r="2458" spans="1:16">
      <c r="A2458" s="680"/>
      <c r="B2458" s="440" t="s">
        <v>2763</v>
      </c>
      <c r="C2458" s="441">
        <v>1144034911</v>
      </c>
      <c r="D2458" s="414"/>
      <c r="E2458" s="418" t="s">
        <v>2887</v>
      </c>
      <c r="F2458" s="475">
        <v>28268761.238183923</v>
      </c>
      <c r="G2458" s="463" t="s">
        <v>2888</v>
      </c>
      <c r="H2458" s="463" t="s">
        <v>2888</v>
      </c>
      <c r="I2458" s="463" t="s">
        <v>2888</v>
      </c>
      <c r="J2458" s="419">
        <f t="shared" si="362"/>
        <v>28268761.238183923</v>
      </c>
      <c r="K2458" s="468">
        <f t="shared" si="363"/>
        <v>1.9831018089638372E-4</v>
      </c>
      <c r="O2458" s="513"/>
      <c r="P2458" s="479"/>
    </row>
    <row r="2459" spans="1:16">
      <c r="A2459" s="680"/>
      <c r="B2459" s="412" t="s">
        <v>2764</v>
      </c>
      <c r="C2459" s="413">
        <v>1144038577</v>
      </c>
      <c r="D2459" s="414"/>
      <c r="E2459" s="418" t="s">
        <v>2887</v>
      </c>
      <c r="F2459" s="475">
        <v>28268761.238183923</v>
      </c>
      <c r="G2459" s="463" t="s">
        <v>2888</v>
      </c>
      <c r="H2459" s="463" t="s">
        <v>2888</v>
      </c>
      <c r="I2459" s="463" t="s">
        <v>2888</v>
      </c>
      <c r="J2459" s="419">
        <f t="shared" si="362"/>
        <v>28268761.238183923</v>
      </c>
      <c r="K2459" s="468">
        <f t="shared" si="363"/>
        <v>1.9831018089638372E-4</v>
      </c>
      <c r="O2459" s="513"/>
      <c r="P2459" s="479"/>
    </row>
    <row r="2460" spans="1:16">
      <c r="A2460" s="680"/>
      <c r="B2460" s="412" t="s">
        <v>2765</v>
      </c>
      <c r="C2460" s="413">
        <v>1144039277</v>
      </c>
      <c r="D2460" s="414"/>
      <c r="E2460" s="418" t="s">
        <v>2887</v>
      </c>
      <c r="F2460" s="475">
        <v>28268761.238183923</v>
      </c>
      <c r="G2460" s="463" t="s">
        <v>2888</v>
      </c>
      <c r="H2460" s="463" t="s">
        <v>2888</v>
      </c>
      <c r="I2460" s="463" t="s">
        <v>2888</v>
      </c>
      <c r="J2460" s="419">
        <f t="shared" si="362"/>
        <v>28268761.238183923</v>
      </c>
      <c r="K2460" s="468">
        <f t="shared" si="363"/>
        <v>1.9831018089638372E-4</v>
      </c>
      <c r="O2460" s="513"/>
      <c r="P2460" s="479"/>
    </row>
    <row r="2461" spans="1:16">
      <c r="A2461" s="680"/>
      <c r="B2461" s="440" t="s">
        <v>2766</v>
      </c>
      <c r="C2461" s="441">
        <v>1144039282</v>
      </c>
      <c r="D2461" s="414"/>
      <c r="E2461" s="418" t="s">
        <v>2887</v>
      </c>
      <c r="F2461" s="475">
        <v>28268761.238183923</v>
      </c>
      <c r="G2461" s="463" t="s">
        <v>2888</v>
      </c>
      <c r="H2461" s="463" t="s">
        <v>2888</v>
      </c>
      <c r="I2461" s="463" t="s">
        <v>2888</v>
      </c>
      <c r="J2461" s="419">
        <f t="shared" si="362"/>
        <v>28268761.238183923</v>
      </c>
      <c r="K2461" s="468">
        <f t="shared" si="363"/>
        <v>1.9831018089638372E-4</v>
      </c>
      <c r="O2461" s="513"/>
      <c r="P2461" s="479"/>
    </row>
    <row r="2462" spans="1:16">
      <c r="A2462" s="680"/>
      <c r="B2462" s="412" t="s">
        <v>2767</v>
      </c>
      <c r="C2462" s="413">
        <v>1144042101</v>
      </c>
      <c r="D2462" s="414"/>
      <c r="E2462" s="418" t="s">
        <v>2887</v>
      </c>
      <c r="F2462" s="475">
        <v>28268761.238183923</v>
      </c>
      <c r="G2462" s="463" t="s">
        <v>2888</v>
      </c>
      <c r="H2462" s="463" t="s">
        <v>2888</v>
      </c>
      <c r="I2462" s="463" t="s">
        <v>2888</v>
      </c>
      <c r="J2462" s="419">
        <f t="shared" si="362"/>
        <v>28268761.238183923</v>
      </c>
      <c r="K2462" s="468">
        <f t="shared" si="363"/>
        <v>1.9831018089638372E-4</v>
      </c>
      <c r="O2462" s="513"/>
      <c r="P2462" s="479"/>
    </row>
    <row r="2463" spans="1:16">
      <c r="A2463" s="680"/>
      <c r="B2463" s="412" t="s">
        <v>2768</v>
      </c>
      <c r="C2463" s="413">
        <v>1144042342</v>
      </c>
      <c r="D2463" s="414"/>
      <c r="E2463" s="418" t="s">
        <v>2887</v>
      </c>
      <c r="F2463" s="475">
        <v>28268761.238183923</v>
      </c>
      <c r="G2463" s="463" t="s">
        <v>2888</v>
      </c>
      <c r="H2463" s="463" t="s">
        <v>2888</v>
      </c>
      <c r="I2463" s="463" t="s">
        <v>2888</v>
      </c>
      <c r="J2463" s="419">
        <f t="shared" si="362"/>
        <v>28268761.238183923</v>
      </c>
      <c r="K2463" s="468">
        <f t="shared" si="363"/>
        <v>1.9831018089638372E-4</v>
      </c>
      <c r="O2463" s="513"/>
      <c r="P2463" s="479"/>
    </row>
    <row r="2464" spans="1:16">
      <c r="A2464" s="680"/>
      <c r="B2464" s="440" t="s">
        <v>2769</v>
      </c>
      <c r="C2464" s="441">
        <v>1144042724</v>
      </c>
      <c r="D2464" s="414"/>
      <c r="E2464" s="418" t="s">
        <v>2887</v>
      </c>
      <c r="F2464" s="475">
        <v>28268761.238183923</v>
      </c>
      <c r="G2464" s="463" t="s">
        <v>2888</v>
      </c>
      <c r="H2464" s="463" t="s">
        <v>2888</v>
      </c>
      <c r="I2464" s="463" t="s">
        <v>2888</v>
      </c>
      <c r="J2464" s="419">
        <f t="shared" si="362"/>
        <v>28268761.238183923</v>
      </c>
      <c r="K2464" s="468">
        <f t="shared" si="363"/>
        <v>1.9831018089638372E-4</v>
      </c>
      <c r="O2464" s="513"/>
      <c r="P2464" s="479"/>
    </row>
    <row r="2465" spans="1:16">
      <c r="A2465" s="680"/>
      <c r="B2465" s="412" t="s">
        <v>2770</v>
      </c>
      <c r="C2465" s="413">
        <v>1144042835</v>
      </c>
      <c r="D2465" s="414"/>
      <c r="E2465" s="418" t="s">
        <v>2887</v>
      </c>
      <c r="F2465" s="475">
        <v>28268761.238183923</v>
      </c>
      <c r="G2465" s="463" t="s">
        <v>2888</v>
      </c>
      <c r="H2465" s="463" t="s">
        <v>2888</v>
      </c>
      <c r="I2465" s="463" t="s">
        <v>2888</v>
      </c>
      <c r="J2465" s="419">
        <f t="shared" si="362"/>
        <v>28268761.238183923</v>
      </c>
      <c r="K2465" s="468">
        <f t="shared" si="363"/>
        <v>1.9831018089638372E-4</v>
      </c>
      <c r="O2465" s="513"/>
      <c r="P2465" s="479"/>
    </row>
    <row r="2466" spans="1:16">
      <c r="A2466" s="680"/>
      <c r="B2466" s="412" t="s">
        <v>2771</v>
      </c>
      <c r="C2466" s="413">
        <v>1144043022</v>
      </c>
      <c r="D2466" s="414"/>
      <c r="E2466" s="418" t="s">
        <v>2887</v>
      </c>
      <c r="F2466" s="475">
        <v>28268761.238183923</v>
      </c>
      <c r="G2466" s="463" t="s">
        <v>2888</v>
      </c>
      <c r="H2466" s="463" t="s">
        <v>2888</v>
      </c>
      <c r="I2466" s="463" t="s">
        <v>2888</v>
      </c>
      <c r="J2466" s="419">
        <f t="shared" si="362"/>
        <v>28268761.238183923</v>
      </c>
      <c r="K2466" s="468">
        <f t="shared" si="363"/>
        <v>1.9831018089638372E-4</v>
      </c>
      <c r="O2466" s="513"/>
      <c r="P2466" s="479"/>
    </row>
    <row r="2467" spans="1:16">
      <c r="A2467" s="680"/>
      <c r="B2467" s="440" t="s">
        <v>973</v>
      </c>
      <c r="C2467" s="441">
        <v>1144045674</v>
      </c>
      <c r="D2467" s="414"/>
      <c r="E2467" s="418" t="s">
        <v>2887</v>
      </c>
      <c r="F2467" s="475">
        <v>28268761.238183923</v>
      </c>
      <c r="G2467" s="463" t="s">
        <v>2888</v>
      </c>
      <c r="H2467" s="463" t="s">
        <v>2888</v>
      </c>
      <c r="I2467" s="463" t="s">
        <v>2888</v>
      </c>
      <c r="J2467" s="419">
        <f t="shared" si="362"/>
        <v>28268761.238183923</v>
      </c>
      <c r="K2467" s="468">
        <f t="shared" si="363"/>
        <v>1.9831018089638372E-4</v>
      </c>
      <c r="O2467" s="513"/>
      <c r="P2467" s="479"/>
    </row>
    <row r="2468" spans="1:16">
      <c r="A2468" s="680"/>
      <c r="B2468" s="412" t="s">
        <v>2772</v>
      </c>
      <c r="C2468" s="413">
        <v>1144046113</v>
      </c>
      <c r="D2468" s="414"/>
      <c r="E2468" s="418" t="s">
        <v>2887</v>
      </c>
      <c r="F2468" s="475">
        <v>28268761.238183923</v>
      </c>
      <c r="G2468" s="463" t="s">
        <v>2888</v>
      </c>
      <c r="H2468" s="463" t="s">
        <v>2888</v>
      </c>
      <c r="I2468" s="463" t="s">
        <v>2888</v>
      </c>
      <c r="J2468" s="419">
        <f t="shared" si="362"/>
        <v>28268761.238183923</v>
      </c>
      <c r="K2468" s="468">
        <f t="shared" si="363"/>
        <v>1.9831018089638372E-4</v>
      </c>
      <c r="O2468" s="513"/>
      <c r="P2468" s="479"/>
    </row>
    <row r="2469" spans="1:16">
      <c r="A2469" s="680"/>
      <c r="B2469" s="412" t="s">
        <v>2773</v>
      </c>
      <c r="C2469" s="413">
        <v>1144047785</v>
      </c>
      <c r="D2469" s="414"/>
      <c r="E2469" s="418" t="s">
        <v>2887</v>
      </c>
      <c r="F2469" s="475">
        <v>28268761.238183923</v>
      </c>
      <c r="G2469" s="463" t="s">
        <v>2888</v>
      </c>
      <c r="H2469" s="463" t="s">
        <v>2888</v>
      </c>
      <c r="I2469" s="463" t="s">
        <v>2888</v>
      </c>
      <c r="J2469" s="419">
        <f t="shared" si="362"/>
        <v>28268761.238183923</v>
      </c>
      <c r="K2469" s="468">
        <f t="shared" si="363"/>
        <v>1.9831018089638372E-4</v>
      </c>
      <c r="O2469" s="513"/>
      <c r="P2469" s="479"/>
    </row>
    <row r="2470" spans="1:16">
      <c r="A2470" s="680"/>
      <c r="B2470" s="440" t="s">
        <v>2774</v>
      </c>
      <c r="C2470" s="441">
        <v>1144048521</v>
      </c>
      <c r="D2470" s="414"/>
      <c r="E2470" s="418" t="s">
        <v>2887</v>
      </c>
      <c r="F2470" s="475">
        <v>28268761.238183923</v>
      </c>
      <c r="G2470" s="463" t="s">
        <v>2888</v>
      </c>
      <c r="H2470" s="463" t="s">
        <v>2888</v>
      </c>
      <c r="I2470" s="463" t="s">
        <v>2888</v>
      </c>
      <c r="J2470" s="419">
        <f t="shared" si="362"/>
        <v>28268761.238183923</v>
      </c>
      <c r="K2470" s="468">
        <f t="shared" si="363"/>
        <v>1.9831018089638372E-4</v>
      </c>
      <c r="O2470" s="513"/>
      <c r="P2470" s="479"/>
    </row>
    <row r="2471" spans="1:16">
      <c r="A2471" s="680"/>
      <c r="B2471" s="412" t="s">
        <v>2775</v>
      </c>
      <c r="C2471" s="413">
        <v>1144050591</v>
      </c>
      <c r="D2471" s="414"/>
      <c r="E2471" s="418" t="s">
        <v>2887</v>
      </c>
      <c r="F2471" s="475">
        <v>28268761.238183923</v>
      </c>
      <c r="G2471" s="463" t="s">
        <v>2888</v>
      </c>
      <c r="H2471" s="463" t="s">
        <v>2888</v>
      </c>
      <c r="I2471" s="463" t="s">
        <v>2888</v>
      </c>
      <c r="J2471" s="419">
        <f t="shared" si="362"/>
        <v>28268761.238183923</v>
      </c>
      <c r="K2471" s="468">
        <f t="shared" si="363"/>
        <v>1.9831018089638372E-4</v>
      </c>
      <c r="O2471" s="513"/>
      <c r="P2471" s="479"/>
    </row>
    <row r="2472" spans="1:16">
      <c r="A2472" s="680"/>
      <c r="B2472" s="412" t="s">
        <v>2776</v>
      </c>
      <c r="C2472" s="413">
        <v>1144052333</v>
      </c>
      <c r="D2472" s="414"/>
      <c r="E2472" s="418" t="s">
        <v>2887</v>
      </c>
      <c r="F2472" s="475">
        <v>28268761.238183923</v>
      </c>
      <c r="G2472" s="463" t="s">
        <v>2888</v>
      </c>
      <c r="H2472" s="463" t="s">
        <v>2888</v>
      </c>
      <c r="I2472" s="463" t="s">
        <v>2888</v>
      </c>
      <c r="J2472" s="419">
        <f t="shared" si="362"/>
        <v>28268761.238183923</v>
      </c>
      <c r="K2472" s="468">
        <f t="shared" si="363"/>
        <v>1.9831018089638372E-4</v>
      </c>
      <c r="O2472" s="513"/>
      <c r="P2472" s="479"/>
    </row>
    <row r="2473" spans="1:16">
      <c r="A2473" s="680"/>
      <c r="B2473" s="440" t="s">
        <v>2777</v>
      </c>
      <c r="C2473" s="441">
        <v>1144054506</v>
      </c>
      <c r="D2473" s="414"/>
      <c r="E2473" s="418" t="s">
        <v>2887</v>
      </c>
      <c r="F2473" s="475">
        <v>28268761.238183923</v>
      </c>
      <c r="G2473" s="463" t="s">
        <v>2888</v>
      </c>
      <c r="H2473" s="463" t="s">
        <v>2888</v>
      </c>
      <c r="I2473" s="463" t="s">
        <v>2888</v>
      </c>
      <c r="J2473" s="419">
        <f t="shared" si="362"/>
        <v>28268761.238183923</v>
      </c>
      <c r="K2473" s="468">
        <f t="shared" si="363"/>
        <v>1.9831018089638372E-4</v>
      </c>
      <c r="O2473" s="513"/>
      <c r="P2473" s="479"/>
    </row>
    <row r="2474" spans="1:16">
      <c r="A2474" s="680"/>
      <c r="B2474" s="412" t="s">
        <v>2778</v>
      </c>
      <c r="C2474" s="413">
        <v>1144056001</v>
      </c>
      <c r="D2474" s="414"/>
      <c r="E2474" s="418" t="s">
        <v>2887</v>
      </c>
      <c r="F2474" s="475">
        <v>28268761.238183923</v>
      </c>
      <c r="G2474" s="463" t="s">
        <v>2888</v>
      </c>
      <c r="H2474" s="463" t="s">
        <v>2888</v>
      </c>
      <c r="I2474" s="463" t="s">
        <v>2888</v>
      </c>
      <c r="J2474" s="419">
        <f t="shared" si="362"/>
        <v>28268761.238183923</v>
      </c>
      <c r="K2474" s="468">
        <f t="shared" si="363"/>
        <v>1.9831018089638372E-4</v>
      </c>
      <c r="O2474" s="513"/>
      <c r="P2474" s="479"/>
    </row>
    <row r="2475" spans="1:16">
      <c r="A2475" s="680"/>
      <c r="B2475" s="412" t="s">
        <v>2779</v>
      </c>
      <c r="C2475" s="413">
        <v>1144057574</v>
      </c>
      <c r="D2475" s="414"/>
      <c r="E2475" s="418" t="s">
        <v>2887</v>
      </c>
      <c r="F2475" s="475">
        <v>28268761.238183923</v>
      </c>
      <c r="G2475" s="463" t="s">
        <v>2888</v>
      </c>
      <c r="H2475" s="463" t="s">
        <v>2888</v>
      </c>
      <c r="I2475" s="463" t="s">
        <v>2888</v>
      </c>
      <c r="J2475" s="419">
        <f t="shared" si="362"/>
        <v>28268761.238183923</v>
      </c>
      <c r="K2475" s="468">
        <f t="shared" si="363"/>
        <v>1.9831018089638372E-4</v>
      </c>
      <c r="O2475" s="513"/>
      <c r="P2475" s="479"/>
    </row>
    <row r="2476" spans="1:16">
      <c r="A2476" s="680"/>
      <c r="B2476" s="440" t="s">
        <v>2780</v>
      </c>
      <c r="C2476" s="441">
        <v>1144058021</v>
      </c>
      <c r="D2476" s="414"/>
      <c r="E2476" s="418" t="s">
        <v>2887</v>
      </c>
      <c r="F2476" s="475">
        <v>28268761.238183923</v>
      </c>
      <c r="G2476" s="463" t="s">
        <v>2888</v>
      </c>
      <c r="H2476" s="463" t="s">
        <v>2888</v>
      </c>
      <c r="I2476" s="463" t="s">
        <v>2888</v>
      </c>
      <c r="J2476" s="419">
        <f t="shared" si="362"/>
        <v>28268761.238183923</v>
      </c>
      <c r="K2476" s="468">
        <f t="shared" si="363"/>
        <v>1.9831018089638372E-4</v>
      </c>
      <c r="O2476" s="513"/>
      <c r="P2476" s="479"/>
    </row>
    <row r="2477" spans="1:16">
      <c r="A2477" s="680"/>
      <c r="B2477" s="412" t="s">
        <v>2781</v>
      </c>
      <c r="C2477" s="413">
        <v>1144059266</v>
      </c>
      <c r="D2477" s="414"/>
      <c r="E2477" s="418" t="s">
        <v>2887</v>
      </c>
      <c r="F2477" s="475">
        <v>28268761.238183923</v>
      </c>
      <c r="G2477" s="463" t="s">
        <v>2888</v>
      </c>
      <c r="H2477" s="463" t="s">
        <v>2888</v>
      </c>
      <c r="I2477" s="463" t="s">
        <v>2888</v>
      </c>
      <c r="J2477" s="419">
        <f t="shared" si="362"/>
        <v>28268761.238183923</v>
      </c>
      <c r="K2477" s="468">
        <f t="shared" si="363"/>
        <v>1.9831018089638372E-4</v>
      </c>
      <c r="O2477" s="513"/>
      <c r="P2477" s="479"/>
    </row>
    <row r="2478" spans="1:16">
      <c r="A2478" s="680"/>
      <c r="B2478" s="412" t="s">
        <v>2782</v>
      </c>
      <c r="C2478" s="413">
        <v>1144059971</v>
      </c>
      <c r="D2478" s="414"/>
      <c r="E2478" s="418" t="s">
        <v>2887</v>
      </c>
      <c r="F2478" s="475">
        <v>28268761.238183923</v>
      </c>
      <c r="G2478" s="463" t="s">
        <v>2888</v>
      </c>
      <c r="H2478" s="463" t="s">
        <v>2888</v>
      </c>
      <c r="I2478" s="463" t="s">
        <v>2888</v>
      </c>
      <c r="J2478" s="419">
        <f t="shared" si="362"/>
        <v>28268761.238183923</v>
      </c>
      <c r="K2478" s="468">
        <f t="shared" si="363"/>
        <v>1.9831018089638372E-4</v>
      </c>
      <c r="O2478" s="513"/>
      <c r="P2478" s="479"/>
    </row>
    <row r="2479" spans="1:16">
      <c r="A2479" s="680"/>
      <c r="B2479" s="440" t="s">
        <v>2783</v>
      </c>
      <c r="C2479" s="441">
        <v>1144061031</v>
      </c>
      <c r="D2479" s="414"/>
      <c r="E2479" s="418" t="s">
        <v>2887</v>
      </c>
      <c r="F2479" s="475">
        <v>28268761.238183923</v>
      </c>
      <c r="G2479" s="463" t="s">
        <v>2888</v>
      </c>
      <c r="H2479" s="463" t="s">
        <v>2888</v>
      </c>
      <c r="I2479" s="463" t="s">
        <v>2888</v>
      </c>
      <c r="J2479" s="419">
        <f t="shared" si="362"/>
        <v>28268761.238183923</v>
      </c>
      <c r="K2479" s="468">
        <f t="shared" si="363"/>
        <v>1.9831018089638372E-4</v>
      </c>
      <c r="O2479" s="513"/>
      <c r="P2479" s="479"/>
    </row>
    <row r="2480" spans="1:16">
      <c r="A2480" s="680"/>
      <c r="B2480" s="412" t="s">
        <v>2784</v>
      </c>
      <c r="C2480" s="413">
        <v>1144061367</v>
      </c>
      <c r="D2480" s="414"/>
      <c r="E2480" s="418" t="s">
        <v>2887</v>
      </c>
      <c r="F2480" s="475">
        <v>28268761.238183923</v>
      </c>
      <c r="G2480" s="463" t="s">
        <v>2888</v>
      </c>
      <c r="H2480" s="463" t="s">
        <v>2888</v>
      </c>
      <c r="I2480" s="463" t="s">
        <v>2888</v>
      </c>
      <c r="J2480" s="419">
        <f t="shared" si="362"/>
        <v>28268761.238183923</v>
      </c>
      <c r="K2480" s="468">
        <f t="shared" si="363"/>
        <v>1.9831018089638372E-4</v>
      </c>
      <c r="O2480" s="513"/>
      <c r="P2480" s="479"/>
    </row>
    <row r="2481" spans="1:16">
      <c r="A2481" s="680"/>
      <c r="B2481" s="412" t="s">
        <v>2785</v>
      </c>
      <c r="C2481" s="413">
        <v>1144061426</v>
      </c>
      <c r="D2481" s="414"/>
      <c r="E2481" s="418" t="s">
        <v>2887</v>
      </c>
      <c r="F2481" s="475">
        <v>28268761.238183923</v>
      </c>
      <c r="G2481" s="463" t="s">
        <v>2888</v>
      </c>
      <c r="H2481" s="463" t="s">
        <v>2888</v>
      </c>
      <c r="I2481" s="463" t="s">
        <v>2888</v>
      </c>
      <c r="J2481" s="419">
        <f t="shared" si="362"/>
        <v>28268761.238183923</v>
      </c>
      <c r="K2481" s="468">
        <f t="shared" si="363"/>
        <v>1.9831018089638372E-4</v>
      </c>
      <c r="O2481" s="513"/>
      <c r="P2481" s="479"/>
    </row>
    <row r="2482" spans="1:16">
      <c r="A2482" s="680"/>
      <c r="B2482" s="440" t="s">
        <v>974</v>
      </c>
      <c r="C2482" s="441">
        <v>1144063602</v>
      </c>
      <c r="D2482" s="414"/>
      <c r="E2482" s="418" t="s">
        <v>2887</v>
      </c>
      <c r="F2482" s="475">
        <v>28268761.238183923</v>
      </c>
      <c r="G2482" s="463" t="s">
        <v>2888</v>
      </c>
      <c r="H2482" s="463" t="s">
        <v>2888</v>
      </c>
      <c r="I2482" s="463" t="s">
        <v>2888</v>
      </c>
      <c r="J2482" s="419">
        <f t="shared" si="362"/>
        <v>28268761.238183923</v>
      </c>
      <c r="K2482" s="468">
        <f t="shared" si="363"/>
        <v>1.9831018089638372E-4</v>
      </c>
      <c r="O2482" s="513"/>
      <c r="P2482" s="479"/>
    </row>
    <row r="2483" spans="1:16">
      <c r="A2483" s="680"/>
      <c r="B2483" s="412" t="s">
        <v>2786</v>
      </c>
      <c r="C2483" s="413">
        <v>1144064285</v>
      </c>
      <c r="D2483" s="414"/>
      <c r="E2483" s="418" t="s">
        <v>2887</v>
      </c>
      <c r="F2483" s="475">
        <v>28268761.238183923</v>
      </c>
      <c r="G2483" s="463" t="s">
        <v>2888</v>
      </c>
      <c r="H2483" s="463" t="s">
        <v>2888</v>
      </c>
      <c r="I2483" s="463" t="s">
        <v>2888</v>
      </c>
      <c r="J2483" s="419">
        <f t="shared" si="362"/>
        <v>28268761.238183923</v>
      </c>
      <c r="K2483" s="468">
        <f t="shared" si="363"/>
        <v>1.9831018089638372E-4</v>
      </c>
      <c r="O2483" s="513"/>
      <c r="P2483" s="479"/>
    </row>
    <row r="2484" spans="1:16">
      <c r="A2484" s="680"/>
      <c r="B2484" s="412" t="s">
        <v>2787</v>
      </c>
      <c r="C2484" s="413">
        <v>1144064338</v>
      </c>
      <c r="D2484" s="414"/>
      <c r="E2484" s="418" t="s">
        <v>2887</v>
      </c>
      <c r="F2484" s="475">
        <v>28268761.238183923</v>
      </c>
      <c r="G2484" s="463" t="s">
        <v>2888</v>
      </c>
      <c r="H2484" s="463" t="s">
        <v>2888</v>
      </c>
      <c r="I2484" s="463" t="s">
        <v>2888</v>
      </c>
      <c r="J2484" s="419">
        <f t="shared" si="362"/>
        <v>28268761.238183923</v>
      </c>
      <c r="K2484" s="468">
        <f t="shared" si="363"/>
        <v>1.9831018089638372E-4</v>
      </c>
      <c r="O2484" s="513"/>
      <c r="P2484" s="479"/>
    </row>
    <row r="2485" spans="1:16">
      <c r="A2485" s="680"/>
      <c r="B2485" s="440" t="s">
        <v>2788</v>
      </c>
      <c r="C2485" s="441">
        <v>1144066105</v>
      </c>
      <c r="D2485" s="414"/>
      <c r="E2485" s="418" t="s">
        <v>2887</v>
      </c>
      <c r="F2485" s="475">
        <v>28268761.238183923</v>
      </c>
      <c r="G2485" s="463" t="s">
        <v>2888</v>
      </c>
      <c r="H2485" s="463" t="s">
        <v>2888</v>
      </c>
      <c r="I2485" s="463" t="s">
        <v>2888</v>
      </c>
      <c r="J2485" s="419">
        <f t="shared" si="362"/>
        <v>28268761.238183923</v>
      </c>
      <c r="K2485" s="468">
        <f t="shared" si="363"/>
        <v>1.9831018089638372E-4</v>
      </c>
      <c r="O2485" s="513"/>
      <c r="P2485" s="479"/>
    </row>
    <row r="2486" spans="1:16">
      <c r="A2486" s="680"/>
      <c r="B2486" s="412" t="s">
        <v>2789</v>
      </c>
      <c r="C2486" s="413">
        <v>1144066333</v>
      </c>
      <c r="D2486" s="414"/>
      <c r="E2486" s="418" t="s">
        <v>2887</v>
      </c>
      <c r="F2486" s="475">
        <v>28268761.238183923</v>
      </c>
      <c r="G2486" s="463" t="s">
        <v>2888</v>
      </c>
      <c r="H2486" s="463" t="s">
        <v>2888</v>
      </c>
      <c r="I2486" s="463" t="s">
        <v>2888</v>
      </c>
      <c r="J2486" s="419">
        <f t="shared" si="362"/>
        <v>28268761.238183923</v>
      </c>
      <c r="K2486" s="468">
        <f t="shared" si="363"/>
        <v>1.9831018089638372E-4</v>
      </c>
      <c r="O2486" s="513"/>
      <c r="P2486" s="479"/>
    </row>
    <row r="2487" spans="1:16">
      <c r="A2487" s="680"/>
      <c r="B2487" s="412" t="s">
        <v>2790</v>
      </c>
      <c r="C2487" s="413">
        <v>1144066518</v>
      </c>
      <c r="D2487" s="414"/>
      <c r="E2487" s="418" t="s">
        <v>2887</v>
      </c>
      <c r="F2487" s="475">
        <v>28268761.238183923</v>
      </c>
      <c r="G2487" s="463" t="s">
        <v>2888</v>
      </c>
      <c r="H2487" s="463" t="s">
        <v>2888</v>
      </c>
      <c r="I2487" s="463" t="s">
        <v>2888</v>
      </c>
      <c r="J2487" s="419">
        <f t="shared" si="362"/>
        <v>28268761.238183923</v>
      </c>
      <c r="K2487" s="468">
        <f t="shared" si="363"/>
        <v>1.9831018089638372E-4</v>
      </c>
      <c r="O2487" s="513"/>
      <c r="P2487" s="479"/>
    </row>
    <row r="2488" spans="1:16">
      <c r="A2488" s="680"/>
      <c r="B2488" s="440" t="s">
        <v>2791</v>
      </c>
      <c r="C2488" s="441">
        <v>1144066544</v>
      </c>
      <c r="D2488" s="414"/>
      <c r="E2488" s="418" t="s">
        <v>2887</v>
      </c>
      <c r="F2488" s="475">
        <v>28268761.238183923</v>
      </c>
      <c r="G2488" s="463" t="s">
        <v>2888</v>
      </c>
      <c r="H2488" s="463" t="s">
        <v>2888</v>
      </c>
      <c r="I2488" s="463" t="s">
        <v>2888</v>
      </c>
      <c r="J2488" s="419">
        <f t="shared" si="362"/>
        <v>28268761.238183923</v>
      </c>
      <c r="K2488" s="468">
        <f t="shared" si="363"/>
        <v>1.9831018089638372E-4</v>
      </c>
      <c r="O2488" s="513"/>
      <c r="P2488" s="479"/>
    </row>
    <row r="2489" spans="1:16">
      <c r="A2489" s="680"/>
      <c r="B2489" s="412" t="s">
        <v>2792</v>
      </c>
      <c r="C2489" s="413">
        <v>1144066673</v>
      </c>
      <c r="D2489" s="414"/>
      <c r="E2489" s="418" t="s">
        <v>2887</v>
      </c>
      <c r="F2489" s="475">
        <v>28268761.238183923</v>
      </c>
      <c r="G2489" s="463" t="s">
        <v>2888</v>
      </c>
      <c r="H2489" s="463" t="s">
        <v>2888</v>
      </c>
      <c r="I2489" s="463" t="s">
        <v>2888</v>
      </c>
      <c r="J2489" s="419">
        <f t="shared" si="362"/>
        <v>28268761.238183923</v>
      </c>
      <c r="K2489" s="468">
        <f t="shared" si="363"/>
        <v>1.9831018089638372E-4</v>
      </c>
      <c r="O2489" s="513"/>
      <c r="P2489" s="479"/>
    </row>
    <row r="2490" spans="1:16">
      <c r="A2490" s="680"/>
      <c r="B2490" s="412" t="s">
        <v>2793</v>
      </c>
      <c r="C2490" s="413">
        <v>1144067821</v>
      </c>
      <c r="D2490" s="414"/>
      <c r="E2490" s="418" t="s">
        <v>2887</v>
      </c>
      <c r="F2490" s="475">
        <v>28268761.238183923</v>
      </c>
      <c r="G2490" s="463" t="s">
        <v>2888</v>
      </c>
      <c r="H2490" s="463" t="s">
        <v>2888</v>
      </c>
      <c r="I2490" s="463" t="s">
        <v>2888</v>
      </c>
      <c r="J2490" s="419">
        <f t="shared" si="362"/>
        <v>28268761.238183923</v>
      </c>
      <c r="K2490" s="468">
        <f t="shared" si="363"/>
        <v>1.9831018089638372E-4</v>
      </c>
      <c r="O2490" s="513"/>
      <c r="P2490" s="479"/>
    </row>
    <row r="2491" spans="1:16">
      <c r="A2491" s="680"/>
      <c r="B2491" s="440" t="s">
        <v>2794</v>
      </c>
      <c r="C2491" s="441">
        <v>1144069548</v>
      </c>
      <c r="D2491" s="414"/>
      <c r="E2491" s="418" t="s">
        <v>2887</v>
      </c>
      <c r="F2491" s="475">
        <v>28268761.238183923</v>
      </c>
      <c r="G2491" s="463" t="s">
        <v>2888</v>
      </c>
      <c r="H2491" s="463" t="s">
        <v>2888</v>
      </c>
      <c r="I2491" s="463" t="s">
        <v>2888</v>
      </c>
      <c r="J2491" s="419">
        <f t="shared" si="362"/>
        <v>28268761.238183923</v>
      </c>
      <c r="K2491" s="468">
        <f t="shared" si="363"/>
        <v>1.9831018089638372E-4</v>
      </c>
      <c r="O2491" s="513"/>
      <c r="P2491" s="479"/>
    </row>
    <row r="2492" spans="1:16">
      <c r="A2492" s="680"/>
      <c r="B2492" s="412" t="s">
        <v>2795</v>
      </c>
      <c r="C2492" s="413">
        <v>1144071268</v>
      </c>
      <c r="D2492" s="414"/>
      <c r="E2492" s="418" t="s">
        <v>2887</v>
      </c>
      <c r="F2492" s="475">
        <v>28268761.238183923</v>
      </c>
      <c r="G2492" s="463" t="s">
        <v>2888</v>
      </c>
      <c r="H2492" s="463" t="s">
        <v>2888</v>
      </c>
      <c r="I2492" s="463" t="s">
        <v>2888</v>
      </c>
      <c r="J2492" s="419">
        <f t="shared" si="362"/>
        <v>28268761.238183923</v>
      </c>
      <c r="K2492" s="468">
        <f t="shared" si="363"/>
        <v>1.9831018089638372E-4</v>
      </c>
      <c r="O2492" s="513"/>
      <c r="P2492" s="479"/>
    </row>
    <row r="2493" spans="1:16">
      <c r="A2493" s="680"/>
      <c r="B2493" s="412" t="s">
        <v>2796</v>
      </c>
      <c r="C2493" s="413">
        <v>1144072175</v>
      </c>
      <c r="D2493" s="414"/>
      <c r="E2493" s="418" t="s">
        <v>2887</v>
      </c>
      <c r="F2493" s="475">
        <v>28268761.238183923</v>
      </c>
      <c r="G2493" s="463" t="s">
        <v>2888</v>
      </c>
      <c r="H2493" s="463" t="s">
        <v>2888</v>
      </c>
      <c r="I2493" s="463" t="s">
        <v>2888</v>
      </c>
      <c r="J2493" s="419">
        <f t="shared" si="362"/>
        <v>28268761.238183923</v>
      </c>
      <c r="K2493" s="468">
        <f t="shared" si="363"/>
        <v>1.9831018089638372E-4</v>
      </c>
      <c r="O2493" s="513"/>
      <c r="P2493" s="479"/>
    </row>
    <row r="2494" spans="1:16">
      <c r="A2494" s="680"/>
      <c r="B2494" s="440" t="s">
        <v>2797</v>
      </c>
      <c r="C2494" s="441">
        <v>1144072221</v>
      </c>
      <c r="D2494" s="414"/>
      <c r="E2494" s="418" t="s">
        <v>2887</v>
      </c>
      <c r="F2494" s="475">
        <v>28268761.238183923</v>
      </c>
      <c r="G2494" s="463" t="s">
        <v>2888</v>
      </c>
      <c r="H2494" s="463" t="s">
        <v>2888</v>
      </c>
      <c r="I2494" s="463" t="s">
        <v>2888</v>
      </c>
      <c r="J2494" s="419">
        <f t="shared" si="362"/>
        <v>28268761.238183923</v>
      </c>
      <c r="K2494" s="468">
        <f t="shared" si="363"/>
        <v>1.9831018089638372E-4</v>
      </c>
      <c r="O2494" s="513"/>
      <c r="P2494" s="479"/>
    </row>
    <row r="2495" spans="1:16">
      <c r="A2495" s="680"/>
      <c r="B2495" s="412" t="s">
        <v>2798</v>
      </c>
      <c r="C2495" s="413">
        <v>1144073828</v>
      </c>
      <c r="D2495" s="414"/>
      <c r="E2495" s="418" t="s">
        <v>2887</v>
      </c>
      <c r="F2495" s="475">
        <v>28268761.238183923</v>
      </c>
      <c r="G2495" s="463" t="s">
        <v>2888</v>
      </c>
      <c r="H2495" s="463" t="s">
        <v>2888</v>
      </c>
      <c r="I2495" s="463" t="s">
        <v>2888</v>
      </c>
      <c r="J2495" s="419">
        <f t="shared" si="362"/>
        <v>28268761.238183923</v>
      </c>
      <c r="K2495" s="468">
        <f t="shared" si="363"/>
        <v>1.9831018089638372E-4</v>
      </c>
      <c r="O2495" s="513"/>
      <c r="P2495" s="479"/>
    </row>
    <row r="2496" spans="1:16">
      <c r="A2496" s="680"/>
      <c r="B2496" s="412" t="s">
        <v>1055</v>
      </c>
      <c r="C2496" s="413">
        <v>1144074494</v>
      </c>
      <c r="D2496" s="414"/>
      <c r="E2496" s="418" t="s">
        <v>2887</v>
      </c>
      <c r="F2496" s="475">
        <v>28268761.238183923</v>
      </c>
      <c r="G2496" s="463" t="s">
        <v>2888</v>
      </c>
      <c r="H2496" s="463" t="s">
        <v>2888</v>
      </c>
      <c r="I2496" s="463" t="s">
        <v>2888</v>
      </c>
      <c r="J2496" s="419">
        <f t="shared" si="362"/>
        <v>28268761.238183923</v>
      </c>
      <c r="K2496" s="468">
        <f t="shared" si="363"/>
        <v>1.9831018089638372E-4</v>
      </c>
      <c r="O2496" s="513"/>
      <c r="P2496" s="479"/>
    </row>
    <row r="2497" spans="1:16">
      <c r="A2497" s="680"/>
      <c r="B2497" s="440" t="s">
        <v>2799</v>
      </c>
      <c r="C2497" s="441">
        <v>1144074577</v>
      </c>
      <c r="D2497" s="414"/>
      <c r="E2497" s="418" t="s">
        <v>2887</v>
      </c>
      <c r="F2497" s="475">
        <v>28268761.238183923</v>
      </c>
      <c r="G2497" s="463" t="s">
        <v>2888</v>
      </c>
      <c r="H2497" s="463" t="s">
        <v>2888</v>
      </c>
      <c r="I2497" s="463" t="s">
        <v>2888</v>
      </c>
      <c r="J2497" s="419">
        <f t="shared" si="362"/>
        <v>28268761.238183923</v>
      </c>
      <c r="K2497" s="468">
        <f t="shared" si="363"/>
        <v>1.9831018089638372E-4</v>
      </c>
      <c r="O2497" s="513"/>
      <c r="P2497" s="479"/>
    </row>
    <row r="2498" spans="1:16">
      <c r="A2498" s="680"/>
      <c r="B2498" s="412" t="s">
        <v>2800</v>
      </c>
      <c r="C2498" s="413">
        <v>1144075266</v>
      </c>
      <c r="D2498" s="414"/>
      <c r="E2498" s="418" t="s">
        <v>2887</v>
      </c>
      <c r="F2498" s="475">
        <v>28268761.238183923</v>
      </c>
      <c r="G2498" s="463" t="s">
        <v>2888</v>
      </c>
      <c r="H2498" s="463" t="s">
        <v>2888</v>
      </c>
      <c r="I2498" s="463" t="s">
        <v>2888</v>
      </c>
      <c r="J2498" s="419">
        <f t="shared" si="362"/>
        <v>28268761.238183923</v>
      </c>
      <c r="K2498" s="468">
        <f t="shared" si="363"/>
        <v>1.9831018089638372E-4</v>
      </c>
      <c r="O2498" s="513"/>
      <c r="P2498" s="479"/>
    </row>
    <row r="2499" spans="1:16">
      <c r="A2499" s="680"/>
      <c r="B2499" s="412" t="s">
        <v>2801</v>
      </c>
      <c r="C2499" s="413">
        <v>1144076069</v>
      </c>
      <c r="D2499" s="414"/>
      <c r="E2499" s="418" t="s">
        <v>2887</v>
      </c>
      <c r="F2499" s="475">
        <v>28268761.238183923</v>
      </c>
      <c r="G2499" s="463" t="s">
        <v>2888</v>
      </c>
      <c r="H2499" s="463" t="s">
        <v>2888</v>
      </c>
      <c r="I2499" s="463" t="s">
        <v>2888</v>
      </c>
      <c r="J2499" s="419">
        <f t="shared" si="362"/>
        <v>28268761.238183923</v>
      </c>
      <c r="K2499" s="468">
        <f t="shared" si="363"/>
        <v>1.9831018089638372E-4</v>
      </c>
      <c r="O2499" s="513"/>
      <c r="P2499" s="479"/>
    </row>
    <row r="2500" spans="1:16">
      <c r="A2500" s="680"/>
      <c r="B2500" s="440" t="s">
        <v>2802</v>
      </c>
      <c r="C2500" s="441">
        <v>1144076379</v>
      </c>
      <c r="D2500" s="414"/>
      <c r="E2500" s="418" t="s">
        <v>2887</v>
      </c>
      <c r="F2500" s="475">
        <v>28268761.238183923</v>
      </c>
      <c r="G2500" s="463" t="s">
        <v>2888</v>
      </c>
      <c r="H2500" s="463" t="s">
        <v>2888</v>
      </c>
      <c r="I2500" s="463" t="s">
        <v>2888</v>
      </c>
      <c r="J2500" s="419">
        <f t="shared" si="362"/>
        <v>28268761.238183923</v>
      </c>
      <c r="K2500" s="468">
        <f t="shared" si="363"/>
        <v>1.9831018089638372E-4</v>
      </c>
      <c r="O2500" s="513"/>
      <c r="P2500" s="479"/>
    </row>
    <row r="2501" spans="1:16">
      <c r="A2501" s="680"/>
      <c r="B2501" s="412" t="s">
        <v>2803</v>
      </c>
      <c r="C2501" s="413">
        <v>1144082119</v>
      </c>
      <c r="D2501" s="414"/>
      <c r="E2501" s="418" t="s">
        <v>2887</v>
      </c>
      <c r="F2501" s="475">
        <v>28268761.238183923</v>
      </c>
      <c r="G2501" s="463" t="s">
        <v>2888</v>
      </c>
      <c r="H2501" s="463" t="s">
        <v>2888</v>
      </c>
      <c r="I2501" s="463" t="s">
        <v>2888</v>
      </c>
      <c r="J2501" s="419">
        <f t="shared" si="362"/>
        <v>28268761.238183923</v>
      </c>
      <c r="K2501" s="468">
        <f t="shared" si="363"/>
        <v>1.9831018089638372E-4</v>
      </c>
      <c r="O2501" s="513"/>
      <c r="P2501" s="479"/>
    </row>
    <row r="2502" spans="1:16">
      <c r="A2502" s="680"/>
      <c r="B2502" s="412" t="s">
        <v>2804</v>
      </c>
      <c r="C2502" s="413">
        <v>1144082631</v>
      </c>
      <c r="D2502" s="414"/>
      <c r="E2502" s="418" t="s">
        <v>2887</v>
      </c>
      <c r="F2502" s="475">
        <v>28268761.238183923</v>
      </c>
      <c r="G2502" s="463" t="s">
        <v>2888</v>
      </c>
      <c r="H2502" s="463" t="s">
        <v>2888</v>
      </c>
      <c r="I2502" s="463" t="s">
        <v>2888</v>
      </c>
      <c r="J2502" s="419">
        <f t="shared" si="362"/>
        <v>28268761.238183923</v>
      </c>
      <c r="K2502" s="468">
        <f t="shared" si="363"/>
        <v>1.9831018089638372E-4</v>
      </c>
      <c r="O2502" s="513"/>
      <c r="P2502" s="479"/>
    </row>
    <row r="2503" spans="1:16">
      <c r="A2503" s="680"/>
      <c r="B2503" s="440" t="s">
        <v>2805</v>
      </c>
      <c r="C2503" s="441">
        <v>1144082769</v>
      </c>
      <c r="D2503" s="414"/>
      <c r="E2503" s="418" t="s">
        <v>2887</v>
      </c>
      <c r="F2503" s="475">
        <v>28268761.238183923</v>
      </c>
      <c r="G2503" s="463" t="s">
        <v>2888</v>
      </c>
      <c r="H2503" s="463" t="s">
        <v>2888</v>
      </c>
      <c r="I2503" s="463" t="s">
        <v>2888</v>
      </c>
      <c r="J2503" s="419">
        <f t="shared" si="362"/>
        <v>28268761.238183923</v>
      </c>
      <c r="K2503" s="468">
        <f t="shared" si="363"/>
        <v>1.9831018089638372E-4</v>
      </c>
      <c r="O2503" s="513"/>
      <c r="P2503" s="479"/>
    </row>
    <row r="2504" spans="1:16">
      <c r="A2504" s="680"/>
      <c r="B2504" s="412" t="s">
        <v>2806</v>
      </c>
      <c r="C2504" s="413">
        <v>1144083967</v>
      </c>
      <c r="D2504" s="414"/>
      <c r="E2504" s="418" t="s">
        <v>2887</v>
      </c>
      <c r="F2504" s="475">
        <v>28268761.238183923</v>
      </c>
      <c r="G2504" s="463" t="s">
        <v>2888</v>
      </c>
      <c r="H2504" s="463" t="s">
        <v>2888</v>
      </c>
      <c r="I2504" s="463" t="s">
        <v>2888</v>
      </c>
      <c r="J2504" s="419">
        <f t="shared" si="362"/>
        <v>28268761.238183923</v>
      </c>
      <c r="K2504" s="468">
        <f t="shared" si="363"/>
        <v>1.9831018089638372E-4</v>
      </c>
      <c r="O2504" s="513"/>
      <c r="P2504" s="479"/>
    </row>
    <row r="2505" spans="1:16">
      <c r="A2505" s="680"/>
      <c r="B2505" s="412" t="s">
        <v>2807</v>
      </c>
      <c r="C2505" s="413">
        <v>1144084505</v>
      </c>
      <c r="D2505" s="414"/>
      <c r="E2505" s="418" t="s">
        <v>2887</v>
      </c>
      <c r="F2505" s="475">
        <v>28268761.238183923</v>
      </c>
      <c r="G2505" s="463" t="s">
        <v>2888</v>
      </c>
      <c r="H2505" s="463" t="s">
        <v>2888</v>
      </c>
      <c r="I2505" s="463" t="s">
        <v>2888</v>
      </c>
      <c r="J2505" s="419">
        <f t="shared" si="362"/>
        <v>28268761.238183923</v>
      </c>
      <c r="K2505" s="468">
        <f t="shared" si="363"/>
        <v>1.9831018089638372E-4</v>
      </c>
      <c r="O2505" s="513"/>
      <c r="P2505" s="479"/>
    </row>
    <row r="2506" spans="1:16">
      <c r="A2506" s="680"/>
      <c r="B2506" s="440" t="s">
        <v>2808</v>
      </c>
      <c r="C2506" s="441">
        <v>1144085446</v>
      </c>
      <c r="D2506" s="414"/>
      <c r="E2506" s="418" t="s">
        <v>2887</v>
      </c>
      <c r="F2506" s="475">
        <v>28268761.238183923</v>
      </c>
      <c r="G2506" s="463" t="s">
        <v>2888</v>
      </c>
      <c r="H2506" s="463" t="s">
        <v>2888</v>
      </c>
      <c r="I2506" s="463" t="s">
        <v>2888</v>
      </c>
      <c r="J2506" s="419">
        <f t="shared" si="362"/>
        <v>28268761.238183923</v>
      </c>
      <c r="K2506" s="468">
        <f t="shared" si="363"/>
        <v>1.9831018089638372E-4</v>
      </c>
      <c r="O2506" s="513"/>
      <c r="P2506" s="479"/>
    </row>
    <row r="2507" spans="1:16">
      <c r="A2507" s="680"/>
      <c r="B2507" s="412" t="s">
        <v>2809</v>
      </c>
      <c r="C2507" s="413">
        <v>1144086281</v>
      </c>
      <c r="D2507" s="414"/>
      <c r="E2507" s="418" t="s">
        <v>2887</v>
      </c>
      <c r="F2507" s="475">
        <v>28268761.238183923</v>
      </c>
      <c r="G2507" s="463" t="s">
        <v>2888</v>
      </c>
      <c r="H2507" s="463" t="s">
        <v>2888</v>
      </c>
      <c r="I2507" s="463" t="s">
        <v>2888</v>
      </c>
      <c r="J2507" s="419">
        <f t="shared" si="362"/>
        <v>28268761.238183923</v>
      </c>
      <c r="K2507" s="468">
        <f t="shared" si="363"/>
        <v>1.9831018089638372E-4</v>
      </c>
      <c r="O2507" s="513"/>
      <c r="P2507" s="479"/>
    </row>
    <row r="2508" spans="1:16">
      <c r="A2508" s="680"/>
      <c r="B2508" s="412" t="s">
        <v>2810</v>
      </c>
      <c r="C2508" s="413">
        <v>1144088309</v>
      </c>
      <c r="D2508" s="414"/>
      <c r="E2508" s="418" t="s">
        <v>2887</v>
      </c>
      <c r="F2508" s="475">
        <v>28268761.238183923</v>
      </c>
      <c r="G2508" s="463" t="s">
        <v>2888</v>
      </c>
      <c r="H2508" s="463" t="s">
        <v>2888</v>
      </c>
      <c r="I2508" s="463" t="s">
        <v>2888</v>
      </c>
      <c r="J2508" s="419">
        <f t="shared" si="362"/>
        <v>28268761.238183923</v>
      </c>
      <c r="K2508" s="468">
        <f t="shared" si="363"/>
        <v>1.9831018089638372E-4</v>
      </c>
      <c r="O2508" s="513"/>
      <c r="P2508" s="479"/>
    </row>
    <row r="2509" spans="1:16">
      <c r="A2509" s="680"/>
      <c r="B2509" s="440" t="s">
        <v>2811</v>
      </c>
      <c r="C2509" s="441">
        <v>1144088593</v>
      </c>
      <c r="D2509" s="414"/>
      <c r="E2509" s="418" t="s">
        <v>2887</v>
      </c>
      <c r="F2509" s="475">
        <v>28268761.238183923</v>
      </c>
      <c r="G2509" s="463" t="s">
        <v>2888</v>
      </c>
      <c r="H2509" s="463" t="s">
        <v>2888</v>
      </c>
      <c r="I2509" s="463" t="s">
        <v>2888</v>
      </c>
      <c r="J2509" s="419">
        <f t="shared" si="362"/>
        <v>28268761.238183923</v>
      </c>
      <c r="K2509" s="468">
        <f t="shared" si="363"/>
        <v>1.9831018089638372E-4</v>
      </c>
      <c r="O2509" s="513"/>
      <c r="P2509" s="479"/>
    </row>
    <row r="2510" spans="1:16">
      <c r="A2510" s="680"/>
      <c r="B2510" s="412" t="s">
        <v>2812</v>
      </c>
      <c r="C2510" s="413">
        <v>1144088974</v>
      </c>
      <c r="D2510" s="414"/>
      <c r="E2510" s="418" t="s">
        <v>2887</v>
      </c>
      <c r="F2510" s="475">
        <v>28268761.238183923</v>
      </c>
      <c r="G2510" s="463" t="s">
        <v>2888</v>
      </c>
      <c r="H2510" s="463" t="s">
        <v>2888</v>
      </c>
      <c r="I2510" s="463" t="s">
        <v>2888</v>
      </c>
      <c r="J2510" s="419">
        <f t="shared" si="362"/>
        <v>28268761.238183923</v>
      </c>
      <c r="K2510" s="468">
        <f t="shared" si="363"/>
        <v>1.9831018089638372E-4</v>
      </c>
      <c r="O2510" s="513"/>
      <c r="P2510" s="479"/>
    </row>
    <row r="2511" spans="1:16">
      <c r="A2511" s="680"/>
      <c r="B2511" s="412" t="s">
        <v>2813</v>
      </c>
      <c r="C2511" s="413">
        <v>1144089121</v>
      </c>
      <c r="D2511" s="414"/>
      <c r="E2511" s="418" t="s">
        <v>2887</v>
      </c>
      <c r="F2511" s="475">
        <v>28268761.238183923</v>
      </c>
      <c r="G2511" s="463" t="s">
        <v>2888</v>
      </c>
      <c r="H2511" s="463" t="s">
        <v>2888</v>
      </c>
      <c r="I2511" s="463" t="s">
        <v>2888</v>
      </c>
      <c r="J2511" s="419">
        <f t="shared" si="362"/>
        <v>28268761.238183923</v>
      </c>
      <c r="K2511" s="468">
        <f t="shared" si="363"/>
        <v>1.9831018089638372E-4</v>
      </c>
      <c r="O2511" s="513"/>
      <c r="P2511" s="479"/>
    </row>
    <row r="2512" spans="1:16">
      <c r="A2512" s="680"/>
      <c r="B2512" s="440" t="s">
        <v>2814</v>
      </c>
      <c r="C2512" s="441">
        <v>1144089699</v>
      </c>
      <c r="D2512" s="414"/>
      <c r="E2512" s="418" t="s">
        <v>2887</v>
      </c>
      <c r="F2512" s="475">
        <v>28268761.238183923</v>
      </c>
      <c r="G2512" s="463" t="s">
        <v>2888</v>
      </c>
      <c r="H2512" s="463" t="s">
        <v>2888</v>
      </c>
      <c r="I2512" s="463" t="s">
        <v>2888</v>
      </c>
      <c r="J2512" s="419">
        <f t="shared" si="362"/>
        <v>28268761.238183923</v>
      </c>
      <c r="K2512" s="468">
        <f t="shared" si="363"/>
        <v>1.9831018089638372E-4</v>
      </c>
      <c r="O2512" s="513"/>
      <c r="P2512" s="479"/>
    </row>
    <row r="2513" spans="1:16">
      <c r="A2513" s="680"/>
      <c r="B2513" s="412" t="s">
        <v>2815</v>
      </c>
      <c r="C2513" s="413">
        <v>1144090120</v>
      </c>
      <c r="D2513" s="414"/>
      <c r="E2513" s="418" t="s">
        <v>2887</v>
      </c>
      <c r="F2513" s="475">
        <v>28268761.238183923</v>
      </c>
      <c r="G2513" s="463" t="s">
        <v>2888</v>
      </c>
      <c r="H2513" s="463" t="s">
        <v>2888</v>
      </c>
      <c r="I2513" s="463" t="s">
        <v>2888</v>
      </c>
      <c r="J2513" s="419">
        <f t="shared" si="362"/>
        <v>28268761.238183923</v>
      </c>
      <c r="K2513" s="468">
        <f t="shared" si="363"/>
        <v>1.9831018089638372E-4</v>
      </c>
      <c r="O2513" s="513"/>
      <c r="P2513" s="479"/>
    </row>
    <row r="2514" spans="1:16">
      <c r="A2514" s="680"/>
      <c r="B2514" s="412" t="s">
        <v>2816</v>
      </c>
      <c r="C2514" s="413">
        <v>1144090791</v>
      </c>
      <c r="D2514" s="414"/>
      <c r="E2514" s="418" t="s">
        <v>2887</v>
      </c>
      <c r="F2514" s="475">
        <v>28268761.238183923</v>
      </c>
      <c r="G2514" s="463" t="s">
        <v>2888</v>
      </c>
      <c r="H2514" s="463" t="s">
        <v>2888</v>
      </c>
      <c r="I2514" s="463" t="s">
        <v>2888</v>
      </c>
      <c r="J2514" s="419">
        <f t="shared" si="362"/>
        <v>28268761.238183923</v>
      </c>
      <c r="K2514" s="468">
        <f t="shared" si="363"/>
        <v>1.9831018089638372E-4</v>
      </c>
      <c r="O2514" s="513"/>
      <c r="P2514" s="479"/>
    </row>
    <row r="2515" spans="1:16">
      <c r="A2515" s="680"/>
      <c r="B2515" s="440" t="s">
        <v>2817</v>
      </c>
      <c r="C2515" s="441">
        <v>1144090976</v>
      </c>
      <c r="D2515" s="414"/>
      <c r="E2515" s="418" t="s">
        <v>2887</v>
      </c>
      <c r="F2515" s="475">
        <v>28268761.238183923</v>
      </c>
      <c r="G2515" s="463" t="s">
        <v>2888</v>
      </c>
      <c r="H2515" s="463" t="s">
        <v>2888</v>
      </c>
      <c r="I2515" s="463" t="s">
        <v>2888</v>
      </c>
      <c r="J2515" s="419">
        <f t="shared" si="362"/>
        <v>28268761.238183923</v>
      </c>
      <c r="K2515" s="468">
        <f t="shared" si="363"/>
        <v>1.9831018089638372E-4</v>
      </c>
      <c r="O2515" s="513"/>
      <c r="P2515" s="479"/>
    </row>
    <row r="2516" spans="1:16">
      <c r="A2516" s="680"/>
      <c r="B2516" s="412" t="s">
        <v>2818</v>
      </c>
      <c r="C2516" s="413">
        <v>1144091761</v>
      </c>
      <c r="D2516" s="414"/>
      <c r="E2516" s="418" t="s">
        <v>2887</v>
      </c>
      <c r="F2516" s="475">
        <v>28268761.238183923</v>
      </c>
      <c r="G2516" s="463" t="s">
        <v>2888</v>
      </c>
      <c r="H2516" s="463" t="s">
        <v>2888</v>
      </c>
      <c r="I2516" s="463" t="s">
        <v>2888</v>
      </c>
      <c r="J2516" s="419">
        <f t="shared" si="362"/>
        <v>28268761.238183923</v>
      </c>
      <c r="K2516" s="468">
        <f t="shared" si="363"/>
        <v>1.9831018089638372E-4</v>
      </c>
      <c r="O2516" s="513"/>
      <c r="P2516" s="479"/>
    </row>
    <row r="2517" spans="1:16">
      <c r="A2517" s="680"/>
      <c r="B2517" s="412" t="s">
        <v>1056</v>
      </c>
      <c r="C2517" s="413">
        <v>1144093160</v>
      </c>
      <c r="D2517" s="414"/>
      <c r="E2517" s="418" t="s">
        <v>2887</v>
      </c>
      <c r="F2517" s="475">
        <v>28268761.238183923</v>
      </c>
      <c r="G2517" s="463" t="s">
        <v>2888</v>
      </c>
      <c r="H2517" s="463" t="s">
        <v>2888</v>
      </c>
      <c r="I2517" s="463" t="s">
        <v>2888</v>
      </c>
      <c r="J2517" s="419">
        <f t="shared" si="362"/>
        <v>28268761.238183923</v>
      </c>
      <c r="K2517" s="468">
        <f t="shared" si="363"/>
        <v>1.9831018089638372E-4</v>
      </c>
      <c r="O2517" s="513"/>
      <c r="P2517" s="479"/>
    </row>
    <row r="2518" spans="1:16">
      <c r="A2518" s="680"/>
      <c r="B2518" s="440" t="s">
        <v>2819</v>
      </c>
      <c r="C2518" s="441">
        <v>1144093659</v>
      </c>
      <c r="D2518" s="414"/>
      <c r="E2518" s="418" t="s">
        <v>2887</v>
      </c>
      <c r="F2518" s="475">
        <v>28268761.238183923</v>
      </c>
      <c r="G2518" s="463" t="s">
        <v>2888</v>
      </c>
      <c r="H2518" s="463" t="s">
        <v>2888</v>
      </c>
      <c r="I2518" s="463" t="s">
        <v>2888</v>
      </c>
      <c r="J2518" s="419">
        <f t="shared" ref="J2518:J2581" si="364">+F2518</f>
        <v>28268761.238183923</v>
      </c>
      <c r="K2518" s="468">
        <f t="shared" ref="K2518:K2581" si="365">+J2518/$L$4337</f>
        <v>1.9831018089638372E-4</v>
      </c>
      <c r="O2518" s="513"/>
      <c r="P2518" s="479"/>
    </row>
    <row r="2519" spans="1:16">
      <c r="A2519" s="680"/>
      <c r="B2519" s="412" t="s">
        <v>2820</v>
      </c>
      <c r="C2519" s="413">
        <v>1144094381</v>
      </c>
      <c r="D2519" s="414"/>
      <c r="E2519" s="418" t="s">
        <v>2887</v>
      </c>
      <c r="F2519" s="475">
        <v>28268761.238183923</v>
      </c>
      <c r="G2519" s="463" t="s">
        <v>2888</v>
      </c>
      <c r="H2519" s="463" t="s">
        <v>2888</v>
      </c>
      <c r="I2519" s="463" t="s">
        <v>2888</v>
      </c>
      <c r="J2519" s="419">
        <f t="shared" si="364"/>
        <v>28268761.238183923</v>
      </c>
      <c r="K2519" s="468">
        <f t="shared" si="365"/>
        <v>1.9831018089638372E-4</v>
      </c>
      <c r="O2519" s="513"/>
      <c r="P2519" s="479"/>
    </row>
    <row r="2520" spans="1:16">
      <c r="A2520" s="680"/>
      <c r="B2520" s="412" t="s">
        <v>2821</v>
      </c>
      <c r="C2520" s="413">
        <v>1144094559</v>
      </c>
      <c r="D2520" s="414"/>
      <c r="E2520" s="418" t="s">
        <v>2887</v>
      </c>
      <c r="F2520" s="475">
        <v>28268761.238183923</v>
      </c>
      <c r="G2520" s="463" t="s">
        <v>2888</v>
      </c>
      <c r="H2520" s="463" t="s">
        <v>2888</v>
      </c>
      <c r="I2520" s="463" t="s">
        <v>2888</v>
      </c>
      <c r="J2520" s="419">
        <f t="shared" si="364"/>
        <v>28268761.238183923</v>
      </c>
      <c r="K2520" s="468">
        <f t="shared" si="365"/>
        <v>1.9831018089638372E-4</v>
      </c>
      <c r="O2520" s="513"/>
      <c r="P2520" s="479"/>
    </row>
    <row r="2521" spans="1:16">
      <c r="A2521" s="680"/>
      <c r="B2521" s="440" t="s">
        <v>2822</v>
      </c>
      <c r="C2521" s="441">
        <v>1144095106</v>
      </c>
      <c r="D2521" s="414"/>
      <c r="E2521" s="418" t="s">
        <v>2887</v>
      </c>
      <c r="F2521" s="475">
        <v>28268761.238183923</v>
      </c>
      <c r="G2521" s="463" t="s">
        <v>2888</v>
      </c>
      <c r="H2521" s="463" t="s">
        <v>2888</v>
      </c>
      <c r="I2521" s="463" t="s">
        <v>2888</v>
      </c>
      <c r="J2521" s="419">
        <f t="shared" si="364"/>
        <v>28268761.238183923</v>
      </c>
      <c r="K2521" s="468">
        <f t="shared" si="365"/>
        <v>1.9831018089638372E-4</v>
      </c>
      <c r="O2521" s="513"/>
      <c r="P2521" s="479"/>
    </row>
    <row r="2522" spans="1:16">
      <c r="A2522" s="680"/>
      <c r="B2522" s="412" t="s">
        <v>2823</v>
      </c>
      <c r="C2522" s="413">
        <v>1144096395</v>
      </c>
      <c r="D2522" s="414"/>
      <c r="E2522" s="418" t="s">
        <v>2887</v>
      </c>
      <c r="F2522" s="475">
        <v>28268761.238183923</v>
      </c>
      <c r="G2522" s="463" t="s">
        <v>2888</v>
      </c>
      <c r="H2522" s="463" t="s">
        <v>2888</v>
      </c>
      <c r="I2522" s="463" t="s">
        <v>2888</v>
      </c>
      <c r="J2522" s="419">
        <f t="shared" si="364"/>
        <v>28268761.238183923</v>
      </c>
      <c r="K2522" s="468">
        <f t="shared" si="365"/>
        <v>1.9831018089638372E-4</v>
      </c>
      <c r="O2522" s="513"/>
      <c r="P2522" s="479"/>
    </row>
    <row r="2523" spans="1:16">
      <c r="A2523" s="680"/>
      <c r="B2523" s="412" t="s">
        <v>2824</v>
      </c>
      <c r="C2523" s="413">
        <v>1144099665</v>
      </c>
      <c r="D2523" s="414"/>
      <c r="E2523" s="418" t="s">
        <v>2887</v>
      </c>
      <c r="F2523" s="475">
        <v>28268761.238183923</v>
      </c>
      <c r="G2523" s="463" t="s">
        <v>2888</v>
      </c>
      <c r="H2523" s="463" t="s">
        <v>2888</v>
      </c>
      <c r="I2523" s="463" t="s">
        <v>2888</v>
      </c>
      <c r="J2523" s="419">
        <f t="shared" si="364"/>
        <v>28268761.238183923</v>
      </c>
      <c r="K2523" s="468">
        <f t="shared" si="365"/>
        <v>1.9831018089638372E-4</v>
      </c>
      <c r="O2523" s="513"/>
      <c r="P2523" s="479"/>
    </row>
    <row r="2524" spans="1:16">
      <c r="A2524" s="680"/>
      <c r="B2524" s="440" t="s">
        <v>2825</v>
      </c>
      <c r="C2524" s="441">
        <v>1144101031</v>
      </c>
      <c r="D2524" s="414"/>
      <c r="E2524" s="418" t="s">
        <v>2887</v>
      </c>
      <c r="F2524" s="475">
        <v>28268761.238183923</v>
      </c>
      <c r="G2524" s="463" t="s">
        <v>2888</v>
      </c>
      <c r="H2524" s="463" t="s">
        <v>2888</v>
      </c>
      <c r="I2524" s="463" t="s">
        <v>2888</v>
      </c>
      <c r="J2524" s="419">
        <f t="shared" si="364"/>
        <v>28268761.238183923</v>
      </c>
      <c r="K2524" s="468">
        <f t="shared" si="365"/>
        <v>1.9831018089638372E-4</v>
      </c>
      <c r="O2524" s="513"/>
      <c r="P2524" s="479"/>
    </row>
    <row r="2525" spans="1:16">
      <c r="A2525" s="680"/>
      <c r="B2525" s="412" t="s">
        <v>2826</v>
      </c>
      <c r="C2525" s="413">
        <v>1144101169</v>
      </c>
      <c r="D2525" s="414"/>
      <c r="E2525" s="418" t="s">
        <v>2887</v>
      </c>
      <c r="F2525" s="475">
        <v>28268761.238183923</v>
      </c>
      <c r="G2525" s="463" t="s">
        <v>2888</v>
      </c>
      <c r="H2525" s="463" t="s">
        <v>2888</v>
      </c>
      <c r="I2525" s="463" t="s">
        <v>2888</v>
      </c>
      <c r="J2525" s="419">
        <f t="shared" si="364"/>
        <v>28268761.238183923</v>
      </c>
      <c r="K2525" s="468">
        <f t="shared" si="365"/>
        <v>1.9831018089638372E-4</v>
      </c>
      <c r="O2525" s="513"/>
      <c r="P2525" s="479"/>
    </row>
    <row r="2526" spans="1:16">
      <c r="A2526" s="680"/>
      <c r="B2526" s="412" t="s">
        <v>1057</v>
      </c>
      <c r="C2526" s="413">
        <v>1144103665</v>
      </c>
      <c r="D2526" s="414"/>
      <c r="E2526" s="418" t="s">
        <v>2887</v>
      </c>
      <c r="F2526" s="475">
        <v>28268761.238183923</v>
      </c>
      <c r="G2526" s="463" t="s">
        <v>2888</v>
      </c>
      <c r="H2526" s="463" t="s">
        <v>2888</v>
      </c>
      <c r="I2526" s="463" t="s">
        <v>2888</v>
      </c>
      <c r="J2526" s="419">
        <f t="shared" si="364"/>
        <v>28268761.238183923</v>
      </c>
      <c r="K2526" s="468">
        <f t="shared" si="365"/>
        <v>1.9831018089638372E-4</v>
      </c>
      <c r="O2526" s="513"/>
      <c r="P2526" s="479"/>
    </row>
    <row r="2527" spans="1:16">
      <c r="A2527" s="680"/>
      <c r="B2527" s="440" t="s">
        <v>2827</v>
      </c>
      <c r="C2527" s="441">
        <v>1144103774</v>
      </c>
      <c r="D2527" s="414"/>
      <c r="E2527" s="418" t="s">
        <v>2887</v>
      </c>
      <c r="F2527" s="475">
        <v>28268761.238183923</v>
      </c>
      <c r="G2527" s="463" t="s">
        <v>2888</v>
      </c>
      <c r="H2527" s="463" t="s">
        <v>2888</v>
      </c>
      <c r="I2527" s="463" t="s">
        <v>2888</v>
      </c>
      <c r="J2527" s="419">
        <f t="shared" si="364"/>
        <v>28268761.238183923</v>
      </c>
      <c r="K2527" s="468">
        <f t="shared" si="365"/>
        <v>1.9831018089638372E-4</v>
      </c>
      <c r="O2527" s="513"/>
      <c r="P2527" s="479"/>
    </row>
    <row r="2528" spans="1:16">
      <c r="A2528" s="680"/>
      <c r="B2528" s="412" t="s">
        <v>1058</v>
      </c>
      <c r="C2528" s="413">
        <v>1144109118</v>
      </c>
      <c r="D2528" s="414"/>
      <c r="E2528" s="418" t="s">
        <v>2887</v>
      </c>
      <c r="F2528" s="475">
        <v>28268761.238183923</v>
      </c>
      <c r="G2528" s="463" t="s">
        <v>2888</v>
      </c>
      <c r="H2528" s="463" t="s">
        <v>2888</v>
      </c>
      <c r="I2528" s="463" t="s">
        <v>2888</v>
      </c>
      <c r="J2528" s="419">
        <f t="shared" si="364"/>
        <v>28268761.238183923</v>
      </c>
      <c r="K2528" s="468">
        <f t="shared" si="365"/>
        <v>1.9831018089638372E-4</v>
      </c>
      <c r="O2528" s="513"/>
      <c r="P2528" s="479"/>
    </row>
    <row r="2529" spans="1:16">
      <c r="A2529" s="680"/>
      <c r="B2529" s="412" t="s">
        <v>2828</v>
      </c>
      <c r="C2529" s="413">
        <v>1144109734</v>
      </c>
      <c r="D2529" s="414"/>
      <c r="E2529" s="418" t="s">
        <v>2887</v>
      </c>
      <c r="F2529" s="475">
        <v>28268761.238183923</v>
      </c>
      <c r="G2529" s="463" t="s">
        <v>2888</v>
      </c>
      <c r="H2529" s="463" t="s">
        <v>2888</v>
      </c>
      <c r="I2529" s="463" t="s">
        <v>2888</v>
      </c>
      <c r="J2529" s="419">
        <f t="shared" si="364"/>
        <v>28268761.238183923</v>
      </c>
      <c r="K2529" s="468">
        <f t="shared" si="365"/>
        <v>1.9831018089638372E-4</v>
      </c>
      <c r="O2529" s="513"/>
      <c r="P2529" s="479"/>
    </row>
    <row r="2530" spans="1:16">
      <c r="A2530" s="680"/>
      <c r="B2530" s="440" t="s">
        <v>2829</v>
      </c>
      <c r="C2530" s="441">
        <v>1144126470</v>
      </c>
      <c r="D2530" s="414"/>
      <c r="E2530" s="418" t="s">
        <v>2887</v>
      </c>
      <c r="F2530" s="475">
        <v>28268761.238183923</v>
      </c>
      <c r="G2530" s="463" t="s">
        <v>2888</v>
      </c>
      <c r="H2530" s="463" t="s">
        <v>2888</v>
      </c>
      <c r="I2530" s="463" t="s">
        <v>2888</v>
      </c>
      <c r="J2530" s="419">
        <f t="shared" si="364"/>
        <v>28268761.238183923</v>
      </c>
      <c r="K2530" s="468">
        <f t="shared" si="365"/>
        <v>1.9831018089638372E-4</v>
      </c>
      <c r="O2530" s="513"/>
      <c r="P2530" s="479"/>
    </row>
    <row r="2531" spans="1:16">
      <c r="A2531" s="680"/>
      <c r="B2531" s="412" t="s">
        <v>2830</v>
      </c>
      <c r="C2531" s="413">
        <v>1144133236</v>
      </c>
      <c r="D2531" s="414"/>
      <c r="E2531" s="418" t="s">
        <v>2887</v>
      </c>
      <c r="F2531" s="475">
        <v>28268761.238183923</v>
      </c>
      <c r="G2531" s="463" t="s">
        <v>2888</v>
      </c>
      <c r="H2531" s="463" t="s">
        <v>2888</v>
      </c>
      <c r="I2531" s="463" t="s">
        <v>2888</v>
      </c>
      <c r="J2531" s="419">
        <f t="shared" si="364"/>
        <v>28268761.238183923</v>
      </c>
      <c r="K2531" s="468">
        <f t="shared" si="365"/>
        <v>1.9831018089638372E-4</v>
      </c>
      <c r="O2531" s="513"/>
      <c r="P2531" s="479"/>
    </row>
    <row r="2532" spans="1:16">
      <c r="A2532" s="680"/>
      <c r="B2532" s="412" t="s">
        <v>2831</v>
      </c>
      <c r="C2532" s="413">
        <v>1144142958</v>
      </c>
      <c r="D2532" s="414"/>
      <c r="E2532" s="418" t="s">
        <v>2887</v>
      </c>
      <c r="F2532" s="475">
        <v>28268761.238183923</v>
      </c>
      <c r="G2532" s="463" t="s">
        <v>2888</v>
      </c>
      <c r="H2532" s="463" t="s">
        <v>2888</v>
      </c>
      <c r="I2532" s="463" t="s">
        <v>2888</v>
      </c>
      <c r="J2532" s="419">
        <f t="shared" si="364"/>
        <v>28268761.238183923</v>
      </c>
      <c r="K2532" s="468">
        <f t="shared" si="365"/>
        <v>1.9831018089638372E-4</v>
      </c>
      <c r="O2532" s="513"/>
      <c r="P2532" s="479"/>
    </row>
    <row r="2533" spans="1:16">
      <c r="A2533" s="680"/>
      <c r="B2533" s="440" t="s">
        <v>2832</v>
      </c>
      <c r="C2533" s="441">
        <v>1144147594</v>
      </c>
      <c r="D2533" s="414"/>
      <c r="E2533" s="418" t="s">
        <v>2887</v>
      </c>
      <c r="F2533" s="475">
        <v>28268761.238183923</v>
      </c>
      <c r="G2533" s="463" t="s">
        <v>2888</v>
      </c>
      <c r="H2533" s="463" t="s">
        <v>2888</v>
      </c>
      <c r="I2533" s="463" t="s">
        <v>2888</v>
      </c>
      <c r="J2533" s="419">
        <f t="shared" si="364"/>
        <v>28268761.238183923</v>
      </c>
      <c r="K2533" s="468">
        <f t="shared" si="365"/>
        <v>1.9831018089638372E-4</v>
      </c>
      <c r="O2533" s="513"/>
      <c r="P2533" s="479"/>
    </row>
    <row r="2534" spans="1:16">
      <c r="A2534" s="680"/>
      <c r="B2534" s="412" t="s">
        <v>2833</v>
      </c>
      <c r="C2534" s="413">
        <v>1144149412</v>
      </c>
      <c r="D2534" s="414"/>
      <c r="E2534" s="418" t="s">
        <v>2887</v>
      </c>
      <c r="F2534" s="475">
        <v>28268761.238183923</v>
      </c>
      <c r="G2534" s="463" t="s">
        <v>2888</v>
      </c>
      <c r="H2534" s="463" t="s">
        <v>2888</v>
      </c>
      <c r="I2534" s="463" t="s">
        <v>2888</v>
      </c>
      <c r="J2534" s="419">
        <f t="shared" si="364"/>
        <v>28268761.238183923</v>
      </c>
      <c r="K2534" s="468">
        <f t="shared" si="365"/>
        <v>1.9831018089638372E-4</v>
      </c>
      <c r="O2534" s="513"/>
      <c r="P2534" s="479"/>
    </row>
    <row r="2535" spans="1:16">
      <c r="A2535" s="680"/>
      <c r="B2535" s="412" t="s">
        <v>2834</v>
      </c>
      <c r="C2535" s="413">
        <v>1144150442</v>
      </c>
      <c r="D2535" s="414"/>
      <c r="E2535" s="418" t="s">
        <v>2887</v>
      </c>
      <c r="F2535" s="475">
        <v>28268761.238183923</v>
      </c>
      <c r="G2535" s="463" t="s">
        <v>2888</v>
      </c>
      <c r="H2535" s="463" t="s">
        <v>2888</v>
      </c>
      <c r="I2535" s="463" t="s">
        <v>2888</v>
      </c>
      <c r="J2535" s="419">
        <f t="shared" si="364"/>
        <v>28268761.238183923</v>
      </c>
      <c r="K2535" s="468">
        <f t="shared" si="365"/>
        <v>1.9831018089638372E-4</v>
      </c>
      <c r="O2535" s="513"/>
      <c r="P2535" s="479"/>
    </row>
    <row r="2536" spans="1:16">
      <c r="A2536" s="680"/>
      <c r="B2536" s="440" t="s">
        <v>2835</v>
      </c>
      <c r="C2536" s="441">
        <v>1144150749</v>
      </c>
      <c r="D2536" s="414"/>
      <c r="E2536" s="418" t="s">
        <v>2887</v>
      </c>
      <c r="F2536" s="475">
        <v>28268761.238183923</v>
      </c>
      <c r="G2536" s="463" t="s">
        <v>2888</v>
      </c>
      <c r="H2536" s="463" t="s">
        <v>2888</v>
      </c>
      <c r="I2536" s="463" t="s">
        <v>2888</v>
      </c>
      <c r="J2536" s="419">
        <f t="shared" si="364"/>
        <v>28268761.238183923</v>
      </c>
      <c r="K2536" s="468">
        <f t="shared" si="365"/>
        <v>1.9831018089638372E-4</v>
      </c>
      <c r="O2536" s="513"/>
      <c r="P2536" s="479"/>
    </row>
    <row r="2537" spans="1:16">
      <c r="A2537" s="680"/>
      <c r="B2537" s="412" t="s">
        <v>2836</v>
      </c>
      <c r="C2537" s="413">
        <v>1144154013</v>
      </c>
      <c r="D2537" s="414"/>
      <c r="E2537" s="418" t="s">
        <v>2887</v>
      </c>
      <c r="F2537" s="475">
        <v>28268761.238183923</v>
      </c>
      <c r="G2537" s="463" t="s">
        <v>2888</v>
      </c>
      <c r="H2537" s="463" t="s">
        <v>2888</v>
      </c>
      <c r="I2537" s="463" t="s">
        <v>2888</v>
      </c>
      <c r="J2537" s="419">
        <f t="shared" si="364"/>
        <v>28268761.238183923</v>
      </c>
      <c r="K2537" s="468">
        <f t="shared" si="365"/>
        <v>1.9831018089638372E-4</v>
      </c>
      <c r="O2537" s="513"/>
      <c r="P2537" s="479"/>
    </row>
    <row r="2538" spans="1:16">
      <c r="A2538" s="680"/>
      <c r="B2538" s="412" t="s">
        <v>2837</v>
      </c>
      <c r="C2538" s="413">
        <v>1144161977</v>
      </c>
      <c r="D2538" s="414"/>
      <c r="E2538" s="418" t="s">
        <v>2887</v>
      </c>
      <c r="F2538" s="475">
        <v>28268761.238183923</v>
      </c>
      <c r="G2538" s="463" t="s">
        <v>2888</v>
      </c>
      <c r="H2538" s="463" t="s">
        <v>2888</v>
      </c>
      <c r="I2538" s="463" t="s">
        <v>2888</v>
      </c>
      <c r="J2538" s="419">
        <f t="shared" si="364"/>
        <v>28268761.238183923</v>
      </c>
      <c r="K2538" s="468">
        <f t="shared" si="365"/>
        <v>1.9831018089638372E-4</v>
      </c>
      <c r="O2538" s="513"/>
      <c r="P2538" s="479"/>
    </row>
    <row r="2539" spans="1:16">
      <c r="A2539" s="680"/>
      <c r="B2539" s="440" t="s">
        <v>2838</v>
      </c>
      <c r="C2539" s="441">
        <v>1144164031</v>
      </c>
      <c r="D2539" s="414"/>
      <c r="E2539" s="418" t="s">
        <v>2887</v>
      </c>
      <c r="F2539" s="475">
        <v>28268761.238183923</v>
      </c>
      <c r="G2539" s="463" t="s">
        <v>2888</v>
      </c>
      <c r="H2539" s="463" t="s">
        <v>2888</v>
      </c>
      <c r="I2539" s="463" t="s">
        <v>2888</v>
      </c>
      <c r="J2539" s="419">
        <f t="shared" si="364"/>
        <v>28268761.238183923</v>
      </c>
      <c r="K2539" s="468">
        <f t="shared" si="365"/>
        <v>1.9831018089638372E-4</v>
      </c>
      <c r="O2539" s="513"/>
      <c r="P2539" s="479"/>
    </row>
    <row r="2540" spans="1:16">
      <c r="A2540" s="680"/>
      <c r="B2540" s="412" t="s">
        <v>2839</v>
      </c>
      <c r="C2540" s="413">
        <v>1144164237</v>
      </c>
      <c r="D2540" s="414"/>
      <c r="E2540" s="418" t="s">
        <v>2887</v>
      </c>
      <c r="F2540" s="475">
        <v>28268761.238183923</v>
      </c>
      <c r="G2540" s="463" t="s">
        <v>2888</v>
      </c>
      <c r="H2540" s="463" t="s">
        <v>2888</v>
      </c>
      <c r="I2540" s="463" t="s">
        <v>2888</v>
      </c>
      <c r="J2540" s="419">
        <f t="shared" si="364"/>
        <v>28268761.238183923</v>
      </c>
      <c r="K2540" s="468">
        <f t="shared" si="365"/>
        <v>1.9831018089638372E-4</v>
      </c>
      <c r="O2540" s="513"/>
      <c r="P2540" s="479"/>
    </row>
    <row r="2541" spans="1:16">
      <c r="A2541" s="680"/>
      <c r="B2541" s="412" t="s">
        <v>2840</v>
      </c>
      <c r="C2541" s="413">
        <v>1144167182</v>
      </c>
      <c r="D2541" s="414"/>
      <c r="E2541" s="418" t="s">
        <v>2887</v>
      </c>
      <c r="F2541" s="475">
        <v>28268761.238183923</v>
      </c>
      <c r="G2541" s="463" t="s">
        <v>2888</v>
      </c>
      <c r="H2541" s="463" t="s">
        <v>2888</v>
      </c>
      <c r="I2541" s="463" t="s">
        <v>2888</v>
      </c>
      <c r="J2541" s="419">
        <f t="shared" si="364"/>
        <v>28268761.238183923</v>
      </c>
      <c r="K2541" s="468">
        <f t="shared" si="365"/>
        <v>1.9831018089638372E-4</v>
      </c>
      <c r="O2541" s="513"/>
      <c r="P2541" s="479"/>
    </row>
    <row r="2542" spans="1:16">
      <c r="A2542" s="680"/>
      <c r="B2542" s="440" t="s">
        <v>2841</v>
      </c>
      <c r="C2542" s="441">
        <v>1144168355</v>
      </c>
      <c r="D2542" s="414"/>
      <c r="E2542" s="418" t="s">
        <v>2887</v>
      </c>
      <c r="F2542" s="475">
        <v>28268761.238183923</v>
      </c>
      <c r="G2542" s="463" t="s">
        <v>2888</v>
      </c>
      <c r="H2542" s="463" t="s">
        <v>2888</v>
      </c>
      <c r="I2542" s="463" t="s">
        <v>2888</v>
      </c>
      <c r="J2542" s="419">
        <f t="shared" si="364"/>
        <v>28268761.238183923</v>
      </c>
      <c r="K2542" s="468">
        <f t="shared" si="365"/>
        <v>1.9831018089638372E-4</v>
      </c>
      <c r="O2542" s="513"/>
      <c r="P2542" s="479"/>
    </row>
    <row r="2543" spans="1:16">
      <c r="A2543" s="680"/>
      <c r="B2543" s="412" t="s">
        <v>2842</v>
      </c>
      <c r="C2543" s="413">
        <v>1144173892</v>
      </c>
      <c r="D2543" s="414"/>
      <c r="E2543" s="418" t="s">
        <v>2887</v>
      </c>
      <c r="F2543" s="475">
        <v>28268761.238183923</v>
      </c>
      <c r="G2543" s="463" t="s">
        <v>2888</v>
      </c>
      <c r="H2543" s="463" t="s">
        <v>2888</v>
      </c>
      <c r="I2543" s="463" t="s">
        <v>2888</v>
      </c>
      <c r="J2543" s="419">
        <f t="shared" si="364"/>
        <v>28268761.238183923</v>
      </c>
      <c r="K2543" s="468">
        <f t="shared" si="365"/>
        <v>1.9831018089638372E-4</v>
      </c>
      <c r="O2543" s="513"/>
      <c r="P2543" s="479"/>
    </row>
    <row r="2544" spans="1:16">
      <c r="A2544" s="680"/>
      <c r="B2544" s="412" t="s">
        <v>2843</v>
      </c>
      <c r="C2544" s="413">
        <v>1144174858</v>
      </c>
      <c r="D2544" s="414"/>
      <c r="E2544" s="418" t="s">
        <v>2887</v>
      </c>
      <c r="F2544" s="475">
        <v>28268761.238183923</v>
      </c>
      <c r="G2544" s="463" t="s">
        <v>2888</v>
      </c>
      <c r="H2544" s="463" t="s">
        <v>2888</v>
      </c>
      <c r="I2544" s="463" t="s">
        <v>2888</v>
      </c>
      <c r="J2544" s="419">
        <f t="shared" si="364"/>
        <v>28268761.238183923</v>
      </c>
      <c r="K2544" s="468">
        <f t="shared" si="365"/>
        <v>1.9831018089638372E-4</v>
      </c>
      <c r="O2544" s="513"/>
      <c r="P2544" s="479"/>
    </row>
    <row r="2545" spans="1:16">
      <c r="A2545" s="680"/>
      <c r="B2545" s="440" t="s">
        <v>2844</v>
      </c>
      <c r="C2545" s="441">
        <v>1144178374</v>
      </c>
      <c r="D2545" s="414"/>
      <c r="E2545" s="418" t="s">
        <v>2887</v>
      </c>
      <c r="F2545" s="475">
        <v>28268761.238183923</v>
      </c>
      <c r="G2545" s="463" t="s">
        <v>2888</v>
      </c>
      <c r="H2545" s="463" t="s">
        <v>2888</v>
      </c>
      <c r="I2545" s="463" t="s">
        <v>2888</v>
      </c>
      <c r="J2545" s="419">
        <f t="shared" si="364"/>
        <v>28268761.238183923</v>
      </c>
      <c r="K2545" s="468">
        <f t="shared" si="365"/>
        <v>1.9831018089638372E-4</v>
      </c>
      <c r="O2545" s="513"/>
      <c r="P2545" s="479"/>
    </row>
    <row r="2546" spans="1:16">
      <c r="A2546" s="680"/>
      <c r="B2546" s="412" t="s">
        <v>2845</v>
      </c>
      <c r="C2546" s="413">
        <v>1144178920</v>
      </c>
      <c r="D2546" s="414"/>
      <c r="E2546" s="418" t="s">
        <v>2887</v>
      </c>
      <c r="F2546" s="475">
        <v>28268761.238183923</v>
      </c>
      <c r="G2546" s="463" t="s">
        <v>2888</v>
      </c>
      <c r="H2546" s="463" t="s">
        <v>2888</v>
      </c>
      <c r="I2546" s="463" t="s">
        <v>2888</v>
      </c>
      <c r="J2546" s="419">
        <f t="shared" si="364"/>
        <v>28268761.238183923</v>
      </c>
      <c r="K2546" s="468">
        <f t="shared" si="365"/>
        <v>1.9831018089638372E-4</v>
      </c>
      <c r="O2546" s="513"/>
      <c r="P2546" s="479"/>
    </row>
    <row r="2547" spans="1:16">
      <c r="A2547" s="680"/>
      <c r="B2547" s="412" t="s">
        <v>2846</v>
      </c>
      <c r="C2547" s="413">
        <v>1144182542</v>
      </c>
      <c r="D2547" s="414"/>
      <c r="E2547" s="418" t="s">
        <v>2887</v>
      </c>
      <c r="F2547" s="475">
        <v>28268761.238183923</v>
      </c>
      <c r="G2547" s="463" t="s">
        <v>2888</v>
      </c>
      <c r="H2547" s="463" t="s">
        <v>2888</v>
      </c>
      <c r="I2547" s="463" t="s">
        <v>2888</v>
      </c>
      <c r="J2547" s="419">
        <f t="shared" si="364"/>
        <v>28268761.238183923</v>
      </c>
      <c r="K2547" s="468">
        <f t="shared" si="365"/>
        <v>1.9831018089638372E-4</v>
      </c>
      <c r="O2547" s="513"/>
      <c r="P2547" s="479"/>
    </row>
    <row r="2548" spans="1:16">
      <c r="A2548" s="680"/>
      <c r="B2548" s="440" t="s">
        <v>2847</v>
      </c>
      <c r="C2548" s="441">
        <v>1144182617</v>
      </c>
      <c r="D2548" s="414"/>
      <c r="E2548" s="418" t="s">
        <v>2887</v>
      </c>
      <c r="F2548" s="475">
        <v>28268761.238183923</v>
      </c>
      <c r="G2548" s="463" t="s">
        <v>2888</v>
      </c>
      <c r="H2548" s="463" t="s">
        <v>2888</v>
      </c>
      <c r="I2548" s="463" t="s">
        <v>2888</v>
      </c>
      <c r="J2548" s="419">
        <f t="shared" si="364"/>
        <v>28268761.238183923</v>
      </c>
      <c r="K2548" s="468">
        <f t="shared" si="365"/>
        <v>1.9831018089638372E-4</v>
      </c>
      <c r="O2548" s="513"/>
      <c r="P2548" s="479"/>
    </row>
    <row r="2549" spans="1:16">
      <c r="A2549" s="680"/>
      <c r="B2549" s="412" t="s">
        <v>2848</v>
      </c>
      <c r="C2549" s="413">
        <v>1144182707</v>
      </c>
      <c r="D2549" s="414"/>
      <c r="E2549" s="418" t="s">
        <v>2887</v>
      </c>
      <c r="F2549" s="475">
        <v>28268761.238183923</v>
      </c>
      <c r="G2549" s="463" t="s">
        <v>2888</v>
      </c>
      <c r="H2549" s="463" t="s">
        <v>2888</v>
      </c>
      <c r="I2549" s="463" t="s">
        <v>2888</v>
      </c>
      <c r="J2549" s="419">
        <f t="shared" si="364"/>
        <v>28268761.238183923</v>
      </c>
      <c r="K2549" s="468">
        <f t="shared" si="365"/>
        <v>1.9831018089638372E-4</v>
      </c>
      <c r="O2549" s="513"/>
      <c r="P2549" s="479"/>
    </row>
    <row r="2550" spans="1:16">
      <c r="A2550" s="680"/>
      <c r="B2550" s="412" t="s">
        <v>2849</v>
      </c>
      <c r="C2550" s="413">
        <v>1144189060</v>
      </c>
      <c r="D2550" s="414"/>
      <c r="E2550" s="418" t="s">
        <v>2887</v>
      </c>
      <c r="F2550" s="475">
        <v>28268761.238183923</v>
      </c>
      <c r="G2550" s="463" t="s">
        <v>2888</v>
      </c>
      <c r="H2550" s="463" t="s">
        <v>2888</v>
      </c>
      <c r="I2550" s="463" t="s">
        <v>2888</v>
      </c>
      <c r="J2550" s="419">
        <f t="shared" si="364"/>
        <v>28268761.238183923</v>
      </c>
      <c r="K2550" s="468">
        <f t="shared" si="365"/>
        <v>1.9831018089638372E-4</v>
      </c>
      <c r="O2550" s="513"/>
      <c r="P2550" s="479"/>
    </row>
    <row r="2551" spans="1:16">
      <c r="A2551" s="680"/>
      <c r="B2551" s="440" t="s">
        <v>2850</v>
      </c>
      <c r="C2551" s="441">
        <v>1144189755</v>
      </c>
      <c r="D2551" s="414"/>
      <c r="E2551" s="418" t="s">
        <v>2887</v>
      </c>
      <c r="F2551" s="475">
        <v>28268761.238183923</v>
      </c>
      <c r="G2551" s="463" t="s">
        <v>2888</v>
      </c>
      <c r="H2551" s="463" t="s">
        <v>2888</v>
      </c>
      <c r="I2551" s="463" t="s">
        <v>2888</v>
      </c>
      <c r="J2551" s="419">
        <f t="shared" si="364"/>
        <v>28268761.238183923</v>
      </c>
      <c r="K2551" s="468">
        <f t="shared" si="365"/>
        <v>1.9831018089638372E-4</v>
      </c>
      <c r="O2551" s="513"/>
      <c r="P2551" s="479"/>
    </row>
    <row r="2552" spans="1:16">
      <c r="A2552" s="680"/>
      <c r="B2552" s="412" t="s">
        <v>2851</v>
      </c>
      <c r="C2552" s="413">
        <v>1144203484</v>
      </c>
      <c r="D2552" s="414"/>
      <c r="E2552" s="418" t="s">
        <v>2887</v>
      </c>
      <c r="F2552" s="475">
        <v>28268761.238183923</v>
      </c>
      <c r="G2552" s="463" t="s">
        <v>2888</v>
      </c>
      <c r="H2552" s="463" t="s">
        <v>2888</v>
      </c>
      <c r="I2552" s="463" t="s">
        <v>2888</v>
      </c>
      <c r="J2552" s="419">
        <f t="shared" si="364"/>
        <v>28268761.238183923</v>
      </c>
      <c r="K2552" s="468">
        <f t="shared" si="365"/>
        <v>1.9831018089638372E-4</v>
      </c>
      <c r="O2552" s="513"/>
      <c r="P2552" s="479"/>
    </row>
    <row r="2553" spans="1:16">
      <c r="A2553" s="680"/>
      <c r="B2553" s="412" t="s">
        <v>2852</v>
      </c>
      <c r="C2553" s="413">
        <v>1144204601</v>
      </c>
      <c r="D2553" s="414"/>
      <c r="E2553" s="418" t="s">
        <v>2887</v>
      </c>
      <c r="F2553" s="475">
        <v>28268761.238183923</v>
      </c>
      <c r="G2553" s="463" t="s">
        <v>2888</v>
      </c>
      <c r="H2553" s="463" t="s">
        <v>2888</v>
      </c>
      <c r="I2553" s="463" t="s">
        <v>2888</v>
      </c>
      <c r="J2553" s="419">
        <f t="shared" si="364"/>
        <v>28268761.238183923</v>
      </c>
      <c r="K2553" s="468">
        <f t="shared" si="365"/>
        <v>1.9831018089638372E-4</v>
      </c>
      <c r="O2553" s="513"/>
      <c r="P2553" s="479"/>
    </row>
    <row r="2554" spans="1:16">
      <c r="A2554" s="680"/>
      <c r="B2554" s="440" t="s">
        <v>2853</v>
      </c>
      <c r="C2554" s="441">
        <v>1144206006</v>
      </c>
      <c r="D2554" s="414"/>
      <c r="E2554" s="418" t="s">
        <v>2887</v>
      </c>
      <c r="F2554" s="475">
        <v>28268761.238183923</v>
      </c>
      <c r="G2554" s="463" t="s">
        <v>2888</v>
      </c>
      <c r="H2554" s="463" t="s">
        <v>2888</v>
      </c>
      <c r="I2554" s="463" t="s">
        <v>2888</v>
      </c>
      <c r="J2554" s="419">
        <f t="shared" si="364"/>
        <v>28268761.238183923</v>
      </c>
      <c r="K2554" s="468">
        <f t="shared" si="365"/>
        <v>1.9831018089638372E-4</v>
      </c>
      <c r="O2554" s="513"/>
      <c r="P2554" s="479"/>
    </row>
    <row r="2555" spans="1:16">
      <c r="A2555" s="680"/>
      <c r="B2555" s="412" t="s">
        <v>2854</v>
      </c>
      <c r="C2555" s="413">
        <v>1151934751</v>
      </c>
      <c r="D2555" s="414"/>
      <c r="E2555" s="418" t="s">
        <v>2887</v>
      </c>
      <c r="F2555" s="475">
        <v>28268761.238183923</v>
      </c>
      <c r="G2555" s="463" t="s">
        <v>2888</v>
      </c>
      <c r="H2555" s="463" t="s">
        <v>2888</v>
      </c>
      <c r="I2555" s="463" t="s">
        <v>2888</v>
      </c>
      <c r="J2555" s="419">
        <f t="shared" si="364"/>
        <v>28268761.238183923</v>
      </c>
      <c r="K2555" s="468">
        <f t="shared" si="365"/>
        <v>1.9831018089638372E-4</v>
      </c>
      <c r="O2555" s="513"/>
      <c r="P2555" s="479"/>
    </row>
    <row r="2556" spans="1:16">
      <c r="A2556" s="680"/>
      <c r="B2556" s="412" t="s">
        <v>2855</v>
      </c>
      <c r="C2556" s="413">
        <v>1151935755</v>
      </c>
      <c r="D2556" s="414"/>
      <c r="E2556" s="418" t="s">
        <v>2887</v>
      </c>
      <c r="F2556" s="475">
        <v>28268761.238183923</v>
      </c>
      <c r="G2556" s="463" t="s">
        <v>2888</v>
      </c>
      <c r="H2556" s="463" t="s">
        <v>2888</v>
      </c>
      <c r="I2556" s="463" t="s">
        <v>2888</v>
      </c>
      <c r="J2556" s="419">
        <f t="shared" si="364"/>
        <v>28268761.238183923</v>
      </c>
      <c r="K2556" s="468">
        <f t="shared" si="365"/>
        <v>1.9831018089638372E-4</v>
      </c>
      <c r="O2556" s="513"/>
      <c r="P2556" s="479"/>
    </row>
    <row r="2557" spans="1:16">
      <c r="A2557" s="680"/>
      <c r="B2557" s="440" t="s">
        <v>2856</v>
      </c>
      <c r="C2557" s="441">
        <v>1151937328</v>
      </c>
      <c r="D2557" s="414"/>
      <c r="E2557" s="418" t="s">
        <v>2887</v>
      </c>
      <c r="F2557" s="475">
        <v>28268761.238183923</v>
      </c>
      <c r="G2557" s="463" t="s">
        <v>2888</v>
      </c>
      <c r="H2557" s="463" t="s">
        <v>2888</v>
      </c>
      <c r="I2557" s="463" t="s">
        <v>2888</v>
      </c>
      <c r="J2557" s="419">
        <f t="shared" si="364"/>
        <v>28268761.238183923</v>
      </c>
      <c r="K2557" s="468">
        <f t="shared" si="365"/>
        <v>1.9831018089638372E-4</v>
      </c>
      <c r="O2557" s="513"/>
      <c r="P2557" s="479"/>
    </row>
    <row r="2558" spans="1:16">
      <c r="A2558" s="680"/>
      <c r="B2558" s="412" t="s">
        <v>2857</v>
      </c>
      <c r="C2558" s="413">
        <v>1151939475</v>
      </c>
      <c r="D2558" s="414"/>
      <c r="E2558" s="418" t="s">
        <v>2887</v>
      </c>
      <c r="F2558" s="475">
        <v>28268761.238183923</v>
      </c>
      <c r="G2558" s="463" t="s">
        <v>2888</v>
      </c>
      <c r="H2558" s="463" t="s">
        <v>2888</v>
      </c>
      <c r="I2558" s="463" t="s">
        <v>2888</v>
      </c>
      <c r="J2558" s="419">
        <f t="shared" si="364"/>
        <v>28268761.238183923</v>
      </c>
      <c r="K2558" s="468">
        <f t="shared" si="365"/>
        <v>1.9831018089638372E-4</v>
      </c>
      <c r="O2558" s="513"/>
      <c r="P2558" s="479"/>
    </row>
    <row r="2559" spans="1:16">
      <c r="A2559" s="680"/>
      <c r="B2559" s="412" t="s">
        <v>2858</v>
      </c>
      <c r="C2559" s="413">
        <v>1151942951</v>
      </c>
      <c r="D2559" s="414"/>
      <c r="E2559" s="418" t="s">
        <v>2887</v>
      </c>
      <c r="F2559" s="475">
        <v>28268761.238183923</v>
      </c>
      <c r="G2559" s="463" t="s">
        <v>2888</v>
      </c>
      <c r="H2559" s="463" t="s">
        <v>2888</v>
      </c>
      <c r="I2559" s="463" t="s">
        <v>2888</v>
      </c>
      <c r="J2559" s="419">
        <f t="shared" si="364"/>
        <v>28268761.238183923</v>
      </c>
      <c r="K2559" s="468">
        <f t="shared" si="365"/>
        <v>1.9831018089638372E-4</v>
      </c>
      <c r="O2559" s="513"/>
      <c r="P2559" s="479"/>
    </row>
    <row r="2560" spans="1:16">
      <c r="A2560" s="680"/>
      <c r="B2560" s="440" t="s">
        <v>1059</v>
      </c>
      <c r="C2560" s="441">
        <v>1151943395</v>
      </c>
      <c r="D2560" s="414"/>
      <c r="E2560" s="418" t="s">
        <v>2887</v>
      </c>
      <c r="F2560" s="475">
        <v>28268761.238183923</v>
      </c>
      <c r="G2560" s="463" t="s">
        <v>2888</v>
      </c>
      <c r="H2560" s="463" t="s">
        <v>2888</v>
      </c>
      <c r="I2560" s="463" t="s">
        <v>2888</v>
      </c>
      <c r="J2560" s="419">
        <f t="shared" si="364"/>
        <v>28268761.238183923</v>
      </c>
      <c r="K2560" s="468">
        <f t="shared" si="365"/>
        <v>1.9831018089638372E-4</v>
      </c>
      <c r="O2560" s="513"/>
      <c r="P2560" s="479"/>
    </row>
    <row r="2561" spans="1:16">
      <c r="A2561" s="680"/>
      <c r="B2561" s="412" t="s">
        <v>2859</v>
      </c>
      <c r="C2561" s="413">
        <v>1151944278</v>
      </c>
      <c r="D2561" s="414"/>
      <c r="E2561" s="418" t="s">
        <v>2887</v>
      </c>
      <c r="F2561" s="475">
        <v>28268761.238183923</v>
      </c>
      <c r="G2561" s="463" t="s">
        <v>2888</v>
      </c>
      <c r="H2561" s="463" t="s">
        <v>2888</v>
      </c>
      <c r="I2561" s="463" t="s">
        <v>2888</v>
      </c>
      <c r="J2561" s="419">
        <f t="shared" si="364"/>
        <v>28268761.238183923</v>
      </c>
      <c r="K2561" s="468">
        <f t="shared" si="365"/>
        <v>1.9831018089638372E-4</v>
      </c>
      <c r="O2561" s="513"/>
      <c r="P2561" s="479"/>
    </row>
    <row r="2562" spans="1:16">
      <c r="A2562" s="680"/>
      <c r="B2562" s="412" t="s">
        <v>2860</v>
      </c>
      <c r="C2562" s="413">
        <v>1151945395</v>
      </c>
      <c r="D2562" s="414"/>
      <c r="E2562" s="418" t="s">
        <v>2887</v>
      </c>
      <c r="F2562" s="475">
        <v>28268761.238183923</v>
      </c>
      <c r="G2562" s="463" t="s">
        <v>2888</v>
      </c>
      <c r="H2562" s="463" t="s">
        <v>2888</v>
      </c>
      <c r="I2562" s="463" t="s">
        <v>2888</v>
      </c>
      <c r="J2562" s="419">
        <f t="shared" si="364"/>
        <v>28268761.238183923</v>
      </c>
      <c r="K2562" s="468">
        <f t="shared" si="365"/>
        <v>1.9831018089638372E-4</v>
      </c>
      <c r="O2562" s="513"/>
      <c r="P2562" s="479"/>
    </row>
    <row r="2563" spans="1:16">
      <c r="A2563" s="680"/>
      <c r="B2563" s="440" t="s">
        <v>2861</v>
      </c>
      <c r="C2563" s="441">
        <v>1151946981</v>
      </c>
      <c r="D2563" s="414"/>
      <c r="E2563" s="418" t="s">
        <v>2887</v>
      </c>
      <c r="F2563" s="475">
        <v>28268761.238183923</v>
      </c>
      <c r="G2563" s="463" t="s">
        <v>2888</v>
      </c>
      <c r="H2563" s="463" t="s">
        <v>2888</v>
      </c>
      <c r="I2563" s="463" t="s">
        <v>2888</v>
      </c>
      <c r="J2563" s="419">
        <f t="shared" si="364"/>
        <v>28268761.238183923</v>
      </c>
      <c r="K2563" s="468">
        <f t="shared" si="365"/>
        <v>1.9831018089638372E-4</v>
      </c>
      <c r="O2563" s="513"/>
      <c r="P2563" s="479"/>
    </row>
    <row r="2564" spans="1:16">
      <c r="A2564" s="680"/>
      <c r="B2564" s="412" t="s">
        <v>2862</v>
      </c>
      <c r="C2564" s="413">
        <v>1151948686</v>
      </c>
      <c r="D2564" s="414"/>
      <c r="E2564" s="418" t="s">
        <v>2887</v>
      </c>
      <c r="F2564" s="475">
        <v>28268761.238183923</v>
      </c>
      <c r="G2564" s="463" t="s">
        <v>2888</v>
      </c>
      <c r="H2564" s="463" t="s">
        <v>2888</v>
      </c>
      <c r="I2564" s="463" t="s">
        <v>2888</v>
      </c>
      <c r="J2564" s="419">
        <f t="shared" si="364"/>
        <v>28268761.238183923</v>
      </c>
      <c r="K2564" s="468">
        <f t="shared" si="365"/>
        <v>1.9831018089638372E-4</v>
      </c>
      <c r="O2564" s="513"/>
      <c r="P2564" s="479"/>
    </row>
    <row r="2565" spans="1:16">
      <c r="A2565" s="680"/>
      <c r="B2565" s="412" t="s">
        <v>2863</v>
      </c>
      <c r="C2565" s="413">
        <v>1151953632</v>
      </c>
      <c r="D2565" s="414"/>
      <c r="E2565" s="418" t="s">
        <v>2887</v>
      </c>
      <c r="F2565" s="475">
        <v>28268761.238183923</v>
      </c>
      <c r="G2565" s="463" t="s">
        <v>2888</v>
      </c>
      <c r="H2565" s="463" t="s">
        <v>2888</v>
      </c>
      <c r="I2565" s="463" t="s">
        <v>2888</v>
      </c>
      <c r="J2565" s="419">
        <f t="shared" si="364"/>
        <v>28268761.238183923</v>
      </c>
      <c r="K2565" s="468">
        <f t="shared" si="365"/>
        <v>1.9831018089638372E-4</v>
      </c>
      <c r="O2565" s="513"/>
      <c r="P2565" s="479"/>
    </row>
    <row r="2566" spans="1:16">
      <c r="A2566" s="680"/>
      <c r="B2566" s="440" t="s">
        <v>2864</v>
      </c>
      <c r="C2566" s="441">
        <v>1151955176</v>
      </c>
      <c r="D2566" s="414"/>
      <c r="E2566" s="418" t="s">
        <v>2887</v>
      </c>
      <c r="F2566" s="475">
        <v>28268761.238183923</v>
      </c>
      <c r="G2566" s="463" t="s">
        <v>2888</v>
      </c>
      <c r="H2566" s="463" t="s">
        <v>2888</v>
      </c>
      <c r="I2566" s="463" t="s">
        <v>2888</v>
      </c>
      <c r="J2566" s="419">
        <f t="shared" si="364"/>
        <v>28268761.238183923</v>
      </c>
      <c r="K2566" s="468">
        <f t="shared" si="365"/>
        <v>1.9831018089638372E-4</v>
      </c>
      <c r="O2566" s="513"/>
      <c r="P2566" s="479"/>
    </row>
    <row r="2567" spans="1:16">
      <c r="A2567" s="680"/>
      <c r="B2567" s="412" t="s">
        <v>2865</v>
      </c>
      <c r="C2567" s="413">
        <v>1151956927</v>
      </c>
      <c r="D2567" s="414"/>
      <c r="E2567" s="418" t="s">
        <v>2887</v>
      </c>
      <c r="F2567" s="475">
        <v>28268761.238183923</v>
      </c>
      <c r="G2567" s="463" t="s">
        <v>2888</v>
      </c>
      <c r="H2567" s="463" t="s">
        <v>2888</v>
      </c>
      <c r="I2567" s="463" t="s">
        <v>2888</v>
      </c>
      <c r="J2567" s="419">
        <f t="shared" si="364"/>
        <v>28268761.238183923</v>
      </c>
      <c r="K2567" s="468">
        <f t="shared" si="365"/>
        <v>1.9831018089638372E-4</v>
      </c>
      <c r="O2567" s="513"/>
      <c r="P2567" s="479"/>
    </row>
    <row r="2568" spans="1:16">
      <c r="A2568" s="680"/>
      <c r="B2568" s="412" t="s">
        <v>2866</v>
      </c>
      <c r="C2568" s="413">
        <v>1151957109</v>
      </c>
      <c r="D2568" s="414"/>
      <c r="E2568" s="418" t="s">
        <v>2887</v>
      </c>
      <c r="F2568" s="475">
        <v>28268761.238183923</v>
      </c>
      <c r="G2568" s="463" t="s">
        <v>2888</v>
      </c>
      <c r="H2568" s="463" t="s">
        <v>2888</v>
      </c>
      <c r="I2568" s="463" t="s">
        <v>2888</v>
      </c>
      <c r="J2568" s="419">
        <f t="shared" si="364"/>
        <v>28268761.238183923</v>
      </c>
      <c r="K2568" s="468">
        <f t="shared" si="365"/>
        <v>1.9831018089638372E-4</v>
      </c>
      <c r="O2568" s="513"/>
      <c r="P2568" s="479"/>
    </row>
    <row r="2569" spans="1:16">
      <c r="A2569" s="680"/>
      <c r="B2569" s="440" t="s">
        <v>2867</v>
      </c>
      <c r="C2569" s="441">
        <v>1151957250</v>
      </c>
      <c r="D2569" s="414"/>
      <c r="E2569" s="418" t="s">
        <v>2887</v>
      </c>
      <c r="F2569" s="475">
        <v>28268761.238183923</v>
      </c>
      <c r="G2569" s="463" t="s">
        <v>2888</v>
      </c>
      <c r="H2569" s="463" t="s">
        <v>2888</v>
      </c>
      <c r="I2569" s="463" t="s">
        <v>2888</v>
      </c>
      <c r="J2569" s="419">
        <f t="shared" si="364"/>
        <v>28268761.238183923</v>
      </c>
      <c r="K2569" s="468">
        <f t="shared" si="365"/>
        <v>1.9831018089638372E-4</v>
      </c>
      <c r="O2569" s="513"/>
      <c r="P2569" s="479"/>
    </row>
    <row r="2570" spans="1:16">
      <c r="A2570" s="680"/>
      <c r="B2570" s="412" t="s">
        <v>2868</v>
      </c>
      <c r="C2570" s="413">
        <v>1151958236</v>
      </c>
      <c r="D2570" s="414"/>
      <c r="E2570" s="418" t="s">
        <v>2887</v>
      </c>
      <c r="F2570" s="475">
        <v>28268761.238183923</v>
      </c>
      <c r="G2570" s="463" t="s">
        <v>2888</v>
      </c>
      <c r="H2570" s="463" t="s">
        <v>2888</v>
      </c>
      <c r="I2570" s="463" t="s">
        <v>2888</v>
      </c>
      <c r="J2570" s="419">
        <f t="shared" si="364"/>
        <v>28268761.238183923</v>
      </c>
      <c r="K2570" s="468">
        <f t="shared" si="365"/>
        <v>1.9831018089638372E-4</v>
      </c>
      <c r="O2570" s="513"/>
      <c r="P2570" s="479"/>
    </row>
    <row r="2571" spans="1:16">
      <c r="A2571" s="680"/>
      <c r="B2571" s="412" t="s">
        <v>2869</v>
      </c>
      <c r="C2571" s="413">
        <v>1151958806</v>
      </c>
      <c r="D2571" s="414"/>
      <c r="E2571" s="418" t="s">
        <v>2887</v>
      </c>
      <c r="F2571" s="475">
        <v>28268761.238183923</v>
      </c>
      <c r="G2571" s="463" t="s">
        <v>2888</v>
      </c>
      <c r="H2571" s="463" t="s">
        <v>2888</v>
      </c>
      <c r="I2571" s="463" t="s">
        <v>2888</v>
      </c>
      <c r="J2571" s="419">
        <f t="shared" si="364"/>
        <v>28268761.238183923</v>
      </c>
      <c r="K2571" s="468">
        <f t="shared" si="365"/>
        <v>1.9831018089638372E-4</v>
      </c>
      <c r="O2571" s="513"/>
      <c r="P2571" s="479"/>
    </row>
    <row r="2572" spans="1:16">
      <c r="A2572" s="680"/>
      <c r="B2572" s="440" t="s">
        <v>2870</v>
      </c>
      <c r="C2572" s="441">
        <v>1151959216</v>
      </c>
      <c r="D2572" s="414"/>
      <c r="E2572" s="418" t="s">
        <v>2887</v>
      </c>
      <c r="F2572" s="475">
        <v>28268761.238183923</v>
      </c>
      <c r="G2572" s="463" t="s">
        <v>2888</v>
      </c>
      <c r="H2572" s="463" t="s">
        <v>2888</v>
      </c>
      <c r="I2572" s="463" t="s">
        <v>2888</v>
      </c>
      <c r="J2572" s="419">
        <f t="shared" si="364"/>
        <v>28268761.238183923</v>
      </c>
      <c r="K2572" s="468">
        <f t="shared" si="365"/>
        <v>1.9831018089638372E-4</v>
      </c>
      <c r="O2572" s="513"/>
      <c r="P2572" s="479"/>
    </row>
    <row r="2573" spans="1:16">
      <c r="A2573" s="680"/>
      <c r="B2573" s="412" t="s">
        <v>2871</v>
      </c>
      <c r="C2573" s="413">
        <v>1151959232</v>
      </c>
      <c r="D2573" s="414"/>
      <c r="E2573" s="418" t="s">
        <v>2887</v>
      </c>
      <c r="F2573" s="475">
        <v>28268761.238183923</v>
      </c>
      <c r="G2573" s="463" t="s">
        <v>2888</v>
      </c>
      <c r="H2573" s="463" t="s">
        <v>2888</v>
      </c>
      <c r="I2573" s="463" t="s">
        <v>2888</v>
      </c>
      <c r="J2573" s="419">
        <f t="shared" si="364"/>
        <v>28268761.238183923</v>
      </c>
      <c r="K2573" s="468">
        <f t="shared" si="365"/>
        <v>1.9831018089638372E-4</v>
      </c>
      <c r="O2573" s="513"/>
      <c r="P2573" s="479"/>
    </row>
    <row r="2574" spans="1:16">
      <c r="A2574" s="680"/>
      <c r="B2574" s="412" t="s">
        <v>2872</v>
      </c>
      <c r="C2574" s="413">
        <v>1151960924</v>
      </c>
      <c r="D2574" s="414"/>
      <c r="E2574" s="418" t="s">
        <v>2887</v>
      </c>
      <c r="F2574" s="475">
        <v>28268761.238183923</v>
      </c>
      <c r="G2574" s="463" t="s">
        <v>2888</v>
      </c>
      <c r="H2574" s="463" t="s">
        <v>2888</v>
      </c>
      <c r="I2574" s="463" t="s">
        <v>2888</v>
      </c>
      <c r="J2574" s="419">
        <f t="shared" si="364"/>
        <v>28268761.238183923</v>
      </c>
      <c r="K2574" s="468">
        <f t="shared" si="365"/>
        <v>1.9831018089638372E-4</v>
      </c>
      <c r="O2574" s="513"/>
      <c r="P2574" s="479"/>
    </row>
    <row r="2575" spans="1:16">
      <c r="A2575" s="680"/>
      <c r="B2575" s="440" t="s">
        <v>2873</v>
      </c>
      <c r="C2575" s="441">
        <v>1151961144</v>
      </c>
      <c r="D2575" s="414"/>
      <c r="E2575" s="418" t="s">
        <v>2887</v>
      </c>
      <c r="F2575" s="475">
        <v>28268761.238183923</v>
      </c>
      <c r="G2575" s="463" t="s">
        <v>2888</v>
      </c>
      <c r="H2575" s="463" t="s">
        <v>2888</v>
      </c>
      <c r="I2575" s="463" t="s">
        <v>2888</v>
      </c>
      <c r="J2575" s="419">
        <f t="shared" si="364"/>
        <v>28268761.238183923</v>
      </c>
      <c r="K2575" s="468">
        <f t="shared" si="365"/>
        <v>1.9831018089638372E-4</v>
      </c>
      <c r="O2575" s="513"/>
      <c r="P2575" s="479"/>
    </row>
    <row r="2576" spans="1:16">
      <c r="A2576" s="680"/>
      <c r="B2576" s="412" t="s">
        <v>2874</v>
      </c>
      <c r="C2576" s="413">
        <v>1151961587</v>
      </c>
      <c r="D2576" s="414"/>
      <c r="E2576" s="418" t="s">
        <v>2887</v>
      </c>
      <c r="F2576" s="475">
        <v>28268761.238183923</v>
      </c>
      <c r="G2576" s="463" t="s">
        <v>2888</v>
      </c>
      <c r="H2576" s="463" t="s">
        <v>2888</v>
      </c>
      <c r="I2576" s="463" t="s">
        <v>2888</v>
      </c>
      <c r="J2576" s="419">
        <f t="shared" si="364"/>
        <v>28268761.238183923</v>
      </c>
      <c r="K2576" s="468">
        <f t="shared" si="365"/>
        <v>1.9831018089638372E-4</v>
      </c>
      <c r="O2576" s="513"/>
      <c r="P2576" s="479"/>
    </row>
    <row r="2577" spans="1:16">
      <c r="A2577" s="680"/>
      <c r="B2577" s="412" t="s">
        <v>2875</v>
      </c>
      <c r="C2577" s="413">
        <v>1151964760</v>
      </c>
      <c r="D2577" s="414"/>
      <c r="E2577" s="418" t="s">
        <v>2887</v>
      </c>
      <c r="F2577" s="475">
        <v>28268761.238183923</v>
      </c>
      <c r="G2577" s="463" t="s">
        <v>2888</v>
      </c>
      <c r="H2577" s="463" t="s">
        <v>2888</v>
      </c>
      <c r="I2577" s="463" t="s">
        <v>2888</v>
      </c>
      <c r="J2577" s="419">
        <f t="shared" si="364"/>
        <v>28268761.238183923</v>
      </c>
      <c r="K2577" s="468">
        <f t="shared" si="365"/>
        <v>1.9831018089638372E-4</v>
      </c>
      <c r="O2577" s="513"/>
      <c r="P2577" s="479"/>
    </row>
    <row r="2578" spans="1:16">
      <c r="A2578" s="680"/>
      <c r="B2578" s="440" t="s">
        <v>2876</v>
      </c>
      <c r="C2578" s="441">
        <v>1151966703</v>
      </c>
      <c r="D2578" s="414"/>
      <c r="E2578" s="418" t="s">
        <v>2887</v>
      </c>
      <c r="F2578" s="475">
        <v>28268761.238183923</v>
      </c>
      <c r="G2578" s="463" t="s">
        <v>2888</v>
      </c>
      <c r="H2578" s="463" t="s">
        <v>2888</v>
      </c>
      <c r="I2578" s="463" t="s">
        <v>2888</v>
      </c>
      <c r="J2578" s="419">
        <f t="shared" si="364"/>
        <v>28268761.238183923</v>
      </c>
      <c r="K2578" s="468">
        <f t="shared" si="365"/>
        <v>1.9831018089638372E-4</v>
      </c>
      <c r="O2578" s="513"/>
      <c r="P2578" s="479"/>
    </row>
    <row r="2579" spans="1:16">
      <c r="A2579" s="680"/>
      <c r="B2579" s="412" t="s">
        <v>2877</v>
      </c>
      <c r="C2579" s="413">
        <v>1151968515</v>
      </c>
      <c r="D2579" s="414"/>
      <c r="E2579" s="418" t="s">
        <v>2887</v>
      </c>
      <c r="F2579" s="475">
        <v>28268761.238183923</v>
      </c>
      <c r="G2579" s="463" t="s">
        <v>2888</v>
      </c>
      <c r="H2579" s="463" t="s">
        <v>2888</v>
      </c>
      <c r="I2579" s="463" t="s">
        <v>2888</v>
      </c>
      <c r="J2579" s="419">
        <f t="shared" si="364"/>
        <v>28268761.238183923</v>
      </c>
      <c r="K2579" s="468">
        <f t="shared" si="365"/>
        <v>1.9831018089638372E-4</v>
      </c>
      <c r="O2579" s="513"/>
      <c r="P2579" s="479"/>
    </row>
    <row r="2580" spans="1:16">
      <c r="A2580" s="680"/>
      <c r="B2580" s="412" t="s">
        <v>2878</v>
      </c>
      <c r="C2580" s="413">
        <v>1193441551</v>
      </c>
      <c r="D2580" s="414"/>
      <c r="E2580" s="418" t="s">
        <v>2887</v>
      </c>
      <c r="F2580" s="475">
        <v>28268761.238183923</v>
      </c>
      <c r="G2580" s="463" t="s">
        <v>2888</v>
      </c>
      <c r="H2580" s="463" t="s">
        <v>2888</v>
      </c>
      <c r="I2580" s="463" t="s">
        <v>2888</v>
      </c>
      <c r="J2580" s="419">
        <f t="shared" si="364"/>
        <v>28268761.238183923</v>
      </c>
      <c r="K2580" s="468">
        <f t="shared" si="365"/>
        <v>1.9831018089638372E-4</v>
      </c>
      <c r="O2580" s="513"/>
      <c r="P2580" s="479"/>
    </row>
    <row r="2581" spans="1:16">
      <c r="A2581" s="680"/>
      <c r="B2581" s="440" t="s">
        <v>2879</v>
      </c>
      <c r="C2581" s="441">
        <v>1234192230</v>
      </c>
      <c r="D2581" s="414"/>
      <c r="E2581" s="418" t="s">
        <v>2887</v>
      </c>
      <c r="F2581" s="475">
        <v>28268761.238183923</v>
      </c>
      <c r="G2581" s="463" t="s">
        <v>2888</v>
      </c>
      <c r="H2581" s="463" t="s">
        <v>2888</v>
      </c>
      <c r="I2581" s="463" t="s">
        <v>2888</v>
      </c>
      <c r="J2581" s="419">
        <f t="shared" si="364"/>
        <v>28268761.238183923</v>
      </c>
      <c r="K2581" s="468">
        <f t="shared" si="365"/>
        <v>1.9831018089638372E-4</v>
      </c>
      <c r="O2581" s="513"/>
      <c r="P2581" s="479"/>
    </row>
    <row r="2582" spans="1:16">
      <c r="A2582" s="680"/>
      <c r="B2582" s="412" t="s">
        <v>551</v>
      </c>
      <c r="C2582" s="413">
        <v>8903055673</v>
      </c>
      <c r="D2582" s="414"/>
      <c r="E2582" s="418" t="s">
        <v>2887</v>
      </c>
      <c r="F2582" s="475">
        <v>28268761.238183923</v>
      </c>
      <c r="G2582" s="463" t="s">
        <v>2888</v>
      </c>
      <c r="H2582" s="463" t="s">
        <v>2888</v>
      </c>
      <c r="I2582" s="463" t="s">
        <v>2888</v>
      </c>
      <c r="J2582" s="419">
        <f t="shared" ref="J2582:J2595" si="366">+F2582</f>
        <v>28268761.238183923</v>
      </c>
      <c r="K2582" s="468">
        <f t="shared" ref="K2582:K2645" si="367">+J2582/$L$4337</f>
        <v>1.9831018089638372E-4</v>
      </c>
      <c r="O2582" s="513"/>
      <c r="P2582" s="479"/>
    </row>
    <row r="2583" spans="1:16">
      <c r="A2583" s="680"/>
      <c r="B2583" s="412" t="s">
        <v>2880</v>
      </c>
      <c r="C2583" s="413">
        <v>8903288761</v>
      </c>
      <c r="D2583" s="414"/>
      <c r="E2583" s="418" t="s">
        <v>2887</v>
      </c>
      <c r="F2583" s="475">
        <v>28268761.238183923</v>
      </c>
      <c r="G2583" s="463" t="s">
        <v>2888</v>
      </c>
      <c r="H2583" s="463" t="s">
        <v>2888</v>
      </c>
      <c r="I2583" s="463" t="s">
        <v>2888</v>
      </c>
      <c r="J2583" s="419">
        <f t="shared" si="366"/>
        <v>28268761.238183923</v>
      </c>
      <c r="K2583" s="468">
        <f t="shared" si="367"/>
        <v>1.9831018089638372E-4</v>
      </c>
      <c r="O2583" s="513"/>
      <c r="P2583" s="479"/>
    </row>
    <row r="2584" spans="1:16">
      <c r="A2584" s="680"/>
      <c r="B2584" s="440" t="s">
        <v>2880</v>
      </c>
      <c r="C2584" s="441">
        <v>8903288762</v>
      </c>
      <c r="D2584" s="414"/>
      <c r="E2584" s="418" t="s">
        <v>2887</v>
      </c>
      <c r="F2584" s="475">
        <v>28268761.238183923</v>
      </c>
      <c r="G2584" s="463" t="s">
        <v>2888</v>
      </c>
      <c r="H2584" s="463" t="s">
        <v>2888</v>
      </c>
      <c r="I2584" s="463" t="s">
        <v>2888</v>
      </c>
      <c r="J2584" s="419">
        <f t="shared" si="366"/>
        <v>28268761.238183923</v>
      </c>
      <c r="K2584" s="468">
        <f t="shared" si="367"/>
        <v>1.9831018089638372E-4</v>
      </c>
      <c r="O2584" s="513"/>
      <c r="P2584" s="479"/>
    </row>
    <row r="2585" spans="1:16">
      <c r="A2585" s="680"/>
      <c r="B2585" s="412" t="s">
        <v>2880</v>
      </c>
      <c r="C2585" s="413">
        <v>8903288763</v>
      </c>
      <c r="D2585" s="414"/>
      <c r="E2585" s="418" t="s">
        <v>2887</v>
      </c>
      <c r="F2585" s="475">
        <v>28268761.238183923</v>
      </c>
      <c r="G2585" s="463" t="s">
        <v>2888</v>
      </c>
      <c r="H2585" s="463" t="s">
        <v>2888</v>
      </c>
      <c r="I2585" s="463" t="s">
        <v>2888</v>
      </c>
      <c r="J2585" s="419">
        <f t="shared" si="366"/>
        <v>28268761.238183923</v>
      </c>
      <c r="K2585" s="468">
        <f t="shared" si="367"/>
        <v>1.9831018089638372E-4</v>
      </c>
      <c r="O2585" s="513"/>
      <c r="P2585" s="479"/>
    </row>
    <row r="2586" spans="1:16">
      <c r="A2586" s="680"/>
      <c r="B2586" s="412" t="s">
        <v>2880</v>
      </c>
      <c r="C2586" s="413">
        <v>8903288764</v>
      </c>
      <c r="D2586" s="414"/>
      <c r="E2586" s="418" t="s">
        <v>2887</v>
      </c>
      <c r="F2586" s="475">
        <v>28268761.238183923</v>
      </c>
      <c r="G2586" s="463" t="s">
        <v>2888</v>
      </c>
      <c r="H2586" s="463" t="s">
        <v>2888</v>
      </c>
      <c r="I2586" s="463" t="s">
        <v>2888</v>
      </c>
      <c r="J2586" s="419">
        <f t="shared" si="366"/>
        <v>28268761.238183923</v>
      </c>
      <c r="K2586" s="468">
        <f t="shared" si="367"/>
        <v>1.9831018089638372E-4</v>
      </c>
      <c r="O2586" s="513"/>
      <c r="P2586" s="479"/>
    </row>
    <row r="2587" spans="1:16">
      <c r="A2587" s="680"/>
      <c r="B2587" s="440" t="s">
        <v>2881</v>
      </c>
      <c r="C2587" s="441">
        <v>9002846530</v>
      </c>
      <c r="D2587" s="414"/>
      <c r="E2587" s="418" t="s">
        <v>2887</v>
      </c>
      <c r="F2587" s="475">
        <v>28268761.238183923</v>
      </c>
      <c r="G2587" s="463" t="s">
        <v>2888</v>
      </c>
      <c r="H2587" s="463" t="s">
        <v>2888</v>
      </c>
      <c r="I2587" s="463" t="s">
        <v>2888</v>
      </c>
      <c r="J2587" s="419">
        <f t="shared" si="366"/>
        <v>28268761.238183923</v>
      </c>
      <c r="K2587" s="468">
        <f t="shared" si="367"/>
        <v>1.9831018089638372E-4</v>
      </c>
      <c r="O2587" s="513"/>
      <c r="P2587" s="479"/>
    </row>
    <row r="2588" spans="1:16">
      <c r="A2588" s="680"/>
      <c r="B2588" s="412" t="s">
        <v>2882</v>
      </c>
      <c r="C2588" s="413">
        <v>9002846533</v>
      </c>
      <c r="D2588" s="414"/>
      <c r="E2588" s="418" t="s">
        <v>2887</v>
      </c>
      <c r="F2588" s="475">
        <v>28268761.238183923</v>
      </c>
      <c r="G2588" s="463" t="s">
        <v>2888</v>
      </c>
      <c r="H2588" s="463" t="s">
        <v>2888</v>
      </c>
      <c r="I2588" s="463" t="s">
        <v>2888</v>
      </c>
      <c r="J2588" s="419">
        <f t="shared" si="366"/>
        <v>28268761.238183923</v>
      </c>
      <c r="K2588" s="468">
        <f t="shared" si="367"/>
        <v>1.9831018089638372E-4</v>
      </c>
      <c r="O2588" s="513"/>
      <c r="P2588" s="479"/>
    </row>
    <row r="2589" spans="1:16">
      <c r="A2589" s="680"/>
      <c r="B2589" s="412" t="s">
        <v>2883</v>
      </c>
      <c r="C2589" s="413">
        <v>9002846536</v>
      </c>
      <c r="D2589" s="414"/>
      <c r="E2589" s="418" t="s">
        <v>2887</v>
      </c>
      <c r="F2589" s="475">
        <v>28268761.238183923</v>
      </c>
      <c r="G2589" s="463" t="s">
        <v>2888</v>
      </c>
      <c r="H2589" s="463" t="s">
        <v>2888</v>
      </c>
      <c r="I2589" s="463" t="s">
        <v>2888</v>
      </c>
      <c r="J2589" s="419">
        <f t="shared" si="366"/>
        <v>28268761.238183923</v>
      </c>
      <c r="K2589" s="468">
        <f t="shared" si="367"/>
        <v>1.9831018089638372E-4</v>
      </c>
      <c r="O2589" s="513"/>
      <c r="P2589" s="479"/>
    </row>
    <row r="2590" spans="1:16">
      <c r="A2590" s="680"/>
      <c r="B2590" s="440" t="s">
        <v>2884</v>
      </c>
      <c r="C2590" s="441">
        <v>9004056368</v>
      </c>
      <c r="D2590" s="414"/>
      <c r="E2590" s="418" t="s">
        <v>2887</v>
      </c>
      <c r="F2590" s="475">
        <v>28268761.238183923</v>
      </c>
      <c r="G2590" s="463" t="s">
        <v>2888</v>
      </c>
      <c r="H2590" s="463" t="s">
        <v>2888</v>
      </c>
      <c r="I2590" s="463" t="s">
        <v>2888</v>
      </c>
      <c r="J2590" s="419">
        <f t="shared" si="366"/>
        <v>28268761.238183923</v>
      </c>
      <c r="K2590" s="468">
        <f t="shared" si="367"/>
        <v>1.9831018089638372E-4</v>
      </c>
      <c r="O2590" s="513"/>
      <c r="P2590" s="479"/>
    </row>
    <row r="2591" spans="1:16">
      <c r="A2591" s="680"/>
      <c r="B2591" s="412" t="s">
        <v>2885</v>
      </c>
      <c r="C2591" s="413">
        <v>9010453243</v>
      </c>
      <c r="D2591" s="414"/>
      <c r="E2591" s="418" t="s">
        <v>2887</v>
      </c>
      <c r="F2591" s="475">
        <v>28268761.238183923</v>
      </c>
      <c r="G2591" s="463" t="s">
        <v>2888</v>
      </c>
      <c r="H2591" s="463" t="s">
        <v>2888</v>
      </c>
      <c r="I2591" s="463" t="s">
        <v>2888</v>
      </c>
      <c r="J2591" s="419">
        <f t="shared" si="366"/>
        <v>28268761.238183923</v>
      </c>
      <c r="K2591" s="468">
        <f t="shared" si="367"/>
        <v>1.9831018089638372E-4</v>
      </c>
      <c r="O2591" s="513"/>
      <c r="P2591" s="479"/>
    </row>
    <row r="2592" spans="1:16">
      <c r="A2592" s="680"/>
      <c r="B2592" s="412" t="s">
        <v>2886</v>
      </c>
      <c r="C2592" s="413">
        <v>11306223180</v>
      </c>
      <c r="D2592" s="414"/>
      <c r="E2592" s="418" t="s">
        <v>2887</v>
      </c>
      <c r="F2592" s="475">
        <v>28268761.238183923</v>
      </c>
      <c r="G2592" s="463" t="s">
        <v>2888</v>
      </c>
      <c r="H2592" s="463" t="s">
        <v>2888</v>
      </c>
      <c r="I2592" s="463" t="s">
        <v>2888</v>
      </c>
      <c r="J2592" s="419">
        <f t="shared" si="366"/>
        <v>28268761.238183923</v>
      </c>
      <c r="K2592" s="468">
        <f t="shared" si="367"/>
        <v>1.9831018089638372E-4</v>
      </c>
      <c r="O2592" s="513"/>
      <c r="P2592" s="479"/>
    </row>
    <row r="2593" spans="1:16">
      <c r="A2593" s="680"/>
      <c r="B2593" s="440" t="s">
        <v>1718</v>
      </c>
      <c r="C2593" s="441">
        <v>271714</v>
      </c>
      <c r="D2593" s="414"/>
      <c r="E2593" s="418" t="s">
        <v>2887</v>
      </c>
      <c r="F2593" s="475">
        <v>28268761.238183923</v>
      </c>
      <c r="G2593" s="463" t="s">
        <v>2888</v>
      </c>
      <c r="H2593" s="463" t="s">
        <v>2888</v>
      </c>
      <c r="I2593" s="463" t="s">
        <v>2888</v>
      </c>
      <c r="J2593" s="419">
        <f t="shared" si="366"/>
        <v>28268761.238183923</v>
      </c>
      <c r="K2593" s="468">
        <f t="shared" si="367"/>
        <v>1.9831018089638372E-4</v>
      </c>
      <c r="O2593" s="513"/>
      <c r="P2593" s="479"/>
    </row>
    <row r="2594" spans="1:16">
      <c r="A2594" s="680"/>
      <c r="B2594" s="412" t="s">
        <v>1060</v>
      </c>
      <c r="C2594" s="413">
        <v>14877267</v>
      </c>
      <c r="D2594" s="414"/>
      <c r="E2594" s="418" t="s">
        <v>2887</v>
      </c>
      <c r="F2594" s="475">
        <v>28268761.238183923</v>
      </c>
      <c r="G2594" s="463" t="s">
        <v>2888</v>
      </c>
      <c r="H2594" s="463" t="s">
        <v>2888</v>
      </c>
      <c r="I2594" s="463" t="s">
        <v>2888</v>
      </c>
      <c r="J2594" s="419">
        <f t="shared" si="366"/>
        <v>28268761.238183923</v>
      </c>
      <c r="K2594" s="468">
        <f t="shared" si="367"/>
        <v>1.9831018089638372E-4</v>
      </c>
      <c r="O2594" s="513"/>
      <c r="P2594" s="479"/>
    </row>
    <row r="2595" spans="1:16">
      <c r="A2595" s="680"/>
      <c r="B2595" s="412" t="s">
        <v>1003</v>
      </c>
      <c r="C2595" s="413">
        <v>16672619</v>
      </c>
      <c r="D2595" s="414"/>
      <c r="E2595" s="418" t="s">
        <v>2887</v>
      </c>
      <c r="F2595" s="475">
        <v>28268761.238183923</v>
      </c>
      <c r="G2595" s="463" t="s">
        <v>2888</v>
      </c>
      <c r="H2595" s="463" t="s">
        <v>2888</v>
      </c>
      <c r="I2595" s="463" t="s">
        <v>2888</v>
      </c>
      <c r="J2595" s="419">
        <f t="shared" si="366"/>
        <v>28268761.238183923</v>
      </c>
      <c r="K2595" s="468">
        <f t="shared" si="367"/>
        <v>1.9831018089638372E-4</v>
      </c>
      <c r="O2595" s="513"/>
      <c r="P2595" s="479"/>
    </row>
    <row r="2596" spans="1:16" s="511" customFormat="1" ht="16" thickBot="1">
      <c r="A2596" s="680"/>
      <c r="B2596" s="507" t="s">
        <v>1645</v>
      </c>
      <c r="C2596" s="508"/>
      <c r="D2596" s="508"/>
      <c r="E2596" s="509"/>
      <c r="F2596" s="510">
        <f>SUM(F1302:F2595)</f>
        <v>36579777042.208755</v>
      </c>
      <c r="G2596" s="510" t="s">
        <v>158</v>
      </c>
      <c r="H2596" s="510" t="s">
        <v>158</v>
      </c>
      <c r="I2596" s="510" t="s">
        <v>158</v>
      </c>
      <c r="J2596" s="510">
        <f t="shared" ref="J2596:K2596" si="368">SUM(J1302:J2595)</f>
        <v>36579777042.208755</v>
      </c>
      <c r="K2596" s="512">
        <f t="shared" si="368"/>
        <v>0.25661337407992468</v>
      </c>
      <c r="M2596" s="641"/>
      <c r="O2596" s="520"/>
    </row>
    <row r="2597" spans="1:16">
      <c r="G2597" s="479"/>
      <c r="H2597" s="491"/>
      <c r="O2597" s="513"/>
      <c r="P2597" s="479"/>
    </row>
    <row r="2598" spans="1:16">
      <c r="G2598" s="490"/>
      <c r="H2598" s="479"/>
      <c r="L2598" s="491"/>
      <c r="O2598" s="513"/>
      <c r="P2598" s="479"/>
    </row>
    <row r="2599" spans="1:16" ht="14" thickBot="1">
      <c r="H2599" s="479"/>
      <c r="J2599" s="491"/>
      <c r="M2599" s="642"/>
      <c r="P2599" s="479"/>
    </row>
    <row r="2600" spans="1:16" s="499" customFormat="1" ht="48" customHeight="1">
      <c r="A2600" s="679" t="s">
        <v>2897</v>
      </c>
      <c r="B2600" s="498" t="s">
        <v>1632</v>
      </c>
      <c r="C2600" s="498" t="s">
        <v>1633</v>
      </c>
      <c r="D2600" s="498" t="s">
        <v>1649</v>
      </c>
      <c r="E2600" s="498" t="s">
        <v>1634</v>
      </c>
      <c r="F2600" s="498" t="s">
        <v>1635</v>
      </c>
      <c r="G2600" s="498" t="s">
        <v>1712</v>
      </c>
      <c r="H2600" s="498" t="s">
        <v>1636</v>
      </c>
      <c r="I2600" s="498" t="s">
        <v>1637</v>
      </c>
      <c r="J2600" s="498" t="s">
        <v>1638</v>
      </c>
      <c r="K2600" s="498" t="s">
        <v>1639</v>
      </c>
      <c r="L2600" s="498" t="s">
        <v>1640</v>
      </c>
      <c r="M2600" s="643" t="s">
        <v>1641</v>
      </c>
    </row>
    <row r="2601" spans="1:16" s="411" customFormat="1">
      <c r="A2601" s="680"/>
      <c r="B2601" s="412" t="s">
        <v>452</v>
      </c>
      <c r="C2601" s="413">
        <v>900006525</v>
      </c>
      <c r="D2601" s="414" t="s">
        <v>453</v>
      </c>
      <c r="E2601" s="418" t="s">
        <v>1706</v>
      </c>
      <c r="F2601" s="416">
        <v>20240131</v>
      </c>
      <c r="G2601" s="419">
        <v>1025521430</v>
      </c>
      <c r="H2601" s="419">
        <v>0</v>
      </c>
      <c r="I2601" s="419">
        <v>0</v>
      </c>
      <c r="J2601" s="466">
        <v>0</v>
      </c>
      <c r="K2601" s="419">
        <f>+G2601*J2601%</f>
        <v>0</v>
      </c>
      <c r="L2601" s="464">
        <f>+G2601+K2601</f>
        <v>1025521430</v>
      </c>
      <c r="M2601" s="644">
        <f t="shared" ref="M2601:M2664" si="369">+L2601/$L$4337</f>
        <v>7.1942077186500494E-3</v>
      </c>
    </row>
    <row r="2602" spans="1:16" s="411" customFormat="1">
      <c r="A2602" s="680"/>
      <c r="B2602" s="456" t="s">
        <v>26</v>
      </c>
      <c r="C2602" s="458"/>
      <c r="D2602" s="449"/>
      <c r="E2602" s="418" t="s">
        <v>158</v>
      </c>
      <c r="F2602" s="435"/>
      <c r="G2602" s="454">
        <f>SUM(G2601:G2601)</f>
        <v>1025521430</v>
      </c>
      <c r="H2602" s="454" t="s">
        <v>158</v>
      </c>
      <c r="I2602" s="454" t="s">
        <v>158</v>
      </c>
      <c r="J2602" s="454" t="s">
        <v>158</v>
      </c>
      <c r="K2602" s="454">
        <f t="shared" ref="K2602:L2602" si="370">SUM(K2601:K2601)</f>
        <v>0</v>
      </c>
      <c r="L2602" s="454">
        <f t="shared" si="370"/>
        <v>1025521430</v>
      </c>
      <c r="M2602" s="644">
        <f t="shared" si="369"/>
        <v>7.1942077186500494E-3</v>
      </c>
    </row>
    <row r="2603" spans="1:16">
      <c r="A2603" s="680"/>
      <c r="B2603" s="412" t="s">
        <v>190</v>
      </c>
      <c r="C2603" s="413">
        <v>860531315</v>
      </c>
      <c r="D2603" s="414" t="s">
        <v>1242</v>
      </c>
      <c r="E2603" s="526"/>
      <c r="F2603" s="453"/>
      <c r="G2603" s="419">
        <v>1380400</v>
      </c>
      <c r="H2603" s="419">
        <v>0</v>
      </c>
      <c r="I2603" s="419">
        <v>143.66999999999999</v>
      </c>
      <c r="J2603" s="466">
        <v>0</v>
      </c>
      <c r="K2603" s="419">
        <f t="shared" ref="K2603:K2626" si="371">+G2603*J2603%</f>
        <v>0</v>
      </c>
      <c r="L2603" s="464">
        <f t="shared" ref="L2603:L2665" si="372">+G2603+K2603</f>
        <v>1380400</v>
      </c>
      <c r="M2603" s="644">
        <f t="shared" si="369"/>
        <v>9.6837414063834118E-6</v>
      </c>
      <c r="P2603" s="479"/>
    </row>
    <row r="2604" spans="1:16">
      <c r="A2604" s="680"/>
      <c r="B2604" s="440" t="s">
        <v>190</v>
      </c>
      <c r="C2604" s="441">
        <v>860531315</v>
      </c>
      <c r="D2604" s="414" t="s">
        <v>1242</v>
      </c>
      <c r="E2604" s="418" t="s">
        <v>1706</v>
      </c>
      <c r="F2604" s="435">
        <v>45531</v>
      </c>
      <c r="G2604" s="419">
        <v>561685</v>
      </c>
      <c r="H2604" s="419">
        <v>143.66999999999999</v>
      </c>
      <c r="I2604" s="419">
        <v>143.66999999999999</v>
      </c>
      <c r="J2604" s="466">
        <f t="shared" ref="J2604:J2664" si="373">+I2604/H2604</f>
        <v>1</v>
      </c>
      <c r="K2604" s="419">
        <f t="shared" si="371"/>
        <v>5616.85</v>
      </c>
      <c r="L2604" s="464">
        <f t="shared" si="372"/>
        <v>567301.85</v>
      </c>
      <c r="M2604" s="644">
        <f t="shared" si="369"/>
        <v>3.9797192225173218E-6</v>
      </c>
      <c r="P2604" s="479"/>
    </row>
    <row r="2605" spans="1:16">
      <c r="A2605" s="680"/>
      <c r="B2605" s="412" t="s">
        <v>190</v>
      </c>
      <c r="C2605" s="413">
        <v>860531315</v>
      </c>
      <c r="D2605" s="414" t="s">
        <v>1242</v>
      </c>
      <c r="E2605" s="418" t="s">
        <v>1706</v>
      </c>
      <c r="F2605" s="416">
        <v>20221128</v>
      </c>
      <c r="G2605" s="419">
        <v>1380400</v>
      </c>
      <c r="H2605" s="419">
        <v>131.77000000000001</v>
      </c>
      <c r="I2605" s="419">
        <v>143.66999999999999</v>
      </c>
      <c r="J2605" s="466">
        <f t="shared" si="373"/>
        <v>1.0903088715185549</v>
      </c>
      <c r="K2605" s="419">
        <f t="shared" si="371"/>
        <v>15050.623662442133</v>
      </c>
      <c r="L2605" s="464">
        <f t="shared" si="372"/>
        <v>1395450.6236624422</v>
      </c>
      <c r="M2605" s="644">
        <f t="shared" si="369"/>
        <v>9.7893240980321275E-6</v>
      </c>
      <c r="P2605" s="479"/>
    </row>
    <row r="2606" spans="1:16">
      <c r="A2606" s="680"/>
      <c r="B2606" s="412" t="s">
        <v>190</v>
      </c>
      <c r="C2606" s="413">
        <v>860531315</v>
      </c>
      <c r="D2606" s="414" t="s">
        <v>1242</v>
      </c>
      <c r="E2606" s="418" t="s">
        <v>1706</v>
      </c>
      <c r="F2606" s="416">
        <v>20240912</v>
      </c>
      <c r="G2606" s="419">
        <v>561685</v>
      </c>
      <c r="H2606" s="419">
        <v>0</v>
      </c>
      <c r="I2606" s="419">
        <v>143.66999999999999</v>
      </c>
      <c r="J2606" s="466">
        <v>0</v>
      </c>
      <c r="K2606" s="419">
        <f t="shared" si="371"/>
        <v>0</v>
      </c>
      <c r="L2606" s="464">
        <f t="shared" si="372"/>
        <v>561685</v>
      </c>
      <c r="M2606" s="644">
        <f t="shared" si="369"/>
        <v>3.9403160618983393E-6</v>
      </c>
      <c r="P2606" s="479"/>
    </row>
    <row r="2607" spans="1:16">
      <c r="A2607" s="680"/>
      <c r="B2607" s="440" t="s">
        <v>190</v>
      </c>
      <c r="C2607" s="441">
        <v>860531315</v>
      </c>
      <c r="D2607" s="414" t="s">
        <v>1242</v>
      </c>
      <c r="E2607" s="526"/>
      <c r="F2607" s="453"/>
      <c r="G2607" s="419">
        <v>1380400</v>
      </c>
      <c r="H2607" s="419">
        <v>0</v>
      </c>
      <c r="I2607" s="419">
        <v>143.66999999999999</v>
      </c>
      <c r="J2607" s="466">
        <v>0</v>
      </c>
      <c r="K2607" s="419">
        <f t="shared" si="371"/>
        <v>0</v>
      </c>
      <c r="L2607" s="464">
        <f t="shared" si="372"/>
        <v>1380400</v>
      </c>
      <c r="M2607" s="644">
        <f t="shared" si="369"/>
        <v>9.6837414063834118E-6</v>
      </c>
      <c r="P2607" s="479"/>
    </row>
    <row r="2608" spans="1:16">
      <c r="A2608" s="680"/>
      <c r="B2608" s="412" t="s">
        <v>190</v>
      </c>
      <c r="C2608" s="413">
        <v>860531315</v>
      </c>
      <c r="D2608" s="414" t="s">
        <v>1242</v>
      </c>
      <c r="E2608" s="418" t="s">
        <v>1706</v>
      </c>
      <c r="F2608" s="416">
        <v>20211231</v>
      </c>
      <c r="G2608" s="419">
        <v>561685</v>
      </c>
      <c r="H2608" s="419">
        <v>111.41</v>
      </c>
      <c r="I2608" s="419">
        <v>143.66999999999999</v>
      </c>
      <c r="J2608" s="466">
        <f t="shared" si="373"/>
        <v>1.2895610806929358</v>
      </c>
      <c r="K2608" s="419">
        <f t="shared" si="371"/>
        <v>7243.2711560901171</v>
      </c>
      <c r="L2608" s="464">
        <f t="shared" si="372"/>
        <v>568928.27115609008</v>
      </c>
      <c r="M2608" s="644">
        <f t="shared" si="369"/>
        <v>3.9911288442888719E-6</v>
      </c>
      <c r="P2608" s="479"/>
    </row>
    <row r="2609" spans="1:16">
      <c r="A2609" s="680"/>
      <c r="B2609" s="412" t="s">
        <v>190</v>
      </c>
      <c r="C2609" s="413">
        <v>860531315</v>
      </c>
      <c r="D2609" s="414" t="s">
        <v>1242</v>
      </c>
      <c r="E2609" s="418" t="s">
        <v>1706</v>
      </c>
      <c r="F2609" s="416">
        <v>20220127</v>
      </c>
      <c r="G2609" s="419">
        <v>1380400</v>
      </c>
      <c r="H2609" s="419">
        <v>113.26</v>
      </c>
      <c r="I2609" s="419">
        <v>143.66999999999999</v>
      </c>
      <c r="J2609" s="466">
        <f t="shared" si="373"/>
        <v>1.2684972629348401</v>
      </c>
      <c r="K2609" s="419">
        <f t="shared" si="371"/>
        <v>17510.336217552533</v>
      </c>
      <c r="L2609" s="464">
        <f t="shared" si="372"/>
        <v>1397910.3362175524</v>
      </c>
      <c r="M2609" s="644">
        <f t="shared" si="369"/>
        <v>9.8065794010730731E-6</v>
      </c>
      <c r="P2609" s="479"/>
    </row>
    <row r="2610" spans="1:16">
      <c r="A2610" s="680"/>
      <c r="B2610" s="412" t="s">
        <v>190</v>
      </c>
      <c r="C2610" s="413">
        <v>860531315</v>
      </c>
      <c r="D2610" s="414" t="s">
        <v>1242</v>
      </c>
      <c r="E2610" s="418" t="s">
        <v>1706</v>
      </c>
      <c r="F2610" s="416">
        <v>20220826</v>
      </c>
      <c r="G2610" s="419">
        <v>561685</v>
      </c>
      <c r="H2610" s="419">
        <v>121.5</v>
      </c>
      <c r="I2610" s="419">
        <v>143.66999999999999</v>
      </c>
      <c r="J2610" s="466">
        <f t="shared" si="373"/>
        <v>1.182469135802469</v>
      </c>
      <c r="K2610" s="419">
        <f t="shared" si="371"/>
        <v>6641.7517654320982</v>
      </c>
      <c r="L2610" s="464">
        <f t="shared" si="372"/>
        <v>568326.75176543207</v>
      </c>
      <c r="M2610" s="644">
        <f t="shared" si="369"/>
        <v>3.9869090831833537E-6</v>
      </c>
      <c r="P2610" s="479"/>
    </row>
    <row r="2611" spans="1:16">
      <c r="A2611" s="680"/>
      <c r="B2611" s="440" t="s">
        <v>190</v>
      </c>
      <c r="C2611" s="441">
        <v>860531315</v>
      </c>
      <c r="D2611" s="414" t="s">
        <v>1242</v>
      </c>
      <c r="E2611" s="418" t="s">
        <v>1706</v>
      </c>
      <c r="F2611" s="416">
        <v>20220926</v>
      </c>
      <c r="G2611" s="419">
        <v>1380400</v>
      </c>
      <c r="H2611" s="419">
        <v>122.63</v>
      </c>
      <c r="I2611" s="419">
        <v>143.66999999999999</v>
      </c>
      <c r="J2611" s="466">
        <f t="shared" si="373"/>
        <v>1.1715730245453804</v>
      </c>
      <c r="K2611" s="419">
        <f t="shared" si="371"/>
        <v>16172.394030824431</v>
      </c>
      <c r="L2611" s="464">
        <f t="shared" si="372"/>
        <v>1396572.3940308245</v>
      </c>
      <c r="M2611" s="644">
        <f t="shared" si="369"/>
        <v>9.7971935084673332E-6</v>
      </c>
      <c r="P2611" s="479"/>
    </row>
    <row r="2612" spans="1:16">
      <c r="A2612" s="680"/>
      <c r="B2612" s="412" t="s">
        <v>190</v>
      </c>
      <c r="C2612" s="413">
        <v>860531315</v>
      </c>
      <c r="D2612" s="414" t="s">
        <v>1242</v>
      </c>
      <c r="E2612" s="418" t="s">
        <v>1706</v>
      </c>
      <c r="F2612" s="416">
        <v>20221025</v>
      </c>
      <c r="G2612" s="419">
        <v>561685</v>
      </c>
      <c r="H2612" s="419">
        <v>123.51</v>
      </c>
      <c r="I2612" s="419">
        <v>143.66999999999999</v>
      </c>
      <c r="J2612" s="466">
        <f t="shared" si="373"/>
        <v>1.1632256497449598</v>
      </c>
      <c r="K2612" s="419">
        <f t="shared" si="371"/>
        <v>6533.6639907699773</v>
      </c>
      <c r="L2612" s="464">
        <f t="shared" si="372"/>
        <v>568218.66399077</v>
      </c>
      <c r="M2612" s="644">
        <f t="shared" si="369"/>
        <v>3.9861508290113607E-6</v>
      </c>
      <c r="P2612" s="479"/>
    </row>
    <row r="2613" spans="1:16">
      <c r="A2613" s="680"/>
      <c r="B2613" s="412" t="s">
        <v>190</v>
      </c>
      <c r="C2613" s="413">
        <v>860531315</v>
      </c>
      <c r="D2613" s="414" t="s">
        <v>1242</v>
      </c>
      <c r="E2613" s="418" t="s">
        <v>1706</v>
      </c>
      <c r="F2613" s="416">
        <v>20221125</v>
      </c>
      <c r="G2613" s="419">
        <v>1380400</v>
      </c>
      <c r="H2613" s="419">
        <v>123.51</v>
      </c>
      <c r="I2613" s="419">
        <v>143.66999999999999</v>
      </c>
      <c r="J2613" s="466">
        <f t="shared" si="373"/>
        <v>1.1632256497449598</v>
      </c>
      <c r="K2613" s="419">
        <f t="shared" si="371"/>
        <v>16057.166869079425</v>
      </c>
      <c r="L2613" s="464">
        <f t="shared" si="372"/>
        <v>1396457.1668690795</v>
      </c>
      <c r="M2613" s="644">
        <f t="shared" si="369"/>
        <v>9.7963851702774381E-6</v>
      </c>
      <c r="P2613" s="479"/>
    </row>
    <row r="2614" spans="1:16">
      <c r="A2614" s="680"/>
      <c r="B2614" s="440" t="s">
        <v>190</v>
      </c>
      <c r="C2614" s="441">
        <v>860531315</v>
      </c>
      <c r="D2614" s="414" t="s">
        <v>1242</v>
      </c>
      <c r="E2614" s="418" t="s">
        <v>1706</v>
      </c>
      <c r="F2614" s="416">
        <v>20221125</v>
      </c>
      <c r="G2614" s="419">
        <v>561685</v>
      </c>
      <c r="H2614" s="419">
        <v>134.44999999999999</v>
      </c>
      <c r="I2614" s="419">
        <v>143.66999999999999</v>
      </c>
      <c r="J2614" s="466">
        <f t="shared" si="373"/>
        <v>1.0685756786909633</v>
      </c>
      <c r="K2614" s="419">
        <f t="shared" si="371"/>
        <v>6002.0293008553372</v>
      </c>
      <c r="L2614" s="464">
        <f t="shared" si="372"/>
        <v>567687.02930085536</v>
      </c>
      <c r="M2614" s="644">
        <f t="shared" si="369"/>
        <v>3.9824213209993384E-6</v>
      </c>
      <c r="P2614" s="479"/>
    </row>
    <row r="2615" spans="1:16">
      <c r="A2615" s="680"/>
      <c r="B2615" s="412" t="s">
        <v>190</v>
      </c>
      <c r="C2615" s="413">
        <v>860531315</v>
      </c>
      <c r="D2615" s="414" t="s">
        <v>1242</v>
      </c>
      <c r="E2615" s="418" t="s">
        <v>1706</v>
      </c>
      <c r="F2615" s="416">
        <v>20221125</v>
      </c>
      <c r="G2615" s="419">
        <v>1380400</v>
      </c>
      <c r="H2615" s="419">
        <v>135.38999999999999</v>
      </c>
      <c r="I2615" s="419">
        <v>143.66999999999999</v>
      </c>
      <c r="J2615" s="466">
        <f t="shared" si="373"/>
        <v>1.0611566585419898</v>
      </c>
      <c r="K2615" s="419">
        <f t="shared" si="371"/>
        <v>14648.206514513628</v>
      </c>
      <c r="L2615" s="464">
        <f t="shared" si="372"/>
        <v>1395048.2065145136</v>
      </c>
      <c r="M2615" s="644">
        <f t="shared" si="369"/>
        <v>9.7865010731132375E-6</v>
      </c>
      <c r="P2615" s="479"/>
    </row>
    <row r="2616" spans="1:16">
      <c r="A2616" s="680"/>
      <c r="B2616" s="412" t="s">
        <v>190</v>
      </c>
      <c r="C2616" s="413">
        <v>860531315</v>
      </c>
      <c r="D2616" s="414" t="s">
        <v>1242</v>
      </c>
      <c r="E2616" s="526"/>
      <c r="F2616" s="453"/>
      <c r="G2616" s="419">
        <v>561685</v>
      </c>
      <c r="H2616" s="419">
        <v>135.38999999999999</v>
      </c>
      <c r="I2616" s="419">
        <v>143.66999999999999</v>
      </c>
      <c r="J2616" s="466">
        <f t="shared" si="373"/>
        <v>1.0611566585419898</v>
      </c>
      <c r="K2616" s="419">
        <f t="shared" si="371"/>
        <v>5960.3577775315753</v>
      </c>
      <c r="L2616" s="464">
        <f t="shared" si="372"/>
        <v>567645.35777753161</v>
      </c>
      <c r="M2616" s="644">
        <f t="shared" si="369"/>
        <v>3.9821289881567732E-6</v>
      </c>
      <c r="P2616" s="479"/>
    </row>
    <row r="2617" spans="1:16">
      <c r="A2617" s="680"/>
      <c r="B2617" s="412" t="s">
        <v>190</v>
      </c>
      <c r="C2617" s="413">
        <v>860531315</v>
      </c>
      <c r="D2617" s="414" t="s">
        <v>1242</v>
      </c>
      <c r="E2617" s="418" t="s">
        <v>1706</v>
      </c>
      <c r="F2617" s="416">
        <v>20211124</v>
      </c>
      <c r="G2617" s="419">
        <v>5002730</v>
      </c>
      <c r="H2617" s="419">
        <v>140.49</v>
      </c>
      <c r="I2617" s="419">
        <v>143.66999999999999</v>
      </c>
      <c r="J2617" s="466">
        <f t="shared" si="373"/>
        <v>1.0226350629938072</v>
      </c>
      <c r="K2617" s="419">
        <f t="shared" si="371"/>
        <v>51159.671086910093</v>
      </c>
      <c r="L2617" s="464">
        <f t="shared" si="372"/>
        <v>5053889.6710869102</v>
      </c>
      <c r="M2617" s="644">
        <f t="shared" si="369"/>
        <v>3.5453897907271628E-5</v>
      </c>
      <c r="P2617" s="479"/>
    </row>
    <row r="2618" spans="1:16">
      <c r="A2618" s="680"/>
      <c r="B2618" s="440" t="s">
        <v>190</v>
      </c>
      <c r="C2618" s="441">
        <v>860531315</v>
      </c>
      <c r="D2618" s="414" t="s">
        <v>1242</v>
      </c>
      <c r="E2618" s="418" t="s">
        <v>1706</v>
      </c>
      <c r="F2618" s="416">
        <v>20211231</v>
      </c>
      <c r="G2618" s="419">
        <v>629474</v>
      </c>
      <c r="H2618" s="419">
        <v>141.47999999999999</v>
      </c>
      <c r="I2618" s="419">
        <v>143.66999999999999</v>
      </c>
      <c r="J2618" s="466">
        <f t="shared" si="373"/>
        <v>1.0154792196776929</v>
      </c>
      <c r="K2618" s="419">
        <f t="shared" si="371"/>
        <v>6392.1776632739611</v>
      </c>
      <c r="L2618" s="464">
        <f t="shared" si="372"/>
        <v>635866.17766327399</v>
      </c>
      <c r="M2618" s="644">
        <f t="shared" si="369"/>
        <v>4.4607096736863213E-6</v>
      </c>
      <c r="P2618" s="479"/>
    </row>
    <row r="2619" spans="1:16">
      <c r="A2619" s="680"/>
      <c r="B2619" s="412" t="s">
        <v>190</v>
      </c>
      <c r="C2619" s="413">
        <v>860531315</v>
      </c>
      <c r="D2619" s="414" t="s">
        <v>1242</v>
      </c>
      <c r="E2619" s="418" t="s">
        <v>1706</v>
      </c>
      <c r="F2619" s="416">
        <v>20210430</v>
      </c>
      <c r="G2619" s="419">
        <v>5002730</v>
      </c>
      <c r="H2619" s="419">
        <v>141.47999999999999</v>
      </c>
      <c r="I2619" s="419">
        <v>143.66999999999999</v>
      </c>
      <c r="J2619" s="466">
        <f t="shared" si="373"/>
        <v>1.0154792196776929</v>
      </c>
      <c r="K2619" s="419">
        <f t="shared" si="371"/>
        <v>50801.683566581843</v>
      </c>
      <c r="L2619" s="464">
        <f t="shared" si="372"/>
        <v>5053531.6835665815</v>
      </c>
      <c r="M2619" s="644">
        <f t="shared" si="369"/>
        <v>3.5451386563767158E-5</v>
      </c>
      <c r="P2619" s="479"/>
    </row>
    <row r="2620" spans="1:16">
      <c r="A2620" s="680"/>
      <c r="B2620" s="440" t="s">
        <v>190</v>
      </c>
      <c r="C2620" s="441">
        <v>860531315</v>
      </c>
      <c r="D2620" s="414" t="s">
        <v>1242</v>
      </c>
      <c r="E2620" s="526"/>
      <c r="F2620" s="453"/>
      <c r="G2620" s="419">
        <v>629474</v>
      </c>
      <c r="H2620" s="419">
        <v>142.32</v>
      </c>
      <c r="I2620" s="419">
        <v>143.66999999999999</v>
      </c>
      <c r="J2620" s="466">
        <f t="shared" si="373"/>
        <v>1.009485666104553</v>
      </c>
      <c r="K2620" s="419">
        <f t="shared" si="371"/>
        <v>6354.4498018549739</v>
      </c>
      <c r="L2620" s="464">
        <f t="shared" si="372"/>
        <v>635828.44980185502</v>
      </c>
      <c r="M2620" s="644">
        <f t="shared" si="369"/>
        <v>4.4604450063045495E-6</v>
      </c>
      <c r="P2620" s="479"/>
    </row>
    <row r="2621" spans="1:16">
      <c r="A2621" s="680"/>
      <c r="B2621" s="412" t="s">
        <v>190</v>
      </c>
      <c r="C2621" s="413">
        <v>860531315</v>
      </c>
      <c r="D2621" s="414" t="s">
        <v>1242</v>
      </c>
      <c r="E2621" s="418" t="s">
        <v>1706</v>
      </c>
      <c r="F2621" s="608">
        <v>46939</v>
      </c>
      <c r="G2621" s="419">
        <v>8677084</v>
      </c>
      <c r="H2621" s="419">
        <v>142.32</v>
      </c>
      <c r="I2621" s="419">
        <v>143.66999999999999</v>
      </c>
      <c r="J2621" s="466">
        <f t="shared" si="373"/>
        <v>1.009485666104553</v>
      </c>
      <c r="K2621" s="419">
        <f t="shared" si="371"/>
        <v>87593.919215851594</v>
      </c>
      <c r="L2621" s="464">
        <f t="shared" si="372"/>
        <v>8764677.9192158524</v>
      </c>
      <c r="M2621" s="644">
        <f t="shared" si="369"/>
        <v>6.1485710286819011E-5</v>
      </c>
      <c r="O2621" s="497"/>
      <c r="P2621" s="479"/>
    </row>
    <row r="2622" spans="1:16">
      <c r="A2622" s="680"/>
      <c r="B2622" s="412" t="s">
        <v>190</v>
      </c>
      <c r="C2622" s="413">
        <v>860531315</v>
      </c>
      <c r="D2622" s="414" t="s">
        <v>1242</v>
      </c>
      <c r="E2622" s="418" t="s">
        <v>1706</v>
      </c>
      <c r="F2622" s="608">
        <v>45704</v>
      </c>
      <c r="G2622" s="419">
        <v>629474</v>
      </c>
      <c r="H2622" s="419">
        <v>142.91999999999999</v>
      </c>
      <c r="I2622" s="419">
        <v>0</v>
      </c>
      <c r="J2622" s="466">
        <f t="shared" si="373"/>
        <v>0</v>
      </c>
      <c r="K2622" s="419">
        <f t="shared" si="371"/>
        <v>0</v>
      </c>
      <c r="L2622" s="464">
        <f t="shared" si="372"/>
        <v>629474</v>
      </c>
      <c r="M2622" s="644">
        <f t="shared" si="369"/>
        <v>4.415867457289041E-6</v>
      </c>
      <c r="P2622" s="479"/>
    </row>
    <row r="2623" spans="1:16">
      <c r="A2623" s="680"/>
      <c r="B2623" s="440" t="s">
        <v>190</v>
      </c>
      <c r="C2623" s="441">
        <v>860531315</v>
      </c>
      <c r="D2623" s="414" t="s">
        <v>1242</v>
      </c>
      <c r="E2623" s="526"/>
      <c r="F2623" s="453"/>
      <c r="G2623" s="419">
        <v>8677084</v>
      </c>
      <c r="H2623" s="419">
        <v>142.91999999999999</v>
      </c>
      <c r="I2623" s="419">
        <v>143.66999999999999</v>
      </c>
      <c r="J2623" s="466">
        <f t="shared" si="373"/>
        <v>1.0052476910159529</v>
      </c>
      <c r="K2623" s="419">
        <f t="shared" si="371"/>
        <v>87226.18655751468</v>
      </c>
      <c r="L2623" s="464">
        <f t="shared" si="372"/>
        <v>8764310.1865575146</v>
      </c>
      <c r="M2623" s="644">
        <f t="shared" si="369"/>
        <v>6.148313057950952E-5</v>
      </c>
      <c r="P2623" s="479"/>
    </row>
    <row r="2624" spans="1:16">
      <c r="A2624" s="680"/>
      <c r="B2624" s="412" t="s">
        <v>190</v>
      </c>
      <c r="C2624" s="413">
        <v>860531315</v>
      </c>
      <c r="D2624" s="414" t="s">
        <v>1242</v>
      </c>
      <c r="E2624" s="418" t="s">
        <v>1706</v>
      </c>
      <c r="F2624" s="416">
        <v>20201216</v>
      </c>
      <c r="G2624" s="419">
        <v>8677084</v>
      </c>
      <c r="H2624" s="419">
        <v>142.91999999999999</v>
      </c>
      <c r="I2624" s="419">
        <v>143.66999999999999</v>
      </c>
      <c r="J2624" s="466">
        <f t="shared" si="373"/>
        <v>1.0052476910159529</v>
      </c>
      <c r="K2624" s="419">
        <f t="shared" si="371"/>
        <v>87226.18655751468</v>
      </c>
      <c r="L2624" s="464">
        <f t="shared" si="372"/>
        <v>8764310.1865575146</v>
      </c>
      <c r="M2624" s="644">
        <f t="shared" si="369"/>
        <v>6.148313057950952E-5</v>
      </c>
      <c r="P2624" s="479"/>
    </row>
    <row r="2625" spans="1:16">
      <c r="A2625" s="680"/>
      <c r="B2625" s="412" t="s">
        <v>190</v>
      </c>
      <c r="C2625" s="413">
        <v>860531315</v>
      </c>
      <c r="D2625" s="414" t="s">
        <v>1242</v>
      </c>
      <c r="E2625" s="418" t="s">
        <v>1706</v>
      </c>
      <c r="F2625" s="416">
        <v>20210106</v>
      </c>
      <c r="G2625" s="419">
        <v>8677084</v>
      </c>
      <c r="H2625" s="419">
        <v>143.66999999999999</v>
      </c>
      <c r="I2625" s="419">
        <v>143.66999999999999</v>
      </c>
      <c r="J2625" s="466">
        <f t="shared" si="373"/>
        <v>1</v>
      </c>
      <c r="K2625" s="419">
        <f t="shared" si="371"/>
        <v>86770.84</v>
      </c>
      <c r="L2625" s="464">
        <f t="shared" si="372"/>
        <v>8763854.8399999999</v>
      </c>
      <c r="M2625" s="644">
        <f t="shared" si="369"/>
        <v>6.1479936245756065E-5</v>
      </c>
      <c r="P2625" s="479"/>
    </row>
    <row r="2626" spans="1:16">
      <c r="A2626" s="680"/>
      <c r="B2626" s="412" t="s">
        <v>190</v>
      </c>
      <c r="C2626" s="413">
        <v>860531315</v>
      </c>
      <c r="D2626" s="414" t="s">
        <v>1242</v>
      </c>
      <c r="E2626" s="526"/>
      <c r="F2626" s="453"/>
      <c r="G2626" s="419">
        <v>8677084</v>
      </c>
      <c r="H2626" s="419">
        <v>143.66999999999999</v>
      </c>
      <c r="I2626" s="419">
        <v>143.66999999999999</v>
      </c>
      <c r="J2626" s="466">
        <f t="shared" si="373"/>
        <v>1</v>
      </c>
      <c r="K2626" s="419">
        <f t="shared" si="371"/>
        <v>86770.84</v>
      </c>
      <c r="L2626" s="464">
        <f t="shared" si="372"/>
        <v>8763854.8399999999</v>
      </c>
      <c r="M2626" s="644">
        <f t="shared" si="369"/>
        <v>6.1479936245756065E-5</v>
      </c>
      <c r="P2626" s="479"/>
    </row>
    <row r="2627" spans="1:16" s="411" customFormat="1">
      <c r="A2627" s="680"/>
      <c r="B2627" s="456" t="s">
        <v>26</v>
      </c>
      <c r="C2627" s="458"/>
      <c r="D2627" s="449"/>
      <c r="E2627" s="418" t="s">
        <v>158</v>
      </c>
      <c r="F2627" s="608"/>
      <c r="G2627" s="454">
        <f>SUM(G2603:G2626)</f>
        <v>68873897</v>
      </c>
      <c r="H2627" s="454" t="s">
        <v>158</v>
      </c>
      <c r="I2627" s="454" t="s">
        <v>158</v>
      </c>
      <c r="J2627" s="454" t="s">
        <v>2890</v>
      </c>
      <c r="K2627" s="454">
        <f t="shared" ref="K2627" si="374">SUM(K2603:K2626)</f>
        <v>667732.605734593</v>
      </c>
      <c r="L2627" s="454">
        <f>SUM(L2603:L2626)</f>
        <v>69541629.605734602</v>
      </c>
      <c r="M2627" s="644">
        <f t="shared" si="369"/>
        <v>4.8784639095945432E-4</v>
      </c>
    </row>
    <row r="2628" spans="1:16">
      <c r="A2628" s="680"/>
      <c r="B2628" s="412" t="s">
        <v>569</v>
      </c>
      <c r="C2628" s="413">
        <v>16935490</v>
      </c>
      <c r="D2628" s="414" t="s">
        <v>570</v>
      </c>
      <c r="E2628" s="526"/>
      <c r="F2628" s="453"/>
      <c r="G2628" s="419">
        <v>68082433</v>
      </c>
      <c r="H2628" s="419">
        <v>118.7</v>
      </c>
      <c r="I2628" s="419">
        <v>143.66999999999999</v>
      </c>
      <c r="J2628" s="466">
        <f t="shared" si="373"/>
        <v>1.2103622577927546</v>
      </c>
      <c r="K2628" s="419">
        <f>+G2628*J2628%</f>
        <v>824044.07321903936</v>
      </c>
      <c r="L2628" s="464">
        <f t="shared" si="372"/>
        <v>68906477.073219046</v>
      </c>
      <c r="M2628" s="644">
        <f t="shared" si="369"/>
        <v>4.8339068762818068E-4</v>
      </c>
      <c r="P2628" s="479"/>
    </row>
    <row r="2629" spans="1:16">
      <c r="A2629" s="680"/>
      <c r="B2629" s="412" t="s">
        <v>569</v>
      </c>
      <c r="C2629" s="413">
        <v>16935490</v>
      </c>
      <c r="D2629" s="414" t="s">
        <v>570</v>
      </c>
      <c r="E2629" s="418" t="s">
        <v>1706</v>
      </c>
      <c r="F2629" s="416">
        <v>20240323</v>
      </c>
      <c r="G2629" s="419">
        <v>8905333</v>
      </c>
      <c r="H2629" s="419">
        <v>119.31</v>
      </c>
      <c r="I2629" s="419">
        <v>143.66999999999999</v>
      </c>
      <c r="J2629" s="466">
        <f t="shared" si="373"/>
        <v>1.2041740005028916</v>
      </c>
      <c r="K2629" s="419">
        <f>+G2629*J2629%</f>
        <v>107235.70464420416</v>
      </c>
      <c r="L2629" s="464">
        <f t="shared" si="372"/>
        <v>9012568.704644205</v>
      </c>
      <c r="M2629" s="644">
        <f t="shared" si="369"/>
        <v>6.3224706420630545E-5</v>
      </c>
      <c r="P2629" s="479"/>
    </row>
    <row r="2630" spans="1:16" s="411" customFormat="1">
      <c r="A2630" s="680"/>
      <c r="B2630" s="456" t="s">
        <v>26</v>
      </c>
      <c r="C2630" s="458"/>
      <c r="D2630" s="449"/>
      <c r="E2630" s="526"/>
      <c r="F2630" s="453"/>
      <c r="G2630" s="454">
        <f>SUM(G2628:G2629)</f>
        <v>76987766</v>
      </c>
      <c r="H2630" s="454" t="s">
        <v>158</v>
      </c>
      <c r="I2630" s="454" t="s">
        <v>158</v>
      </c>
      <c r="J2630" s="454" t="s">
        <v>158</v>
      </c>
      <c r="K2630" s="454">
        <f>SUM(K2628:K2629)</f>
        <v>931279.77786324348</v>
      </c>
      <c r="L2630" s="454">
        <f>SUM(L2628:L2629)</f>
        <v>77919045.777863249</v>
      </c>
      <c r="M2630" s="644">
        <f t="shared" si="369"/>
        <v>5.4661539404881124E-4</v>
      </c>
    </row>
    <row r="2631" spans="1:16">
      <c r="A2631" s="680"/>
      <c r="B2631" s="412" t="s">
        <v>576</v>
      </c>
      <c r="C2631" s="413">
        <v>890303208</v>
      </c>
      <c r="D2631" s="414" t="s">
        <v>193</v>
      </c>
      <c r="E2631" s="418" t="s">
        <v>1706</v>
      </c>
      <c r="F2631" s="435">
        <v>46387</v>
      </c>
      <c r="G2631" s="419">
        <v>9420698</v>
      </c>
      <c r="H2631" s="419">
        <v>120.27</v>
      </c>
      <c r="I2631" s="419">
        <v>143.66999999999999</v>
      </c>
      <c r="J2631" s="466">
        <f t="shared" si="373"/>
        <v>1.1945622349713145</v>
      </c>
      <c r="K2631" s="419">
        <f t="shared" ref="K2631:K2694" si="375">+G2631*J2631%</f>
        <v>112536.10057869792</v>
      </c>
      <c r="L2631" s="464">
        <f t="shared" si="372"/>
        <v>9533234.1005786974</v>
      </c>
      <c r="M2631" s="644">
        <f t="shared" si="369"/>
        <v>6.6877262964735047E-5</v>
      </c>
      <c r="P2631" s="479"/>
    </row>
    <row r="2632" spans="1:16">
      <c r="A2632" s="680"/>
      <c r="B2632" s="412" t="s">
        <v>576</v>
      </c>
      <c r="C2632" s="413">
        <v>890303208</v>
      </c>
      <c r="D2632" s="414" t="s">
        <v>193</v>
      </c>
      <c r="E2632" s="418" t="s">
        <v>1706</v>
      </c>
      <c r="F2632" s="435"/>
      <c r="G2632" s="419">
        <v>4739805</v>
      </c>
      <c r="H2632" s="419">
        <v>121.5</v>
      </c>
      <c r="I2632" s="419">
        <v>143.66999999999999</v>
      </c>
      <c r="J2632" s="466">
        <f t="shared" si="373"/>
        <v>1.182469135802469</v>
      </c>
      <c r="K2632" s="419">
        <f t="shared" si="375"/>
        <v>56046.731222222217</v>
      </c>
      <c r="L2632" s="464">
        <f t="shared" si="372"/>
        <v>4795851.7312222226</v>
      </c>
      <c r="M2632" s="644">
        <f t="shared" si="369"/>
        <v>3.3643717754645184E-5</v>
      </c>
      <c r="P2632" s="479"/>
    </row>
    <row r="2633" spans="1:16">
      <c r="A2633" s="680"/>
      <c r="B2633" s="412" t="s">
        <v>576</v>
      </c>
      <c r="C2633" s="413">
        <v>890303208</v>
      </c>
      <c r="D2633" s="414" t="s">
        <v>193</v>
      </c>
      <c r="E2633" s="418" t="s">
        <v>1706</v>
      </c>
      <c r="F2633" s="416">
        <v>20210511</v>
      </c>
      <c r="G2633" s="419">
        <v>3058931</v>
      </c>
      <c r="H2633" s="419">
        <v>122.63</v>
      </c>
      <c r="I2633" s="419">
        <v>143.66999999999999</v>
      </c>
      <c r="J2633" s="466">
        <f t="shared" si="373"/>
        <v>1.1715730245453804</v>
      </c>
      <c r="K2633" s="419">
        <f t="shared" si="375"/>
        <v>35837.610435456249</v>
      </c>
      <c r="L2633" s="464">
        <f t="shared" si="372"/>
        <v>3094768.610435456</v>
      </c>
      <c r="M2633" s="644">
        <f t="shared" si="369"/>
        <v>2.1710329568276936E-5</v>
      </c>
      <c r="P2633" s="479"/>
    </row>
    <row r="2634" spans="1:16">
      <c r="A2634" s="680"/>
      <c r="B2634" s="440" t="s">
        <v>576</v>
      </c>
      <c r="C2634" s="441">
        <v>890303208</v>
      </c>
      <c r="D2634" s="414" t="s">
        <v>193</v>
      </c>
      <c r="E2634" s="418" t="s">
        <v>1706</v>
      </c>
      <c r="F2634" s="416">
        <v>20240331</v>
      </c>
      <c r="G2634" s="419">
        <v>489173</v>
      </c>
      <c r="H2634" s="419">
        <v>123.51</v>
      </c>
      <c r="I2634" s="419">
        <v>143.66999999999999</v>
      </c>
      <c r="J2634" s="466">
        <f t="shared" si="373"/>
        <v>1.1632256497449598</v>
      </c>
      <c r="K2634" s="419">
        <f t="shared" si="375"/>
        <v>5690.1858076269118</v>
      </c>
      <c r="L2634" s="464">
        <f t="shared" si="372"/>
        <v>494863.18580762693</v>
      </c>
      <c r="M2634" s="644">
        <f t="shared" si="369"/>
        <v>3.4715496398870801E-6</v>
      </c>
      <c r="P2634" s="479"/>
    </row>
    <row r="2635" spans="1:16">
      <c r="A2635" s="680"/>
      <c r="B2635" s="412" t="s">
        <v>576</v>
      </c>
      <c r="C2635" s="413">
        <v>890303208</v>
      </c>
      <c r="D2635" s="414" t="s">
        <v>193</v>
      </c>
      <c r="E2635" s="418" t="s">
        <v>1706</v>
      </c>
      <c r="F2635" s="416">
        <v>20220829</v>
      </c>
      <c r="G2635" s="419">
        <v>333651</v>
      </c>
      <c r="H2635" s="419">
        <v>123.51</v>
      </c>
      <c r="I2635" s="419">
        <v>143.66999999999999</v>
      </c>
      <c r="J2635" s="466">
        <f t="shared" si="373"/>
        <v>1.1632256497449598</v>
      </c>
      <c r="K2635" s="419">
        <f t="shared" si="375"/>
        <v>3881.1140126305559</v>
      </c>
      <c r="L2635" s="464">
        <f t="shared" si="372"/>
        <v>337532.11401263054</v>
      </c>
      <c r="M2635" s="644">
        <f t="shared" si="369"/>
        <v>2.3678453408057356E-6</v>
      </c>
      <c r="P2635" s="479"/>
    </row>
    <row r="2636" spans="1:16">
      <c r="A2636" s="680"/>
      <c r="B2636" s="440" t="s">
        <v>576</v>
      </c>
      <c r="C2636" s="441">
        <v>890303208</v>
      </c>
      <c r="D2636" s="414" t="s">
        <v>193</v>
      </c>
      <c r="E2636" s="526"/>
      <c r="F2636" s="453"/>
      <c r="G2636" s="419">
        <v>3586095</v>
      </c>
      <c r="H2636" s="419">
        <v>123.51</v>
      </c>
      <c r="I2636" s="419">
        <v>143.66999999999999</v>
      </c>
      <c r="J2636" s="466">
        <f t="shared" si="373"/>
        <v>1.1632256497449598</v>
      </c>
      <c r="K2636" s="419">
        <f t="shared" si="375"/>
        <v>41714.376864221515</v>
      </c>
      <c r="L2636" s="464">
        <f t="shared" si="372"/>
        <v>3627809.3768642214</v>
      </c>
      <c r="M2636" s="644">
        <f t="shared" si="369"/>
        <v>2.5449701446831402E-5</v>
      </c>
      <c r="P2636" s="479"/>
    </row>
    <row r="2637" spans="1:16">
      <c r="A2637" s="680"/>
      <c r="B2637" s="412" t="s">
        <v>576</v>
      </c>
      <c r="C2637" s="413">
        <v>890303208</v>
      </c>
      <c r="D2637" s="414" t="s">
        <v>193</v>
      </c>
      <c r="E2637" s="418" t="s">
        <v>1706</v>
      </c>
      <c r="F2637" s="416">
        <v>20240131</v>
      </c>
      <c r="G2637" s="419">
        <v>273239</v>
      </c>
      <c r="H2637" s="419">
        <v>123.51</v>
      </c>
      <c r="I2637" s="419">
        <v>143.66999999999999</v>
      </c>
      <c r="J2637" s="466">
        <f t="shared" si="373"/>
        <v>1.1632256497449598</v>
      </c>
      <c r="K2637" s="419">
        <f t="shared" si="375"/>
        <v>3178.3861331066305</v>
      </c>
      <c r="L2637" s="464">
        <f t="shared" si="372"/>
        <v>276417.38613310666</v>
      </c>
      <c r="M2637" s="644">
        <f t="shared" si="369"/>
        <v>1.9391151025365379E-6</v>
      </c>
      <c r="P2637" s="479"/>
    </row>
    <row r="2638" spans="1:16">
      <c r="A2638" s="680"/>
      <c r="B2638" s="412" t="s">
        <v>576</v>
      </c>
      <c r="C2638" s="413">
        <v>890303208</v>
      </c>
      <c r="D2638" s="414" t="s">
        <v>193</v>
      </c>
      <c r="E2638" s="418" t="s">
        <v>1706</v>
      </c>
      <c r="F2638" s="416">
        <v>20240131</v>
      </c>
      <c r="G2638" s="419">
        <v>817058</v>
      </c>
      <c r="H2638" s="419">
        <v>123.51</v>
      </c>
      <c r="I2638" s="419">
        <v>143.66999999999999</v>
      </c>
      <c r="J2638" s="466">
        <f t="shared" si="373"/>
        <v>1.1632256497449598</v>
      </c>
      <c r="K2638" s="419">
        <f t="shared" si="375"/>
        <v>9504.2282292931741</v>
      </c>
      <c r="L2638" s="464">
        <f t="shared" si="372"/>
        <v>826562.22822929313</v>
      </c>
      <c r="M2638" s="644">
        <f t="shared" si="369"/>
        <v>5.7984749887398883E-6</v>
      </c>
      <c r="P2638" s="479"/>
    </row>
    <row r="2639" spans="1:16">
      <c r="A2639" s="680"/>
      <c r="B2639" s="440" t="s">
        <v>576</v>
      </c>
      <c r="C2639" s="441">
        <v>890303208</v>
      </c>
      <c r="D2639" s="414" t="s">
        <v>193</v>
      </c>
      <c r="E2639" s="526"/>
      <c r="F2639" s="453"/>
      <c r="G2639" s="419">
        <v>14201166</v>
      </c>
      <c r="H2639" s="419">
        <v>123.51</v>
      </c>
      <c r="I2639" s="419">
        <v>143.66999999999999</v>
      </c>
      <c r="J2639" s="466">
        <f t="shared" si="373"/>
        <v>1.1632256497449598</v>
      </c>
      <c r="K2639" s="419">
        <f t="shared" si="375"/>
        <v>165191.60547486032</v>
      </c>
      <c r="L2639" s="464">
        <f t="shared" si="372"/>
        <v>14366357.605474859</v>
      </c>
      <c r="M2639" s="644">
        <f t="shared" si="369"/>
        <v>1.0078244856784132E-4</v>
      </c>
      <c r="P2639" s="479"/>
    </row>
    <row r="2640" spans="1:16">
      <c r="A2640" s="680"/>
      <c r="B2640" s="412" t="s">
        <v>576</v>
      </c>
      <c r="C2640" s="413">
        <v>890303208</v>
      </c>
      <c r="D2640" s="414" t="s">
        <v>193</v>
      </c>
      <c r="E2640" s="418" t="s">
        <v>1706</v>
      </c>
      <c r="F2640" s="435">
        <v>45443</v>
      </c>
      <c r="G2640" s="419">
        <v>785564</v>
      </c>
      <c r="H2640" s="419">
        <v>142.91999999999999</v>
      </c>
      <c r="I2640" s="419">
        <v>143.66999999999999</v>
      </c>
      <c r="J2640" s="466">
        <f t="shared" si="373"/>
        <v>1.0052476910159529</v>
      </c>
      <c r="K2640" s="419">
        <f t="shared" si="375"/>
        <v>7896.8639714525598</v>
      </c>
      <c r="L2640" s="464">
        <f t="shared" si="372"/>
        <v>793460.86397145258</v>
      </c>
      <c r="M2640" s="644">
        <f t="shared" si="369"/>
        <v>5.5662632735331145E-6</v>
      </c>
      <c r="P2640" s="479"/>
    </row>
    <row r="2641" spans="1:16">
      <c r="A2641" s="680"/>
      <c r="B2641" s="412" t="s">
        <v>576</v>
      </c>
      <c r="C2641" s="413">
        <v>890303208</v>
      </c>
      <c r="D2641" s="414" t="s">
        <v>193</v>
      </c>
      <c r="E2641" s="526"/>
      <c r="F2641" s="453"/>
      <c r="G2641" s="419">
        <v>4843989</v>
      </c>
      <c r="H2641" s="419">
        <v>123.51</v>
      </c>
      <c r="I2641" s="419">
        <v>143.66999999999999</v>
      </c>
      <c r="J2641" s="466">
        <f t="shared" si="373"/>
        <v>1.1632256497449598</v>
      </c>
      <c r="K2641" s="419">
        <f t="shared" si="375"/>
        <v>56346.522518824378</v>
      </c>
      <c r="L2641" s="464">
        <f t="shared" si="372"/>
        <v>4900335.5225188248</v>
      </c>
      <c r="M2641" s="644">
        <f t="shared" si="369"/>
        <v>3.4376689368724313E-5</v>
      </c>
      <c r="P2641" s="479"/>
    </row>
    <row r="2642" spans="1:16">
      <c r="A2642" s="680"/>
      <c r="B2642" s="412" t="s">
        <v>576</v>
      </c>
      <c r="C2642" s="413">
        <v>890303208</v>
      </c>
      <c r="D2642" s="414" t="s">
        <v>193</v>
      </c>
      <c r="E2642" s="418" t="s">
        <v>1706</v>
      </c>
      <c r="F2642" s="435">
        <v>45688</v>
      </c>
      <c r="G2642" s="419">
        <v>4931912</v>
      </c>
      <c r="H2642" s="419">
        <v>123.51</v>
      </c>
      <c r="I2642" s="419">
        <v>0</v>
      </c>
      <c r="J2642" s="466">
        <f t="shared" si="373"/>
        <v>0</v>
      </c>
      <c r="K2642" s="419">
        <f t="shared" si="375"/>
        <v>0</v>
      </c>
      <c r="L2642" s="464">
        <f t="shared" si="372"/>
        <v>4931912</v>
      </c>
      <c r="M2642" s="644">
        <f t="shared" si="369"/>
        <v>3.4598203743146354E-5</v>
      </c>
      <c r="P2642" s="479"/>
    </row>
    <row r="2643" spans="1:16">
      <c r="A2643" s="680"/>
      <c r="B2643" s="440" t="s">
        <v>576</v>
      </c>
      <c r="C2643" s="441">
        <v>890303208</v>
      </c>
      <c r="D2643" s="414" t="s">
        <v>193</v>
      </c>
      <c r="E2643" s="526"/>
      <c r="F2643" s="453"/>
      <c r="G2643" s="419">
        <v>725450</v>
      </c>
      <c r="H2643" s="419">
        <v>123.51</v>
      </c>
      <c r="I2643" s="419">
        <v>143.66999999999999</v>
      </c>
      <c r="J2643" s="466">
        <f t="shared" si="373"/>
        <v>1.1632256497449598</v>
      </c>
      <c r="K2643" s="419">
        <f t="shared" si="375"/>
        <v>8438.6204760748114</v>
      </c>
      <c r="L2643" s="464">
        <f t="shared" si="372"/>
        <v>733888.62047607487</v>
      </c>
      <c r="M2643" s="644">
        <f t="shared" si="369"/>
        <v>5.1483538262661315E-6</v>
      </c>
      <c r="P2643" s="479"/>
    </row>
    <row r="2644" spans="1:16">
      <c r="A2644" s="680"/>
      <c r="B2644" s="412" t="s">
        <v>576</v>
      </c>
      <c r="C2644" s="413">
        <v>890303208</v>
      </c>
      <c r="D2644" s="414" t="s">
        <v>193</v>
      </c>
      <c r="E2644" s="418"/>
      <c r="F2644" s="435" t="s">
        <v>2928</v>
      </c>
      <c r="G2644" s="419">
        <v>1563268</v>
      </c>
      <c r="H2644" s="419">
        <v>123.51</v>
      </c>
      <c r="I2644" s="419">
        <v>143.66999999999999</v>
      </c>
      <c r="J2644" s="466">
        <f t="shared" si="373"/>
        <v>1.1632256497449598</v>
      </c>
      <c r="K2644" s="419">
        <f t="shared" si="375"/>
        <v>18184.334350255038</v>
      </c>
      <c r="L2644" s="464">
        <f t="shared" si="372"/>
        <v>1581452.3343502551</v>
      </c>
      <c r="M2644" s="644">
        <f t="shared" si="369"/>
        <v>1.1094157818291271E-5</v>
      </c>
      <c r="P2644" s="479"/>
    </row>
    <row r="2645" spans="1:16">
      <c r="A2645" s="680"/>
      <c r="B2645" s="412" t="s">
        <v>576</v>
      </c>
      <c r="C2645" s="413">
        <v>890303208</v>
      </c>
      <c r="D2645" s="414" t="s">
        <v>193</v>
      </c>
      <c r="E2645" s="526"/>
      <c r="F2645" s="453"/>
      <c r="G2645" s="419">
        <v>1930017</v>
      </c>
      <c r="H2645" s="419">
        <v>123.51</v>
      </c>
      <c r="I2645" s="419">
        <v>143.66999999999999</v>
      </c>
      <c r="J2645" s="466">
        <f t="shared" si="373"/>
        <v>1.1632256497449598</v>
      </c>
      <c r="K2645" s="419">
        <f t="shared" si="375"/>
        <v>22450.452788438179</v>
      </c>
      <c r="L2645" s="464">
        <f t="shared" si="372"/>
        <v>1952467.4527884382</v>
      </c>
      <c r="M2645" s="644">
        <f t="shared" si="369"/>
        <v>1.369689214516325E-5</v>
      </c>
      <c r="P2645" s="479"/>
    </row>
    <row r="2646" spans="1:16">
      <c r="A2646" s="680"/>
      <c r="B2646" s="440" t="s">
        <v>576</v>
      </c>
      <c r="C2646" s="441">
        <v>890303208</v>
      </c>
      <c r="D2646" s="414" t="s">
        <v>193</v>
      </c>
      <c r="E2646" s="418" t="s">
        <v>1706</v>
      </c>
      <c r="F2646" s="435">
        <v>45531</v>
      </c>
      <c r="G2646" s="419">
        <v>328240</v>
      </c>
      <c r="H2646" s="419">
        <v>123.51</v>
      </c>
      <c r="I2646" s="419">
        <v>143.66999999999999</v>
      </c>
      <c r="J2646" s="466">
        <f t="shared" si="373"/>
        <v>1.1632256497449598</v>
      </c>
      <c r="K2646" s="419">
        <f t="shared" si="375"/>
        <v>3818.1718727228558</v>
      </c>
      <c r="L2646" s="464">
        <f t="shared" si="372"/>
        <v>332058.17187272286</v>
      </c>
      <c r="M2646" s="644">
        <f t="shared" si="369"/>
        <v>2.3294447031960781E-6</v>
      </c>
      <c r="P2646" s="479"/>
    </row>
    <row r="2647" spans="1:16">
      <c r="A2647" s="680"/>
      <c r="B2647" s="412" t="s">
        <v>576</v>
      </c>
      <c r="C2647" s="413">
        <v>890303208</v>
      </c>
      <c r="D2647" s="414" t="s">
        <v>193</v>
      </c>
      <c r="E2647" s="418" t="s">
        <v>1706</v>
      </c>
      <c r="F2647" s="435">
        <v>45134</v>
      </c>
      <c r="G2647" s="419">
        <v>2491897</v>
      </c>
      <c r="H2647" s="419">
        <v>134.44999999999999</v>
      </c>
      <c r="I2647" s="419">
        <v>143.66999999999999</v>
      </c>
      <c r="J2647" s="466">
        <f t="shared" si="373"/>
        <v>1.0685756786909633</v>
      </c>
      <c r="K2647" s="419">
        <f t="shared" si="375"/>
        <v>26627.805280029752</v>
      </c>
      <c r="L2647" s="464">
        <f t="shared" si="372"/>
        <v>2518524.8052800298</v>
      </c>
      <c r="M2647" s="644">
        <f t="shared" si="369"/>
        <v>1.7667881005428823E-5</v>
      </c>
      <c r="P2647" s="479"/>
    </row>
    <row r="2648" spans="1:16">
      <c r="A2648" s="680"/>
      <c r="B2648" s="412" t="s">
        <v>576</v>
      </c>
      <c r="C2648" s="413">
        <v>890303208</v>
      </c>
      <c r="D2648" s="414" t="s">
        <v>193</v>
      </c>
      <c r="E2648" s="418" t="s">
        <v>1706</v>
      </c>
      <c r="F2648" s="416">
        <v>20221018</v>
      </c>
      <c r="G2648" s="419">
        <v>991883</v>
      </c>
      <c r="H2648" s="419">
        <v>123.51</v>
      </c>
      <c r="I2648" s="419">
        <v>143.66999999999999</v>
      </c>
      <c r="J2648" s="466">
        <f t="shared" si="373"/>
        <v>1.1632256497449598</v>
      </c>
      <c r="K2648" s="419">
        <f t="shared" si="375"/>
        <v>11537.837471459799</v>
      </c>
      <c r="L2648" s="464">
        <f t="shared" si="372"/>
        <v>1003420.8374714598</v>
      </c>
      <c r="M2648" s="644">
        <f t="shared" si="369"/>
        <v>7.0391682931398836E-6</v>
      </c>
      <c r="P2648" s="479"/>
    </row>
    <row r="2649" spans="1:16">
      <c r="A2649" s="680"/>
      <c r="B2649" s="412" t="s">
        <v>576</v>
      </c>
      <c r="C2649" s="413">
        <v>890303208</v>
      </c>
      <c r="D2649" s="414" t="s">
        <v>193</v>
      </c>
      <c r="E2649" s="526"/>
      <c r="F2649" s="453"/>
      <c r="G2649" s="419">
        <v>4788015</v>
      </c>
      <c r="H2649" s="419">
        <v>124.46</v>
      </c>
      <c r="I2649" s="419">
        <v>143.66999999999999</v>
      </c>
      <c r="J2649" s="466">
        <f t="shared" si="373"/>
        <v>1.1543467780813113</v>
      </c>
      <c r="K2649" s="419">
        <f t="shared" si="375"/>
        <v>55270.296886549891</v>
      </c>
      <c r="L2649" s="464">
        <f t="shared" si="372"/>
        <v>4843285.2968865503</v>
      </c>
      <c r="M2649" s="644">
        <f t="shared" si="369"/>
        <v>3.3976472306859077E-5</v>
      </c>
      <c r="P2649" s="479"/>
    </row>
    <row r="2650" spans="1:16">
      <c r="A2650" s="680"/>
      <c r="B2650" s="440" t="s">
        <v>576</v>
      </c>
      <c r="C2650" s="441">
        <v>890303208</v>
      </c>
      <c r="D2650" s="414" t="s">
        <v>193</v>
      </c>
      <c r="E2650" s="418" t="s">
        <v>1644</v>
      </c>
      <c r="F2650" s="416">
        <v>20230124</v>
      </c>
      <c r="G2650" s="419">
        <v>3631611</v>
      </c>
      <c r="H2650" s="419">
        <v>126.03</v>
      </c>
      <c r="I2650" s="419">
        <v>143.66999999999999</v>
      </c>
      <c r="J2650" s="466">
        <f t="shared" si="373"/>
        <v>1.1399666746012853</v>
      </c>
      <c r="K2650" s="419">
        <f t="shared" si="375"/>
        <v>41399.155151154482</v>
      </c>
      <c r="L2650" s="464">
        <f t="shared" si="372"/>
        <v>3673010.1551511544</v>
      </c>
      <c r="M2650" s="644">
        <f t="shared" si="369"/>
        <v>2.5766792614824686E-5</v>
      </c>
      <c r="P2650" s="479"/>
    </row>
    <row r="2651" spans="1:16">
      <c r="A2651" s="680"/>
      <c r="B2651" s="412" t="s">
        <v>576</v>
      </c>
      <c r="C2651" s="413">
        <v>890303208</v>
      </c>
      <c r="D2651" s="414" t="s">
        <v>193</v>
      </c>
      <c r="E2651" s="418" t="s">
        <v>1644</v>
      </c>
      <c r="F2651" s="416">
        <v>20240603</v>
      </c>
      <c r="G2651" s="419">
        <v>121801</v>
      </c>
      <c r="H2651" s="419">
        <v>128.27000000000001</v>
      </c>
      <c r="I2651" s="419">
        <v>143.66999999999999</v>
      </c>
      <c r="J2651" s="466">
        <f t="shared" si="373"/>
        <v>1.1200592500194899</v>
      </c>
      <c r="K2651" s="419">
        <f t="shared" si="375"/>
        <v>1364.2433671162389</v>
      </c>
      <c r="L2651" s="464">
        <f t="shared" si="372"/>
        <v>123165.24336711624</v>
      </c>
      <c r="M2651" s="644">
        <f t="shared" si="369"/>
        <v>8.6402518619344644E-7</v>
      </c>
      <c r="P2651" s="479"/>
    </row>
    <row r="2652" spans="1:16">
      <c r="A2652" s="680"/>
      <c r="B2652" s="440" t="s">
        <v>576</v>
      </c>
      <c r="C2652" s="441">
        <v>890303208</v>
      </c>
      <c r="D2652" s="414" t="s">
        <v>193</v>
      </c>
      <c r="E2652" s="526"/>
      <c r="F2652" s="453"/>
      <c r="G2652" s="419">
        <v>871499</v>
      </c>
      <c r="H2652" s="419">
        <v>123.51</v>
      </c>
      <c r="I2652" s="419">
        <v>143.66999999999999</v>
      </c>
      <c r="J2652" s="466">
        <f t="shared" si="373"/>
        <v>1.1632256497449598</v>
      </c>
      <c r="K2652" s="419">
        <f t="shared" si="375"/>
        <v>10137.499905270826</v>
      </c>
      <c r="L2652" s="464">
        <f t="shared" si="372"/>
        <v>881636.49990527087</v>
      </c>
      <c r="M2652" s="644">
        <f t="shared" si="369"/>
        <v>6.184830396632583E-6</v>
      </c>
      <c r="P2652" s="479"/>
    </row>
    <row r="2653" spans="1:16">
      <c r="A2653" s="680"/>
      <c r="B2653" s="412" t="s">
        <v>576</v>
      </c>
      <c r="C2653" s="413">
        <v>890303208</v>
      </c>
      <c r="D2653" s="414" t="s">
        <v>193</v>
      </c>
      <c r="E2653" s="418" t="s">
        <v>1706</v>
      </c>
      <c r="F2653" s="416">
        <v>20211124</v>
      </c>
      <c r="G2653" s="419">
        <v>663118</v>
      </c>
      <c r="H2653" s="419">
        <v>126.03</v>
      </c>
      <c r="I2653" s="419">
        <v>143.66999999999999</v>
      </c>
      <c r="J2653" s="466">
        <f t="shared" si="373"/>
        <v>1.1399666746012853</v>
      </c>
      <c r="K2653" s="419">
        <f t="shared" si="375"/>
        <v>7559.3242132825508</v>
      </c>
      <c r="L2653" s="464">
        <f t="shared" si="372"/>
        <v>670677.32421328255</v>
      </c>
      <c r="M2653" s="644">
        <f t="shared" si="369"/>
        <v>4.7049158032502147E-6</v>
      </c>
      <c r="P2653" s="479"/>
    </row>
    <row r="2654" spans="1:16">
      <c r="A2654" s="680"/>
      <c r="B2654" s="412" t="s">
        <v>576</v>
      </c>
      <c r="C2654" s="413">
        <v>890303208</v>
      </c>
      <c r="D2654" s="414" t="s">
        <v>193</v>
      </c>
      <c r="E2654" s="418" t="s">
        <v>1706</v>
      </c>
      <c r="F2654" s="416">
        <v>20211231</v>
      </c>
      <c r="G2654" s="419">
        <v>654254</v>
      </c>
      <c r="H2654" s="419">
        <v>126.03</v>
      </c>
      <c r="I2654" s="419">
        <v>143.66999999999999</v>
      </c>
      <c r="J2654" s="466">
        <f t="shared" si="373"/>
        <v>1.1399666746012853</v>
      </c>
      <c r="K2654" s="419">
        <f t="shared" si="375"/>
        <v>7458.2775672458929</v>
      </c>
      <c r="L2654" s="464">
        <f t="shared" si="372"/>
        <v>661712.27756724588</v>
      </c>
      <c r="M2654" s="644">
        <f t="shared" si="369"/>
        <v>4.6420244721748857E-6</v>
      </c>
      <c r="P2654" s="479"/>
    </row>
    <row r="2655" spans="1:16">
      <c r="A2655" s="680"/>
      <c r="B2655" s="440" t="s">
        <v>576</v>
      </c>
      <c r="C2655" s="441">
        <v>890303208</v>
      </c>
      <c r="D2655" s="414" t="s">
        <v>193</v>
      </c>
      <c r="E2655" s="418" t="s">
        <v>1706</v>
      </c>
      <c r="F2655" s="416">
        <v>20221128</v>
      </c>
      <c r="G2655" s="419">
        <v>614018</v>
      </c>
      <c r="H2655" s="419">
        <v>126.03</v>
      </c>
      <c r="I2655" s="419">
        <v>143.66999999999999</v>
      </c>
      <c r="J2655" s="466">
        <f t="shared" si="373"/>
        <v>1.1399666746012853</v>
      </c>
      <c r="K2655" s="419">
        <f t="shared" si="375"/>
        <v>6999.6005760533199</v>
      </c>
      <c r="L2655" s="464">
        <f t="shared" si="372"/>
        <v>621017.60057605337</v>
      </c>
      <c r="M2655" s="644">
        <f t="shared" si="369"/>
        <v>4.3565443732187798E-6</v>
      </c>
      <c r="P2655" s="479"/>
    </row>
    <row r="2656" spans="1:16">
      <c r="A2656" s="680"/>
      <c r="B2656" s="412" t="s">
        <v>576</v>
      </c>
      <c r="C2656" s="413">
        <v>890303208</v>
      </c>
      <c r="D2656" s="414" t="s">
        <v>193</v>
      </c>
      <c r="E2656" s="418" t="s">
        <v>1706</v>
      </c>
      <c r="F2656" s="416">
        <v>20210430</v>
      </c>
      <c r="G2656" s="419">
        <v>1154984</v>
      </c>
      <c r="H2656" s="419">
        <v>126.03</v>
      </c>
      <c r="I2656" s="419">
        <v>143.66999999999999</v>
      </c>
      <c r="J2656" s="466">
        <f t="shared" si="373"/>
        <v>1.1399666746012853</v>
      </c>
      <c r="K2656" s="419">
        <f t="shared" si="375"/>
        <v>13166.43269697691</v>
      </c>
      <c r="L2656" s="464">
        <f t="shared" si="372"/>
        <v>1168150.4326969769</v>
      </c>
      <c r="M2656" s="644">
        <f t="shared" si="369"/>
        <v>8.1947744957928247E-6</v>
      </c>
      <c r="P2656" s="479"/>
    </row>
    <row r="2657" spans="1:16">
      <c r="A2657" s="680"/>
      <c r="B2657" s="412" t="s">
        <v>576</v>
      </c>
      <c r="C2657" s="413">
        <v>890303208</v>
      </c>
      <c r="D2657" s="414" t="s">
        <v>193</v>
      </c>
      <c r="E2657" s="526"/>
      <c r="F2657" s="453"/>
      <c r="G2657" s="419">
        <v>1559402</v>
      </c>
      <c r="H2657" s="419">
        <v>126.03</v>
      </c>
      <c r="I2657" s="419">
        <v>143.66999999999999</v>
      </c>
      <c r="J2657" s="466">
        <f t="shared" si="373"/>
        <v>1.1399666746012853</v>
      </c>
      <c r="K2657" s="419">
        <f t="shared" si="375"/>
        <v>17776.663123065937</v>
      </c>
      <c r="L2657" s="464">
        <f t="shared" si="372"/>
        <v>1577178.6631230658</v>
      </c>
      <c r="M2657" s="644">
        <f t="shared" si="369"/>
        <v>1.106417728582242E-5</v>
      </c>
      <c r="P2657" s="479"/>
    </row>
    <row r="2658" spans="1:16">
      <c r="A2658" s="680"/>
      <c r="B2658" s="412" t="s">
        <v>576</v>
      </c>
      <c r="C2658" s="413">
        <v>890303208</v>
      </c>
      <c r="D2658" s="414" t="s">
        <v>193</v>
      </c>
      <c r="E2658" s="418" t="s">
        <v>1706</v>
      </c>
      <c r="F2658" s="435">
        <v>45657</v>
      </c>
      <c r="G2658" s="419">
        <v>2085222</v>
      </c>
      <c r="H2658" s="419">
        <v>128.27000000000001</v>
      </c>
      <c r="I2658" s="419">
        <v>143.66999999999999</v>
      </c>
      <c r="J2658" s="466">
        <f t="shared" si="373"/>
        <v>1.1200592500194899</v>
      </c>
      <c r="K2658" s="419">
        <f t="shared" si="375"/>
        <v>23355.721894441409</v>
      </c>
      <c r="L2658" s="464">
        <f t="shared" si="372"/>
        <v>2108577.7218944416</v>
      </c>
      <c r="M2658" s="644">
        <f t="shared" si="369"/>
        <v>1.4792032305191837E-5</v>
      </c>
      <c r="P2658" s="479"/>
    </row>
    <row r="2659" spans="1:16">
      <c r="A2659" s="680"/>
      <c r="B2659" s="440" t="s">
        <v>576</v>
      </c>
      <c r="C2659" s="441">
        <v>890303208</v>
      </c>
      <c r="D2659" s="414" t="s">
        <v>193</v>
      </c>
      <c r="E2659" s="526"/>
      <c r="F2659" s="453"/>
      <c r="G2659" s="419">
        <v>3482207</v>
      </c>
      <c r="H2659" s="419">
        <v>128.27000000000001</v>
      </c>
      <c r="I2659" s="419">
        <v>143.66999999999999</v>
      </c>
      <c r="J2659" s="466">
        <f t="shared" si="373"/>
        <v>1.1200592500194899</v>
      </c>
      <c r="K2659" s="419">
        <f t="shared" si="375"/>
        <v>39002.781608326179</v>
      </c>
      <c r="L2659" s="464">
        <f t="shared" si="372"/>
        <v>3521209.7816083264</v>
      </c>
      <c r="M2659" s="644">
        <f t="shared" si="369"/>
        <v>2.4701887107159405E-5</v>
      </c>
      <c r="P2659" s="479"/>
    </row>
    <row r="2660" spans="1:16">
      <c r="A2660" s="680"/>
      <c r="B2660" s="412" t="s">
        <v>576</v>
      </c>
      <c r="C2660" s="413">
        <v>890303208</v>
      </c>
      <c r="D2660" s="414" t="s">
        <v>193</v>
      </c>
      <c r="E2660" s="418" t="s">
        <v>1706</v>
      </c>
      <c r="F2660" s="435"/>
      <c r="G2660" s="419">
        <v>663764</v>
      </c>
      <c r="H2660" s="419">
        <v>128.27000000000001</v>
      </c>
      <c r="I2660" s="419">
        <v>143.66999999999999</v>
      </c>
      <c r="J2660" s="466">
        <f t="shared" si="373"/>
        <v>1.1200592500194899</v>
      </c>
      <c r="K2660" s="419">
        <f t="shared" si="375"/>
        <v>7434.5500802993674</v>
      </c>
      <c r="L2660" s="464">
        <f t="shared" si="372"/>
        <v>671198.55008029938</v>
      </c>
      <c r="M2660" s="644">
        <f t="shared" si="369"/>
        <v>4.7085722915945422E-6</v>
      </c>
      <c r="P2660" s="479"/>
    </row>
    <row r="2661" spans="1:16">
      <c r="A2661" s="680"/>
      <c r="B2661" s="412" t="s">
        <v>576</v>
      </c>
      <c r="C2661" s="413">
        <v>890303208</v>
      </c>
      <c r="D2661" s="414" t="s">
        <v>193</v>
      </c>
      <c r="E2661" s="526"/>
      <c r="F2661" s="453"/>
      <c r="G2661" s="419">
        <v>776939</v>
      </c>
      <c r="H2661" s="419">
        <v>128.27000000000001</v>
      </c>
      <c r="I2661" s="419">
        <v>143.66999999999999</v>
      </c>
      <c r="J2661" s="466">
        <f t="shared" si="373"/>
        <v>1.1200592500194899</v>
      </c>
      <c r="K2661" s="419">
        <f t="shared" si="375"/>
        <v>8702.1771365089262</v>
      </c>
      <c r="L2661" s="464">
        <f t="shared" si="372"/>
        <v>785641.17713650898</v>
      </c>
      <c r="M2661" s="644">
        <f t="shared" si="369"/>
        <v>5.5114068368564309E-6</v>
      </c>
      <c r="P2661" s="479"/>
    </row>
    <row r="2662" spans="1:16">
      <c r="A2662" s="680"/>
      <c r="B2662" s="440" t="s">
        <v>576</v>
      </c>
      <c r="C2662" s="441">
        <v>890303208</v>
      </c>
      <c r="D2662" s="414" t="s">
        <v>193</v>
      </c>
      <c r="E2662" s="418" t="s">
        <v>1706</v>
      </c>
      <c r="F2662" s="416">
        <v>20230427</v>
      </c>
      <c r="G2662" s="419">
        <v>2082758</v>
      </c>
      <c r="H2662" s="419">
        <v>128.27000000000001</v>
      </c>
      <c r="I2662" s="419">
        <v>143.66999999999999</v>
      </c>
      <c r="J2662" s="466">
        <f t="shared" si="373"/>
        <v>1.1200592500194899</v>
      </c>
      <c r="K2662" s="419">
        <f t="shared" si="375"/>
        <v>23328.123634520929</v>
      </c>
      <c r="L2662" s="464">
        <f t="shared" si="372"/>
        <v>2106086.1236345209</v>
      </c>
      <c r="M2662" s="644">
        <f t="shared" si="369"/>
        <v>1.477455331849402E-5</v>
      </c>
      <c r="P2662" s="479"/>
    </row>
    <row r="2663" spans="1:16">
      <c r="A2663" s="680"/>
      <c r="B2663" s="412" t="s">
        <v>576</v>
      </c>
      <c r="C2663" s="413">
        <v>890303208</v>
      </c>
      <c r="D2663" s="414" t="s">
        <v>193</v>
      </c>
      <c r="E2663" s="418" t="s">
        <v>1706</v>
      </c>
      <c r="F2663" s="416">
        <v>20230412</v>
      </c>
      <c r="G2663" s="419">
        <v>4166886</v>
      </c>
      <c r="H2663" s="419">
        <v>130.4</v>
      </c>
      <c r="I2663" s="419">
        <v>143.66999999999999</v>
      </c>
      <c r="J2663" s="466">
        <f t="shared" si="373"/>
        <v>1.1017638036809814</v>
      </c>
      <c r="K2663" s="419">
        <f t="shared" si="375"/>
        <v>45909.241688650298</v>
      </c>
      <c r="L2663" s="464">
        <f t="shared" si="372"/>
        <v>4212795.2416886501</v>
      </c>
      <c r="M2663" s="644">
        <f t="shared" si="369"/>
        <v>2.9553477049083887E-5</v>
      </c>
      <c r="P2663" s="479"/>
    </row>
    <row r="2664" spans="1:16">
      <c r="A2664" s="680"/>
      <c r="B2664" s="412" t="s">
        <v>576</v>
      </c>
      <c r="C2664" s="413">
        <v>890303208</v>
      </c>
      <c r="D2664" s="414" t="s">
        <v>193</v>
      </c>
      <c r="E2664" s="418" t="s">
        <v>1706</v>
      </c>
      <c r="F2664" s="416">
        <v>20230517</v>
      </c>
      <c r="G2664" s="419">
        <v>1971412</v>
      </c>
      <c r="H2664" s="419">
        <v>131.77000000000001</v>
      </c>
      <c r="I2664" s="419">
        <v>143.66999999999999</v>
      </c>
      <c r="J2664" s="466">
        <f t="shared" si="373"/>
        <v>1.0903088715185549</v>
      </c>
      <c r="K2664" s="419">
        <f t="shared" si="375"/>
        <v>21494.479930181376</v>
      </c>
      <c r="L2664" s="464">
        <f t="shared" si="372"/>
        <v>1992906.4799301813</v>
      </c>
      <c r="M2664" s="644">
        <f t="shared" si="369"/>
        <v>1.3980578816828245E-5</v>
      </c>
      <c r="P2664" s="479"/>
    </row>
    <row r="2665" spans="1:16">
      <c r="A2665" s="680"/>
      <c r="B2665" s="412" t="s">
        <v>576</v>
      </c>
      <c r="C2665" s="413">
        <v>890303208</v>
      </c>
      <c r="D2665" s="414" t="s">
        <v>193</v>
      </c>
      <c r="E2665" s="418" t="s">
        <v>1706</v>
      </c>
      <c r="F2665" s="416">
        <v>20230608</v>
      </c>
      <c r="G2665" s="419">
        <v>4296774</v>
      </c>
      <c r="H2665" s="419">
        <v>131.77000000000001</v>
      </c>
      <c r="I2665" s="419">
        <v>143.66999999999999</v>
      </c>
      <c r="J2665" s="466">
        <f t="shared" ref="J2665:J2728" si="376">+I2665/H2665</f>
        <v>1.0903088715185549</v>
      </c>
      <c r="K2665" s="419">
        <f t="shared" si="375"/>
        <v>46848.108111102672</v>
      </c>
      <c r="L2665" s="464">
        <f t="shared" si="372"/>
        <v>4343622.1081111031</v>
      </c>
      <c r="M2665" s="644">
        <f t="shared" ref="M2665:M2728" si="377">+L2665/$L$4337</f>
        <v>3.0471249827584682E-5</v>
      </c>
      <c r="P2665" s="479"/>
    </row>
    <row r="2666" spans="1:16">
      <c r="A2666" s="680"/>
      <c r="B2666" s="440" t="s">
        <v>576</v>
      </c>
      <c r="C2666" s="441">
        <v>890303208</v>
      </c>
      <c r="D2666" s="414" t="s">
        <v>193</v>
      </c>
      <c r="E2666" s="418" t="s">
        <v>1706</v>
      </c>
      <c r="F2666" s="416">
        <v>20230608</v>
      </c>
      <c r="G2666" s="419">
        <v>909899</v>
      </c>
      <c r="H2666" s="419">
        <v>132.80000000000001</v>
      </c>
      <c r="I2666" s="419">
        <v>143.66999999999999</v>
      </c>
      <c r="J2666" s="466">
        <f t="shared" si="376"/>
        <v>1.081852409638554</v>
      </c>
      <c r="K2666" s="419">
        <f t="shared" si="375"/>
        <v>9843.7642567771054</v>
      </c>
      <c r="L2666" s="464">
        <f t="shared" ref="L2666:L2729" si="378">+G2666+K2666</f>
        <v>919742.76425677713</v>
      </c>
      <c r="M2666" s="644">
        <f t="shared" si="377"/>
        <v>6.4521523395065857E-6</v>
      </c>
      <c r="P2666" s="479"/>
    </row>
    <row r="2667" spans="1:16">
      <c r="A2667" s="680"/>
      <c r="B2667" s="412" t="s">
        <v>576</v>
      </c>
      <c r="C2667" s="413">
        <v>890303208</v>
      </c>
      <c r="D2667" s="414" t="s">
        <v>193</v>
      </c>
      <c r="E2667" s="418" t="s">
        <v>1706</v>
      </c>
      <c r="F2667" s="416">
        <v>20240717</v>
      </c>
      <c r="G2667" s="419">
        <v>3404601</v>
      </c>
      <c r="H2667" s="419">
        <v>132.80000000000001</v>
      </c>
      <c r="I2667" s="419">
        <v>143.66999999999999</v>
      </c>
      <c r="J2667" s="466">
        <f t="shared" si="376"/>
        <v>1.081852409638554</v>
      </c>
      <c r="K2667" s="419">
        <f t="shared" si="375"/>
        <v>36832.757957078305</v>
      </c>
      <c r="L2667" s="464">
        <f t="shared" si="378"/>
        <v>3441433.7579570785</v>
      </c>
      <c r="M2667" s="644">
        <f t="shared" si="377"/>
        <v>2.4142244696649255E-5</v>
      </c>
      <c r="P2667" s="479"/>
    </row>
    <row r="2668" spans="1:16">
      <c r="A2668" s="680"/>
      <c r="B2668" s="440" t="s">
        <v>576</v>
      </c>
      <c r="C2668" s="441">
        <v>890303208</v>
      </c>
      <c r="D2668" s="414" t="s">
        <v>193</v>
      </c>
      <c r="E2668" s="526"/>
      <c r="F2668" s="453"/>
      <c r="G2668" s="419">
        <v>582987</v>
      </c>
      <c r="H2668" s="419">
        <v>132.80000000000001</v>
      </c>
      <c r="I2668" s="419">
        <v>143.66999999999999</v>
      </c>
      <c r="J2668" s="466">
        <f t="shared" si="376"/>
        <v>1.081852409638554</v>
      </c>
      <c r="K2668" s="419">
        <f t="shared" si="375"/>
        <v>6307.0589073795163</v>
      </c>
      <c r="L2668" s="464">
        <f t="shared" si="378"/>
        <v>589294.05890737951</v>
      </c>
      <c r="M2668" s="644">
        <f t="shared" si="377"/>
        <v>4.1339983184418553E-6</v>
      </c>
      <c r="P2668" s="479"/>
    </row>
    <row r="2669" spans="1:16">
      <c r="A2669" s="680"/>
      <c r="B2669" s="412" t="s">
        <v>576</v>
      </c>
      <c r="C2669" s="413">
        <v>890303208</v>
      </c>
      <c r="D2669" s="414" t="s">
        <v>193</v>
      </c>
      <c r="E2669" s="418" t="s">
        <v>1706</v>
      </c>
      <c r="F2669" s="435">
        <v>30</v>
      </c>
      <c r="G2669" s="419">
        <v>675023</v>
      </c>
      <c r="H2669" s="419">
        <v>132.80000000000001</v>
      </c>
      <c r="I2669" s="419">
        <v>143.66999999999999</v>
      </c>
      <c r="J2669" s="466">
        <f t="shared" si="376"/>
        <v>1.081852409638554</v>
      </c>
      <c r="K2669" s="419">
        <f t="shared" si="375"/>
        <v>7302.7525911144558</v>
      </c>
      <c r="L2669" s="464">
        <f t="shared" si="378"/>
        <v>682325.75259111449</v>
      </c>
      <c r="M2669" s="644">
        <f t="shared" si="377"/>
        <v>4.7866315147843371E-6</v>
      </c>
      <c r="P2669" s="479"/>
    </row>
    <row r="2670" spans="1:16">
      <c r="A2670" s="680"/>
      <c r="B2670" s="412" t="s">
        <v>576</v>
      </c>
      <c r="C2670" s="413">
        <v>890303208</v>
      </c>
      <c r="D2670" s="414" t="s">
        <v>193</v>
      </c>
      <c r="E2670" s="418" t="s">
        <v>1706</v>
      </c>
      <c r="F2670" s="435"/>
      <c r="G2670" s="419">
        <v>6811142</v>
      </c>
      <c r="H2670" s="419">
        <v>133.38</v>
      </c>
      <c r="I2670" s="419">
        <v>143.66999999999999</v>
      </c>
      <c r="J2670" s="466">
        <f t="shared" si="376"/>
        <v>1.0771479982006298</v>
      </c>
      <c r="K2670" s="419">
        <f t="shared" si="375"/>
        <v>73366.079707602345</v>
      </c>
      <c r="L2670" s="464">
        <f t="shared" si="378"/>
        <v>6884508.079707602</v>
      </c>
      <c r="M2670" s="644">
        <f t="shared" si="377"/>
        <v>4.8295998228082921E-5</v>
      </c>
      <c r="P2670" s="479"/>
    </row>
    <row r="2671" spans="1:16">
      <c r="A2671" s="680"/>
      <c r="B2671" s="440" t="s">
        <v>576</v>
      </c>
      <c r="C2671" s="441">
        <v>890303208</v>
      </c>
      <c r="D2671" s="414" t="s">
        <v>193</v>
      </c>
      <c r="E2671" s="418" t="s">
        <v>1706</v>
      </c>
      <c r="F2671" s="416">
        <v>20240420</v>
      </c>
      <c r="G2671" s="419">
        <v>7295105</v>
      </c>
      <c r="H2671" s="419">
        <v>120.27</v>
      </c>
      <c r="I2671" s="419">
        <v>143.66999999999999</v>
      </c>
      <c r="J2671" s="466">
        <f t="shared" si="376"/>
        <v>1.1945622349713145</v>
      </c>
      <c r="K2671" s="419">
        <f t="shared" si="375"/>
        <v>87144.569331504114</v>
      </c>
      <c r="L2671" s="464">
        <f t="shared" si="378"/>
        <v>7382249.5693315044</v>
      </c>
      <c r="M2671" s="644">
        <f t="shared" si="377"/>
        <v>5.1787739660092443E-5</v>
      </c>
      <c r="P2671" s="479"/>
    </row>
    <row r="2672" spans="1:16">
      <c r="A2672" s="680"/>
      <c r="B2672" s="412" t="s">
        <v>576</v>
      </c>
      <c r="C2672" s="413">
        <v>890303208</v>
      </c>
      <c r="D2672" s="414" t="s">
        <v>193</v>
      </c>
      <c r="E2672" s="418" t="s">
        <v>1706</v>
      </c>
      <c r="F2672" s="435"/>
      <c r="G2672" s="419">
        <v>1591850</v>
      </c>
      <c r="H2672" s="419">
        <v>120.27</v>
      </c>
      <c r="I2672" s="419">
        <v>143.66999999999999</v>
      </c>
      <c r="J2672" s="466">
        <f t="shared" si="376"/>
        <v>1.1945622349713145</v>
      </c>
      <c r="K2672" s="419">
        <f t="shared" si="375"/>
        <v>19015.638937390871</v>
      </c>
      <c r="L2672" s="464">
        <f t="shared" si="378"/>
        <v>1610865.6389373909</v>
      </c>
      <c r="M2672" s="644">
        <f t="shared" si="377"/>
        <v>1.1300497165965143E-5</v>
      </c>
      <c r="P2672" s="479"/>
    </row>
    <row r="2673" spans="1:16">
      <c r="A2673" s="680"/>
      <c r="B2673" s="412" t="s">
        <v>576</v>
      </c>
      <c r="C2673" s="413">
        <v>890303208</v>
      </c>
      <c r="D2673" s="414" t="s">
        <v>193</v>
      </c>
      <c r="E2673" s="526"/>
      <c r="F2673" s="453"/>
      <c r="G2673" s="419">
        <v>2315238</v>
      </c>
      <c r="H2673" s="419">
        <v>120.27</v>
      </c>
      <c r="I2673" s="419">
        <v>143.66999999999999</v>
      </c>
      <c r="J2673" s="466">
        <f t="shared" si="376"/>
        <v>1.1945622349713145</v>
      </c>
      <c r="K2673" s="419">
        <f t="shared" si="375"/>
        <v>27656.958797705163</v>
      </c>
      <c r="L2673" s="464">
        <f t="shared" si="378"/>
        <v>2342894.9587977054</v>
      </c>
      <c r="M2673" s="644">
        <f t="shared" si="377"/>
        <v>1.6435807681336062E-5</v>
      </c>
      <c r="P2673" s="479"/>
    </row>
    <row r="2674" spans="1:16">
      <c r="A2674" s="680"/>
      <c r="B2674" s="412" t="s">
        <v>576</v>
      </c>
      <c r="C2674" s="413">
        <v>890303208</v>
      </c>
      <c r="D2674" s="414" t="s">
        <v>193</v>
      </c>
      <c r="E2674" s="418" t="s">
        <v>1706</v>
      </c>
      <c r="F2674" s="435">
        <v>44729</v>
      </c>
      <c r="G2674" s="419">
        <v>843701</v>
      </c>
      <c r="H2674" s="419">
        <v>119.31</v>
      </c>
      <c r="I2674" s="419">
        <v>143.66999999999999</v>
      </c>
      <c r="J2674" s="466">
        <f t="shared" si="376"/>
        <v>1.2041740005028916</v>
      </c>
      <c r="K2674" s="419">
        <f t="shared" si="375"/>
        <v>10159.628083982901</v>
      </c>
      <c r="L2674" s="464">
        <f t="shared" si="378"/>
        <v>853860.62808398285</v>
      </c>
      <c r="M2674" s="644">
        <f t="shared" si="377"/>
        <v>5.9899779190505741E-6</v>
      </c>
      <c r="P2674" s="479"/>
    </row>
    <row r="2675" spans="1:16">
      <c r="A2675" s="680"/>
      <c r="B2675" s="440" t="s">
        <v>576</v>
      </c>
      <c r="C2675" s="441">
        <v>890303208</v>
      </c>
      <c r="D2675" s="414" t="s">
        <v>193</v>
      </c>
      <c r="E2675" s="418" t="s">
        <v>1706</v>
      </c>
      <c r="F2675" s="416">
        <v>20240822</v>
      </c>
      <c r="G2675" s="419">
        <v>272197</v>
      </c>
      <c r="H2675" s="419">
        <v>120.27</v>
      </c>
      <c r="I2675" s="419">
        <v>143.66999999999999</v>
      </c>
      <c r="J2675" s="466">
        <f t="shared" si="376"/>
        <v>1.1945622349713145</v>
      </c>
      <c r="K2675" s="419">
        <f t="shared" si="375"/>
        <v>3251.5625667248692</v>
      </c>
      <c r="L2675" s="464">
        <f t="shared" si="378"/>
        <v>275448.5625667249</v>
      </c>
      <c r="M2675" s="644">
        <f t="shared" si="377"/>
        <v>1.9323186400001346E-6</v>
      </c>
      <c r="P2675" s="479"/>
    </row>
    <row r="2676" spans="1:16">
      <c r="A2676" s="680"/>
      <c r="B2676" s="412" t="s">
        <v>576</v>
      </c>
      <c r="C2676" s="413">
        <v>890303208</v>
      </c>
      <c r="D2676" s="414" t="s">
        <v>193</v>
      </c>
      <c r="E2676" s="526"/>
      <c r="F2676" s="453"/>
      <c r="G2676" s="419">
        <v>185101</v>
      </c>
      <c r="H2676" s="419">
        <v>120.27</v>
      </c>
      <c r="I2676" s="419">
        <v>143.66999999999999</v>
      </c>
      <c r="J2676" s="466">
        <f t="shared" si="376"/>
        <v>1.1945622349713145</v>
      </c>
      <c r="K2676" s="419">
        <f t="shared" si="375"/>
        <v>2211.146642554253</v>
      </c>
      <c r="L2676" s="464">
        <f t="shared" si="378"/>
        <v>187312.14664255426</v>
      </c>
      <c r="M2676" s="644">
        <f t="shared" si="377"/>
        <v>1.3140266519567259E-6</v>
      </c>
      <c r="P2676" s="479"/>
    </row>
    <row r="2677" spans="1:16">
      <c r="A2677" s="680"/>
      <c r="B2677" s="412" t="s">
        <v>576</v>
      </c>
      <c r="C2677" s="413">
        <v>890303208</v>
      </c>
      <c r="D2677" s="414" t="s">
        <v>193</v>
      </c>
      <c r="E2677" s="418" t="s">
        <v>1706</v>
      </c>
      <c r="F2677" s="438">
        <v>45473</v>
      </c>
      <c r="G2677" s="419">
        <v>189141</v>
      </c>
      <c r="H2677" s="419">
        <v>143.38</v>
      </c>
      <c r="I2677" s="419">
        <v>143.66999999999999</v>
      </c>
      <c r="J2677" s="466">
        <f t="shared" si="376"/>
        <v>1.0020225972939043</v>
      </c>
      <c r="K2677" s="419">
        <f t="shared" si="375"/>
        <v>1895.2355607476634</v>
      </c>
      <c r="L2677" s="464">
        <f t="shared" si="378"/>
        <v>191036.23556074765</v>
      </c>
      <c r="M2677" s="644">
        <f t="shared" si="377"/>
        <v>1.3401517708050039E-6</v>
      </c>
      <c r="P2677" s="479"/>
    </row>
    <row r="2678" spans="1:16">
      <c r="A2678" s="680"/>
      <c r="B2678" s="440" t="s">
        <v>576</v>
      </c>
      <c r="C2678" s="441">
        <v>890303208</v>
      </c>
      <c r="D2678" s="414" t="s">
        <v>193</v>
      </c>
      <c r="E2678" s="418" t="s">
        <v>1706</v>
      </c>
      <c r="F2678" s="438">
        <v>45498</v>
      </c>
      <c r="G2678" s="419">
        <v>2154854</v>
      </c>
      <c r="H2678" s="419">
        <v>143.66999999999999</v>
      </c>
      <c r="I2678" s="419">
        <v>143.66999999999999</v>
      </c>
      <c r="J2678" s="466">
        <f t="shared" si="376"/>
        <v>1</v>
      </c>
      <c r="K2678" s="419">
        <f t="shared" si="375"/>
        <v>21548.54</v>
      </c>
      <c r="L2678" s="464">
        <f t="shared" si="378"/>
        <v>2176402.54</v>
      </c>
      <c r="M2678" s="644">
        <f t="shared" si="377"/>
        <v>1.5267834970701268E-5</v>
      </c>
      <c r="P2678" s="479"/>
    </row>
    <row r="2679" spans="1:16">
      <c r="A2679" s="680"/>
      <c r="B2679" s="412" t="s">
        <v>576</v>
      </c>
      <c r="C2679" s="413">
        <v>890303208</v>
      </c>
      <c r="D2679" s="414" t="s">
        <v>193</v>
      </c>
      <c r="E2679" s="526"/>
      <c r="F2679" s="453"/>
      <c r="G2679" s="419">
        <v>14826079</v>
      </c>
      <c r="H2679" s="419">
        <v>120.27</v>
      </c>
      <c r="I2679" s="419">
        <v>143.66999999999999</v>
      </c>
      <c r="J2679" s="466">
        <f t="shared" si="376"/>
        <v>1.1945622349713145</v>
      </c>
      <c r="K2679" s="419">
        <f t="shared" si="375"/>
        <v>177106.74066101271</v>
      </c>
      <c r="L2679" s="464">
        <f t="shared" si="378"/>
        <v>15003185.740661012</v>
      </c>
      <c r="M2679" s="644">
        <f t="shared" si="377"/>
        <v>1.0524990653759797E-4</v>
      </c>
      <c r="P2679" s="479"/>
    </row>
    <row r="2680" spans="1:16">
      <c r="A2680" s="680"/>
      <c r="B2680" s="412" t="s">
        <v>576</v>
      </c>
      <c r="C2680" s="413">
        <v>890303208</v>
      </c>
      <c r="D2680" s="414" t="s">
        <v>193</v>
      </c>
      <c r="E2680" s="418" t="s">
        <v>1706</v>
      </c>
      <c r="F2680" s="416">
        <v>20240629</v>
      </c>
      <c r="G2680" s="419">
        <v>4705415</v>
      </c>
      <c r="H2680" s="419">
        <v>120.27</v>
      </c>
      <c r="I2680" s="419">
        <v>143.66999999999999</v>
      </c>
      <c r="J2680" s="466">
        <f t="shared" si="376"/>
        <v>1.1945622349713145</v>
      </c>
      <c r="K2680" s="419">
        <f t="shared" si="375"/>
        <v>56209.110588675481</v>
      </c>
      <c r="L2680" s="464">
        <f t="shared" si="378"/>
        <v>4761624.1105886754</v>
      </c>
      <c r="M2680" s="644">
        <f t="shared" si="377"/>
        <v>3.3403605158896801E-5</v>
      </c>
      <c r="P2680" s="479"/>
    </row>
    <row r="2681" spans="1:16">
      <c r="A2681" s="680"/>
      <c r="B2681" s="412" t="s">
        <v>576</v>
      </c>
      <c r="C2681" s="413">
        <v>890303208</v>
      </c>
      <c r="D2681" s="414" t="s">
        <v>193</v>
      </c>
      <c r="E2681" s="418" t="s">
        <v>1706</v>
      </c>
      <c r="F2681" s="416">
        <v>20240914</v>
      </c>
      <c r="G2681" s="419">
        <v>1397801</v>
      </c>
      <c r="H2681" s="419">
        <v>120.27</v>
      </c>
      <c r="I2681" s="419">
        <v>143.66999999999999</v>
      </c>
      <c r="J2681" s="466">
        <f t="shared" si="376"/>
        <v>1.1945622349713145</v>
      </c>
      <c r="K2681" s="419">
        <f t="shared" si="375"/>
        <v>16697.602866051384</v>
      </c>
      <c r="L2681" s="464">
        <f t="shared" si="378"/>
        <v>1414498.6028660515</v>
      </c>
      <c r="M2681" s="644">
        <f t="shared" si="377"/>
        <v>9.9229489204907776E-6</v>
      </c>
      <c r="P2681" s="479"/>
    </row>
    <row r="2682" spans="1:16">
      <c r="A2682" s="680"/>
      <c r="B2682" s="440" t="s">
        <v>576</v>
      </c>
      <c r="C2682" s="441">
        <v>890303208</v>
      </c>
      <c r="D2682" s="414" t="s">
        <v>193</v>
      </c>
      <c r="E2682" s="418" t="s">
        <v>1706</v>
      </c>
      <c r="F2682" s="416">
        <v>20240727</v>
      </c>
      <c r="G2682" s="419">
        <v>309350</v>
      </c>
      <c r="H2682" s="419">
        <v>120.27</v>
      </c>
      <c r="I2682" s="419">
        <v>143.66999999999999</v>
      </c>
      <c r="J2682" s="466">
        <f t="shared" si="376"/>
        <v>1.1945622349713145</v>
      </c>
      <c r="K2682" s="419">
        <f t="shared" si="375"/>
        <v>3695.3782738837613</v>
      </c>
      <c r="L2682" s="464">
        <f t="shared" si="378"/>
        <v>313045.37827388378</v>
      </c>
      <c r="M2682" s="644">
        <f t="shared" si="377"/>
        <v>2.196066713755264E-6</v>
      </c>
      <c r="P2682" s="479"/>
    </row>
    <row r="2683" spans="1:16">
      <c r="A2683" s="680"/>
      <c r="B2683" s="412" t="s">
        <v>576</v>
      </c>
      <c r="C2683" s="413">
        <v>890303208</v>
      </c>
      <c r="D2683" s="414" t="s">
        <v>193</v>
      </c>
      <c r="E2683" s="526"/>
      <c r="F2683" s="453"/>
      <c r="G2683" s="419">
        <v>194962</v>
      </c>
      <c r="H2683" s="419">
        <v>120.27</v>
      </c>
      <c r="I2683" s="419">
        <v>143.66999999999999</v>
      </c>
      <c r="J2683" s="466">
        <f t="shared" si="376"/>
        <v>1.1945622349713145</v>
      </c>
      <c r="K2683" s="419">
        <f t="shared" si="375"/>
        <v>2328.942424544774</v>
      </c>
      <c r="L2683" s="464">
        <f t="shared" si="378"/>
        <v>197290.94242454477</v>
      </c>
      <c r="M2683" s="644">
        <f t="shared" si="377"/>
        <v>1.384029606100384E-6</v>
      </c>
      <c r="P2683" s="479"/>
    </row>
    <row r="2684" spans="1:16">
      <c r="A2684" s="680"/>
      <c r="B2684" s="440" t="s">
        <v>576</v>
      </c>
      <c r="C2684" s="441">
        <v>890303208</v>
      </c>
      <c r="D2684" s="414" t="s">
        <v>193</v>
      </c>
      <c r="E2684" s="418" t="s">
        <v>1706</v>
      </c>
      <c r="F2684" s="435">
        <v>45127</v>
      </c>
      <c r="G2684" s="419">
        <v>4619784</v>
      </c>
      <c r="H2684" s="419">
        <v>134.44999999999999</v>
      </c>
      <c r="I2684" s="419">
        <v>143.66999999999999</v>
      </c>
      <c r="J2684" s="466">
        <f t="shared" si="376"/>
        <v>1.0685756786909633</v>
      </c>
      <c r="K2684" s="419">
        <f t="shared" si="375"/>
        <v>49365.888232056532</v>
      </c>
      <c r="L2684" s="464">
        <f t="shared" si="378"/>
        <v>4669149.888232057</v>
      </c>
      <c r="M2684" s="644">
        <f t="shared" si="377"/>
        <v>3.275488271898236E-5</v>
      </c>
      <c r="P2684" s="479"/>
    </row>
    <row r="2685" spans="1:16">
      <c r="A2685" s="680"/>
      <c r="B2685" s="412" t="s">
        <v>576</v>
      </c>
      <c r="C2685" s="413">
        <v>890303208</v>
      </c>
      <c r="D2685" s="414" t="s">
        <v>193</v>
      </c>
      <c r="E2685" s="526"/>
      <c r="F2685" s="453"/>
      <c r="G2685" s="419">
        <v>206767</v>
      </c>
      <c r="H2685" s="419">
        <v>120.27</v>
      </c>
      <c r="I2685" s="419">
        <v>143.66999999999999</v>
      </c>
      <c r="J2685" s="466">
        <f t="shared" si="376"/>
        <v>1.1945622349713145</v>
      </c>
      <c r="K2685" s="419">
        <f t="shared" si="375"/>
        <v>2469.960496383138</v>
      </c>
      <c r="L2685" s="464">
        <f t="shared" si="378"/>
        <v>209236.96049638314</v>
      </c>
      <c r="M2685" s="644">
        <f t="shared" si="377"/>
        <v>1.4678329600873919E-6</v>
      </c>
      <c r="P2685" s="479"/>
    </row>
    <row r="2686" spans="1:16">
      <c r="A2686" s="680"/>
      <c r="B2686" s="412" t="s">
        <v>576</v>
      </c>
      <c r="C2686" s="413">
        <v>890303208</v>
      </c>
      <c r="D2686" s="414" t="s">
        <v>193</v>
      </c>
      <c r="E2686" s="418" t="s">
        <v>1644</v>
      </c>
      <c r="F2686" s="416">
        <v>20240814</v>
      </c>
      <c r="G2686" s="419">
        <v>1935665</v>
      </c>
      <c r="H2686" s="419">
        <v>120.27</v>
      </c>
      <c r="I2686" s="419">
        <v>143.66999999999999</v>
      </c>
      <c r="J2686" s="466">
        <f t="shared" si="376"/>
        <v>1.1945622349713145</v>
      </c>
      <c r="K2686" s="419">
        <f t="shared" si="375"/>
        <v>23122.723085557496</v>
      </c>
      <c r="L2686" s="464">
        <f t="shared" si="378"/>
        <v>1958787.7230855576</v>
      </c>
      <c r="M2686" s="644">
        <f t="shared" si="377"/>
        <v>1.3741229919124239E-5</v>
      </c>
      <c r="P2686" s="479"/>
    </row>
    <row r="2687" spans="1:16">
      <c r="A2687" s="680"/>
      <c r="B2687" s="440" t="s">
        <v>576</v>
      </c>
      <c r="C2687" s="441">
        <v>890303208</v>
      </c>
      <c r="D2687" s="414" t="s">
        <v>193</v>
      </c>
      <c r="E2687" s="526"/>
      <c r="F2687" s="453"/>
      <c r="G2687" s="419">
        <v>3605502</v>
      </c>
      <c r="H2687" s="419">
        <v>121.5</v>
      </c>
      <c r="I2687" s="419">
        <v>143.66999999999999</v>
      </c>
      <c r="J2687" s="466">
        <f t="shared" si="376"/>
        <v>1.182469135802469</v>
      </c>
      <c r="K2687" s="419">
        <f t="shared" si="375"/>
        <v>42633.948340740732</v>
      </c>
      <c r="L2687" s="464">
        <f t="shared" si="378"/>
        <v>3648135.9483407405</v>
      </c>
      <c r="M2687" s="644">
        <f t="shared" si="377"/>
        <v>2.5592295812129127E-5</v>
      </c>
      <c r="P2687" s="479"/>
    </row>
    <row r="2688" spans="1:16">
      <c r="A2688" s="680"/>
      <c r="B2688" s="412" t="s">
        <v>576</v>
      </c>
      <c r="C2688" s="413">
        <v>890303208</v>
      </c>
      <c r="D2688" s="414" t="s">
        <v>193</v>
      </c>
      <c r="E2688" s="418" t="s">
        <v>1706</v>
      </c>
      <c r="F2688" s="416">
        <v>20230731</v>
      </c>
      <c r="G2688" s="419">
        <v>763117</v>
      </c>
      <c r="H2688" s="419">
        <v>121.5</v>
      </c>
      <c r="I2688" s="419">
        <v>143.66999999999999</v>
      </c>
      <c r="J2688" s="466">
        <f t="shared" si="376"/>
        <v>1.182469135802469</v>
      </c>
      <c r="K2688" s="419">
        <f t="shared" si="375"/>
        <v>9023.6229950617271</v>
      </c>
      <c r="L2688" s="464">
        <f t="shared" si="378"/>
        <v>772140.62299506168</v>
      </c>
      <c r="M2688" s="644">
        <f t="shared" si="377"/>
        <v>5.4166981472384545E-6</v>
      </c>
      <c r="P2688" s="479"/>
    </row>
    <row r="2689" spans="1:16">
      <c r="A2689" s="680"/>
      <c r="B2689" s="412" t="s">
        <v>576</v>
      </c>
      <c r="C2689" s="413">
        <v>890303208</v>
      </c>
      <c r="D2689" s="414" t="s">
        <v>193</v>
      </c>
      <c r="E2689" s="526"/>
      <c r="F2689" s="453"/>
      <c r="G2689" s="419">
        <v>593457</v>
      </c>
      <c r="H2689" s="419">
        <v>121.5</v>
      </c>
      <c r="I2689" s="419">
        <v>143.66999999999999</v>
      </c>
      <c r="J2689" s="466">
        <f t="shared" si="376"/>
        <v>1.182469135802469</v>
      </c>
      <c r="K2689" s="419">
        <f t="shared" si="375"/>
        <v>7017.4458592592582</v>
      </c>
      <c r="L2689" s="464">
        <f t="shared" si="378"/>
        <v>600474.44585925923</v>
      </c>
      <c r="M2689" s="644">
        <f t="shared" si="377"/>
        <v>4.2124306395555227E-6</v>
      </c>
      <c r="P2689" s="479"/>
    </row>
    <row r="2690" spans="1:16">
      <c r="A2690" s="680"/>
      <c r="B2690" s="412" t="s">
        <v>576</v>
      </c>
      <c r="C2690" s="413">
        <v>890303208</v>
      </c>
      <c r="D2690" s="414" t="s">
        <v>193</v>
      </c>
      <c r="E2690" s="418" t="s">
        <v>1706</v>
      </c>
      <c r="F2690" s="416">
        <v>20220405</v>
      </c>
      <c r="G2690" s="419">
        <v>3871745</v>
      </c>
      <c r="H2690" s="419">
        <v>120.27</v>
      </c>
      <c r="I2690" s="419">
        <v>143.66999999999999</v>
      </c>
      <c r="J2690" s="466">
        <f t="shared" si="376"/>
        <v>1.1945622349713145</v>
      </c>
      <c r="K2690" s="419">
        <f t="shared" si="375"/>
        <v>46250.403604390121</v>
      </c>
      <c r="L2690" s="464">
        <f t="shared" si="378"/>
        <v>3917995.4036043901</v>
      </c>
      <c r="M2690" s="644">
        <f t="shared" si="377"/>
        <v>2.7485405911260304E-5</v>
      </c>
      <c r="P2690" s="479"/>
    </row>
    <row r="2691" spans="1:16">
      <c r="A2691" s="680"/>
      <c r="B2691" s="440" t="s">
        <v>576</v>
      </c>
      <c r="C2691" s="441">
        <v>890303208</v>
      </c>
      <c r="D2691" s="414" t="s">
        <v>193</v>
      </c>
      <c r="E2691" s="526"/>
      <c r="F2691" s="453"/>
      <c r="G2691" s="419">
        <v>166999</v>
      </c>
      <c r="H2691" s="419">
        <v>121.5</v>
      </c>
      <c r="I2691" s="419">
        <v>143.66999999999999</v>
      </c>
      <c r="J2691" s="466">
        <f t="shared" si="376"/>
        <v>1.182469135802469</v>
      </c>
      <c r="K2691" s="419">
        <f t="shared" si="375"/>
        <v>1974.7116320987652</v>
      </c>
      <c r="L2691" s="464">
        <f t="shared" si="378"/>
        <v>168973.71163209877</v>
      </c>
      <c r="M2691" s="644">
        <f t="shared" si="377"/>
        <v>1.185379403015101E-6</v>
      </c>
      <c r="P2691" s="479"/>
    </row>
    <row r="2692" spans="1:16">
      <c r="A2692" s="680"/>
      <c r="B2692" s="412" t="s">
        <v>576</v>
      </c>
      <c r="C2692" s="413">
        <v>890303208</v>
      </c>
      <c r="D2692" s="414" t="s">
        <v>193</v>
      </c>
      <c r="E2692" s="418" t="s">
        <v>1706</v>
      </c>
      <c r="F2692" s="416">
        <v>20211231</v>
      </c>
      <c r="G2692" s="419">
        <v>93121</v>
      </c>
      <c r="H2692" s="419">
        <v>121.5</v>
      </c>
      <c r="I2692" s="419">
        <v>143.66999999999999</v>
      </c>
      <c r="J2692" s="466">
        <f t="shared" si="376"/>
        <v>1.182469135802469</v>
      </c>
      <c r="K2692" s="419">
        <f t="shared" si="375"/>
        <v>1101.1270839506171</v>
      </c>
      <c r="L2692" s="464">
        <f t="shared" si="378"/>
        <v>94222.127083950618</v>
      </c>
      <c r="M2692" s="644">
        <f t="shared" si="377"/>
        <v>6.6098428965544233E-7</v>
      </c>
      <c r="P2692" s="479"/>
    </row>
    <row r="2693" spans="1:16">
      <c r="A2693" s="680"/>
      <c r="B2693" s="412" t="s">
        <v>576</v>
      </c>
      <c r="C2693" s="413">
        <v>890303208</v>
      </c>
      <c r="D2693" s="414" t="s">
        <v>193</v>
      </c>
      <c r="E2693" s="526"/>
      <c r="F2693" s="453"/>
      <c r="G2693" s="419">
        <v>3476255</v>
      </c>
      <c r="H2693" s="419">
        <v>120.27</v>
      </c>
      <c r="I2693" s="419">
        <v>143.66999999999999</v>
      </c>
      <c r="J2693" s="466">
        <f t="shared" si="376"/>
        <v>1.1945622349713145</v>
      </c>
      <c r="K2693" s="419">
        <f t="shared" si="375"/>
        <v>41526.029421302068</v>
      </c>
      <c r="L2693" s="464">
        <f t="shared" si="378"/>
        <v>3517781.029421302</v>
      </c>
      <c r="M2693" s="644">
        <f t="shared" si="377"/>
        <v>2.4677833825845499E-5</v>
      </c>
      <c r="P2693" s="479"/>
    </row>
    <row r="2694" spans="1:16">
      <c r="A2694" s="680"/>
      <c r="B2694" s="440" t="s">
        <v>576</v>
      </c>
      <c r="C2694" s="441">
        <v>890303208</v>
      </c>
      <c r="D2694" s="414" t="s">
        <v>193</v>
      </c>
      <c r="E2694" s="418" t="s">
        <v>1706</v>
      </c>
      <c r="F2694" s="438">
        <v>45097</v>
      </c>
      <c r="G2694" s="419">
        <v>5661286</v>
      </c>
      <c r="H2694" s="419">
        <v>133.78</v>
      </c>
      <c r="I2694" s="419">
        <v>143.66999999999999</v>
      </c>
      <c r="J2694" s="466">
        <f t="shared" si="376"/>
        <v>1.0739273433996113</v>
      </c>
      <c r="K2694" s="419">
        <f t="shared" si="375"/>
        <v>60798.098342054116</v>
      </c>
      <c r="L2694" s="464">
        <f t="shared" si="378"/>
        <v>5722084.0983420545</v>
      </c>
      <c r="M2694" s="644">
        <f t="shared" si="377"/>
        <v>4.0141395764939904E-5</v>
      </c>
      <c r="P2694" s="479"/>
    </row>
    <row r="2695" spans="1:16">
      <c r="A2695" s="680"/>
      <c r="B2695" s="412" t="s">
        <v>576</v>
      </c>
      <c r="C2695" s="413">
        <v>890303208</v>
      </c>
      <c r="D2695" s="414" t="s">
        <v>193</v>
      </c>
      <c r="E2695" s="418" t="s">
        <v>1706</v>
      </c>
      <c r="F2695" s="438">
        <v>45098</v>
      </c>
      <c r="G2695" s="419">
        <v>4318520</v>
      </c>
      <c r="H2695" s="419">
        <v>133.78</v>
      </c>
      <c r="I2695" s="419">
        <v>143.66999999999999</v>
      </c>
      <c r="J2695" s="466">
        <f t="shared" si="376"/>
        <v>1.0739273433996113</v>
      </c>
      <c r="K2695" s="419">
        <f t="shared" ref="K2695:K2758" si="379">+G2695*J2695%</f>
        <v>46377.767110180888</v>
      </c>
      <c r="L2695" s="464">
        <f t="shared" si="378"/>
        <v>4364897.767110181</v>
      </c>
      <c r="M2695" s="644">
        <f t="shared" si="377"/>
        <v>3.0620502203705713E-5</v>
      </c>
      <c r="P2695" s="479"/>
    </row>
    <row r="2696" spans="1:16">
      <c r="A2696" s="680"/>
      <c r="B2696" s="412" t="s">
        <v>576</v>
      </c>
      <c r="C2696" s="413">
        <v>890303208</v>
      </c>
      <c r="D2696" s="414" t="s">
        <v>193</v>
      </c>
      <c r="E2696" s="418" t="s">
        <v>1706</v>
      </c>
      <c r="F2696" s="416">
        <v>20230624</v>
      </c>
      <c r="G2696" s="419">
        <v>763760</v>
      </c>
      <c r="H2696" s="419">
        <v>121.5</v>
      </c>
      <c r="I2696" s="419">
        <v>143.66999999999999</v>
      </c>
      <c r="J2696" s="466">
        <f t="shared" si="376"/>
        <v>1.182469135802469</v>
      </c>
      <c r="K2696" s="419">
        <f t="shared" si="379"/>
        <v>9031.2262716049372</v>
      </c>
      <c r="L2696" s="464">
        <f t="shared" si="378"/>
        <v>772791.22627160489</v>
      </c>
      <c r="M2696" s="644">
        <f t="shared" si="377"/>
        <v>5.4212622401739733E-6</v>
      </c>
      <c r="P2696" s="479"/>
    </row>
    <row r="2697" spans="1:16">
      <c r="A2697" s="680"/>
      <c r="B2697" s="412" t="s">
        <v>576</v>
      </c>
      <c r="C2697" s="413">
        <v>890303208</v>
      </c>
      <c r="D2697" s="414" t="s">
        <v>193</v>
      </c>
      <c r="E2697" s="418" t="s">
        <v>1706</v>
      </c>
      <c r="F2697" s="416">
        <v>20230623</v>
      </c>
      <c r="G2697" s="419">
        <v>228301</v>
      </c>
      <c r="H2697" s="419">
        <v>121.5</v>
      </c>
      <c r="I2697" s="419">
        <v>143.66999999999999</v>
      </c>
      <c r="J2697" s="466">
        <f t="shared" si="376"/>
        <v>1.182469135802469</v>
      </c>
      <c r="K2697" s="419">
        <f t="shared" si="379"/>
        <v>2699.5888617283945</v>
      </c>
      <c r="L2697" s="464">
        <f t="shared" si="378"/>
        <v>231000.58886172841</v>
      </c>
      <c r="M2697" s="644">
        <f t="shared" si="377"/>
        <v>1.6205085245285934E-6</v>
      </c>
      <c r="P2697" s="479"/>
    </row>
    <row r="2698" spans="1:16">
      <c r="A2698" s="680"/>
      <c r="B2698" s="440" t="s">
        <v>576</v>
      </c>
      <c r="C2698" s="441">
        <v>890303208</v>
      </c>
      <c r="D2698" s="414" t="s">
        <v>193</v>
      </c>
      <c r="E2698" s="418" t="s">
        <v>1706</v>
      </c>
      <c r="F2698" s="416">
        <v>20230622</v>
      </c>
      <c r="G2698" s="419">
        <v>2431709</v>
      </c>
      <c r="H2698" s="419">
        <v>121.5</v>
      </c>
      <c r="I2698" s="419">
        <v>143.66999999999999</v>
      </c>
      <c r="J2698" s="466">
        <f t="shared" si="376"/>
        <v>1.182469135802469</v>
      </c>
      <c r="K2698" s="419">
        <f t="shared" si="379"/>
        <v>28754.20839753086</v>
      </c>
      <c r="L2698" s="464">
        <f t="shared" si="378"/>
        <v>2460463.208397531</v>
      </c>
      <c r="M2698" s="644">
        <f t="shared" si="377"/>
        <v>1.7260569001769161E-5</v>
      </c>
      <c r="P2698" s="479"/>
    </row>
    <row r="2699" spans="1:16">
      <c r="A2699" s="680"/>
      <c r="B2699" s="412" t="s">
        <v>576</v>
      </c>
      <c r="C2699" s="413">
        <v>890303208</v>
      </c>
      <c r="D2699" s="414" t="s">
        <v>193</v>
      </c>
      <c r="E2699" s="526"/>
      <c r="F2699" s="453"/>
      <c r="G2699" s="419">
        <v>566254</v>
      </c>
      <c r="H2699" s="419">
        <v>121.5</v>
      </c>
      <c r="I2699" s="419">
        <v>143.66999999999999</v>
      </c>
      <c r="J2699" s="466">
        <f t="shared" si="376"/>
        <v>1.182469135802469</v>
      </c>
      <c r="K2699" s="419">
        <f t="shared" si="379"/>
        <v>6695.7787802469129</v>
      </c>
      <c r="L2699" s="464">
        <f t="shared" si="378"/>
        <v>572949.77878024697</v>
      </c>
      <c r="M2699" s="644">
        <f t="shared" si="377"/>
        <v>4.019340406079755E-6</v>
      </c>
      <c r="P2699" s="479"/>
    </row>
    <row r="2700" spans="1:16">
      <c r="A2700" s="680"/>
      <c r="B2700" s="440" t="s">
        <v>576</v>
      </c>
      <c r="C2700" s="441">
        <v>890303208</v>
      </c>
      <c r="D2700" s="414" t="s">
        <v>193</v>
      </c>
      <c r="E2700" s="418" t="s">
        <v>1706</v>
      </c>
      <c r="F2700" s="435">
        <v>44729</v>
      </c>
      <c r="G2700" s="419">
        <v>1810739</v>
      </c>
      <c r="H2700" s="419">
        <v>119.31</v>
      </c>
      <c r="I2700" s="419">
        <v>143.66999999999999</v>
      </c>
      <c r="J2700" s="466">
        <f t="shared" si="376"/>
        <v>1.2041740005028916</v>
      </c>
      <c r="K2700" s="419">
        <f t="shared" si="379"/>
        <v>21804.448254966053</v>
      </c>
      <c r="L2700" s="464">
        <f t="shared" si="378"/>
        <v>1832543.4482549659</v>
      </c>
      <c r="M2700" s="644">
        <f t="shared" si="377"/>
        <v>1.2855604802132173E-5</v>
      </c>
      <c r="P2700" s="479"/>
    </row>
    <row r="2701" spans="1:16">
      <c r="A2701" s="680"/>
      <c r="B2701" s="412" t="s">
        <v>576</v>
      </c>
      <c r="C2701" s="413">
        <v>890303208</v>
      </c>
      <c r="D2701" s="414" t="s">
        <v>193</v>
      </c>
      <c r="E2701" s="526"/>
      <c r="F2701" s="453"/>
      <c r="G2701" s="419">
        <v>15459929</v>
      </c>
      <c r="H2701" s="419">
        <v>121.5</v>
      </c>
      <c r="I2701" s="419">
        <v>143.66999999999999</v>
      </c>
      <c r="J2701" s="466">
        <f t="shared" si="376"/>
        <v>1.182469135802469</v>
      </c>
      <c r="K2701" s="419">
        <f t="shared" si="379"/>
        <v>182808.88884197528</v>
      </c>
      <c r="L2701" s="464">
        <f t="shared" si="378"/>
        <v>15642737.888841975</v>
      </c>
      <c r="M2701" s="644">
        <f t="shared" si="377"/>
        <v>1.0973647392305252E-4</v>
      </c>
      <c r="P2701" s="479"/>
    </row>
    <row r="2702" spans="1:16">
      <c r="A2702" s="680"/>
      <c r="B2702" s="412" t="s">
        <v>576</v>
      </c>
      <c r="C2702" s="413">
        <v>890303208</v>
      </c>
      <c r="D2702" s="414" t="s">
        <v>193</v>
      </c>
      <c r="E2702" s="418" t="s">
        <v>1706</v>
      </c>
      <c r="F2702" s="435">
        <v>44729</v>
      </c>
      <c r="G2702" s="419">
        <v>4044612</v>
      </c>
      <c r="H2702" s="419">
        <v>119.31</v>
      </c>
      <c r="I2702" s="419">
        <v>143.66999999999999</v>
      </c>
      <c r="J2702" s="466">
        <f t="shared" si="376"/>
        <v>1.2041740005028916</v>
      </c>
      <c r="K2702" s="419">
        <f t="shared" si="379"/>
        <v>48704.166125220014</v>
      </c>
      <c r="L2702" s="464">
        <f t="shared" si="378"/>
        <v>4093316.1661252202</v>
      </c>
      <c r="M2702" s="644">
        <f t="shared" si="377"/>
        <v>2.8715310958653577E-5</v>
      </c>
      <c r="P2702" s="479"/>
    </row>
    <row r="2703" spans="1:16">
      <c r="A2703" s="680"/>
      <c r="B2703" s="440" t="s">
        <v>576</v>
      </c>
      <c r="C2703" s="441">
        <v>890303208</v>
      </c>
      <c r="D2703" s="414" t="s">
        <v>193</v>
      </c>
      <c r="E2703" s="526"/>
      <c r="F2703" s="453"/>
      <c r="G2703" s="419">
        <v>2416506</v>
      </c>
      <c r="H2703" s="419">
        <v>121.5</v>
      </c>
      <c r="I2703" s="419">
        <v>143.66999999999999</v>
      </c>
      <c r="J2703" s="466">
        <f t="shared" si="376"/>
        <v>1.182469135802469</v>
      </c>
      <c r="K2703" s="419">
        <f t="shared" si="379"/>
        <v>28574.437614814811</v>
      </c>
      <c r="L2703" s="464">
        <f t="shared" si="378"/>
        <v>2445080.4376148148</v>
      </c>
      <c r="M2703" s="644">
        <f t="shared" si="377"/>
        <v>1.7152656241429048E-5</v>
      </c>
      <c r="P2703" s="479"/>
    </row>
    <row r="2704" spans="1:16">
      <c r="A2704" s="680"/>
      <c r="B2704" s="412" t="s">
        <v>576</v>
      </c>
      <c r="C2704" s="413">
        <v>890303208</v>
      </c>
      <c r="D2704" s="414" t="s">
        <v>193</v>
      </c>
      <c r="E2704" s="418" t="s">
        <v>1706</v>
      </c>
      <c r="F2704" s="416">
        <v>20201216</v>
      </c>
      <c r="G2704" s="419">
        <v>849293</v>
      </c>
      <c r="H2704" s="419">
        <v>121.5</v>
      </c>
      <c r="I2704" s="419">
        <v>143.66999999999999</v>
      </c>
      <c r="J2704" s="466">
        <f t="shared" si="376"/>
        <v>1.182469135802469</v>
      </c>
      <c r="K2704" s="419">
        <f t="shared" si="379"/>
        <v>10042.627597530864</v>
      </c>
      <c r="L2704" s="464">
        <f t="shared" si="378"/>
        <v>859335.62759753084</v>
      </c>
      <c r="M2704" s="644">
        <f t="shared" si="377"/>
        <v>6.0283859743166369E-6</v>
      </c>
      <c r="P2704" s="479"/>
    </row>
    <row r="2705" spans="1:16">
      <c r="A2705" s="680"/>
      <c r="B2705" s="412" t="s">
        <v>576</v>
      </c>
      <c r="C2705" s="413">
        <v>890303208</v>
      </c>
      <c r="D2705" s="414" t="s">
        <v>193</v>
      </c>
      <c r="E2705" s="526"/>
      <c r="F2705" s="453"/>
      <c r="G2705" s="419">
        <v>1125595</v>
      </c>
      <c r="H2705" s="419">
        <v>121.5</v>
      </c>
      <c r="I2705" s="419">
        <v>143.66999999999999</v>
      </c>
      <c r="J2705" s="466">
        <f t="shared" si="376"/>
        <v>1.182469135802469</v>
      </c>
      <c r="K2705" s="419">
        <f t="shared" si="379"/>
        <v>13309.813469135801</v>
      </c>
      <c r="L2705" s="464">
        <f t="shared" si="378"/>
        <v>1138904.8134691359</v>
      </c>
      <c r="M2705" s="644">
        <f t="shared" si="377"/>
        <v>7.989611489510612E-6</v>
      </c>
      <c r="P2705" s="479"/>
    </row>
    <row r="2706" spans="1:16">
      <c r="A2706" s="680"/>
      <c r="B2706" s="412" t="s">
        <v>576</v>
      </c>
      <c r="C2706" s="413">
        <v>890303208</v>
      </c>
      <c r="D2706" s="414" t="s">
        <v>193</v>
      </c>
      <c r="E2706" s="418" t="s">
        <v>1706</v>
      </c>
      <c r="F2706" s="416">
        <v>20211231</v>
      </c>
      <c r="G2706" s="419">
        <v>2607108</v>
      </c>
      <c r="H2706" s="419">
        <v>121.5</v>
      </c>
      <c r="I2706" s="419">
        <v>143.66999999999999</v>
      </c>
      <c r="J2706" s="466">
        <f t="shared" si="376"/>
        <v>1.182469135802469</v>
      </c>
      <c r="K2706" s="419">
        <f t="shared" si="379"/>
        <v>30828.247437037033</v>
      </c>
      <c r="L2706" s="464">
        <f t="shared" si="378"/>
        <v>2637936.2474370371</v>
      </c>
      <c r="M2706" s="644">
        <f t="shared" si="377"/>
        <v>1.8505572635979219E-5</v>
      </c>
      <c r="P2706" s="479"/>
    </row>
    <row r="2707" spans="1:16">
      <c r="A2707" s="680"/>
      <c r="B2707" s="440" t="s">
        <v>576</v>
      </c>
      <c r="C2707" s="441">
        <v>890303208</v>
      </c>
      <c r="D2707" s="414" t="s">
        <v>193</v>
      </c>
      <c r="E2707" s="418" t="s">
        <v>1706</v>
      </c>
      <c r="F2707" s="416">
        <v>20210430</v>
      </c>
      <c r="G2707" s="419">
        <v>1723207</v>
      </c>
      <c r="H2707" s="419">
        <v>121.5</v>
      </c>
      <c r="I2707" s="419">
        <v>143.66999999999999</v>
      </c>
      <c r="J2707" s="466">
        <f t="shared" si="376"/>
        <v>1.182469135802469</v>
      </c>
      <c r="K2707" s="419">
        <f t="shared" si="379"/>
        <v>20376.390920987651</v>
      </c>
      <c r="L2707" s="464">
        <f t="shared" si="378"/>
        <v>1743583.3909209876</v>
      </c>
      <c r="M2707" s="644">
        <f t="shared" si="377"/>
        <v>1.2231534829139354E-5</v>
      </c>
      <c r="P2707" s="479"/>
    </row>
    <row r="2708" spans="1:16">
      <c r="A2708" s="680"/>
      <c r="B2708" s="412" t="s">
        <v>576</v>
      </c>
      <c r="C2708" s="413">
        <v>890303208</v>
      </c>
      <c r="D2708" s="414" t="s">
        <v>193</v>
      </c>
      <c r="E2708" s="526"/>
      <c r="F2708" s="453"/>
      <c r="G2708" s="419">
        <v>996847</v>
      </c>
      <c r="H2708" s="419">
        <v>121.5</v>
      </c>
      <c r="I2708" s="419">
        <v>143.66999999999999</v>
      </c>
      <c r="J2708" s="466">
        <f t="shared" si="376"/>
        <v>1.182469135802469</v>
      </c>
      <c r="K2708" s="419">
        <f t="shared" si="379"/>
        <v>11787.408106172838</v>
      </c>
      <c r="L2708" s="464">
        <f t="shared" si="378"/>
        <v>1008634.4081061728</v>
      </c>
      <c r="M2708" s="644">
        <f t="shared" si="377"/>
        <v>7.0757423802381703E-6</v>
      </c>
      <c r="P2708" s="479"/>
    </row>
    <row r="2709" spans="1:16">
      <c r="A2709" s="680"/>
      <c r="B2709" s="412" t="s">
        <v>576</v>
      </c>
      <c r="C2709" s="413">
        <v>890303208</v>
      </c>
      <c r="D2709" s="414" t="s">
        <v>193</v>
      </c>
      <c r="E2709" s="418" t="s">
        <v>1706</v>
      </c>
      <c r="F2709" s="438">
        <v>45527</v>
      </c>
      <c r="G2709" s="419">
        <v>2373112</v>
      </c>
      <c r="H2709" s="419">
        <v>121.5</v>
      </c>
      <c r="I2709" s="419">
        <v>143.66999999999999</v>
      </c>
      <c r="J2709" s="466">
        <f t="shared" si="376"/>
        <v>1.182469135802469</v>
      </c>
      <c r="K2709" s="419">
        <f t="shared" si="379"/>
        <v>28061.316958024687</v>
      </c>
      <c r="L2709" s="464">
        <f t="shared" si="378"/>
        <v>2401173.3169580246</v>
      </c>
      <c r="M2709" s="644">
        <f t="shared" si="377"/>
        <v>1.6844640302324996E-5</v>
      </c>
      <c r="P2709" s="479"/>
    </row>
    <row r="2710" spans="1:16">
      <c r="A2710" s="680"/>
      <c r="B2710" s="440" t="s">
        <v>576</v>
      </c>
      <c r="C2710" s="441">
        <v>890303208</v>
      </c>
      <c r="D2710" s="414" t="s">
        <v>193</v>
      </c>
      <c r="E2710" s="526"/>
      <c r="F2710" s="453"/>
      <c r="G2710" s="419">
        <v>2990219</v>
      </c>
      <c r="H2710" s="419">
        <v>121.5</v>
      </c>
      <c r="I2710" s="419">
        <v>143.66999999999999</v>
      </c>
      <c r="J2710" s="466">
        <f t="shared" si="376"/>
        <v>1.182469135802469</v>
      </c>
      <c r="K2710" s="419">
        <f t="shared" si="379"/>
        <v>35358.416767901232</v>
      </c>
      <c r="L2710" s="464">
        <f t="shared" si="378"/>
        <v>3025577.4167679013</v>
      </c>
      <c r="M2710" s="644">
        <f t="shared" si="377"/>
        <v>2.1224941545185373E-5</v>
      </c>
      <c r="P2710" s="479"/>
    </row>
    <row r="2711" spans="1:16">
      <c r="A2711" s="680"/>
      <c r="B2711" s="412" t="s">
        <v>576</v>
      </c>
      <c r="C2711" s="413">
        <v>890303208</v>
      </c>
      <c r="D2711" s="414" t="s">
        <v>193</v>
      </c>
      <c r="E2711" s="418" t="s">
        <v>1706</v>
      </c>
      <c r="F2711" s="435"/>
      <c r="G2711" s="419">
        <v>154775</v>
      </c>
      <c r="H2711" s="419">
        <v>121.5</v>
      </c>
      <c r="I2711" s="419">
        <v>143.66999999999999</v>
      </c>
      <c r="J2711" s="466">
        <f t="shared" si="376"/>
        <v>1.182469135802469</v>
      </c>
      <c r="K2711" s="419">
        <f t="shared" si="379"/>
        <v>1830.1666049382713</v>
      </c>
      <c r="L2711" s="464">
        <f t="shared" si="378"/>
        <v>156605.16660493828</v>
      </c>
      <c r="M2711" s="644">
        <f t="shared" si="377"/>
        <v>1.098611950380914E-6</v>
      </c>
      <c r="P2711" s="479"/>
    </row>
    <row r="2712" spans="1:16">
      <c r="A2712" s="680"/>
      <c r="B2712" s="412" t="s">
        <v>576</v>
      </c>
      <c r="C2712" s="413">
        <v>890303208</v>
      </c>
      <c r="D2712" s="414" t="s">
        <v>193</v>
      </c>
      <c r="E2712" s="526"/>
      <c r="F2712" s="453"/>
      <c r="G2712" s="419">
        <v>962078</v>
      </c>
      <c r="H2712" s="419">
        <v>121.5</v>
      </c>
      <c r="I2712" s="419">
        <v>143.66999999999999</v>
      </c>
      <c r="J2712" s="466">
        <f t="shared" si="376"/>
        <v>1.182469135802469</v>
      </c>
      <c r="K2712" s="419">
        <f t="shared" si="379"/>
        <v>11376.275412345678</v>
      </c>
      <c r="L2712" s="464">
        <f t="shared" si="378"/>
        <v>973454.27541234565</v>
      </c>
      <c r="M2712" s="644">
        <f t="shared" si="377"/>
        <v>6.8289477499503721E-6</v>
      </c>
      <c r="P2712" s="479"/>
    </row>
    <row r="2713" spans="1:16">
      <c r="A2713" s="680"/>
      <c r="B2713" s="412" t="s">
        <v>576</v>
      </c>
      <c r="C2713" s="413">
        <v>890303208</v>
      </c>
      <c r="D2713" s="414" t="s">
        <v>193</v>
      </c>
      <c r="E2713" s="418" t="s">
        <v>1706</v>
      </c>
      <c r="F2713" s="416">
        <v>20220728</v>
      </c>
      <c r="G2713" s="419">
        <v>716484</v>
      </c>
      <c r="H2713" s="419">
        <v>121.5</v>
      </c>
      <c r="I2713" s="419">
        <v>143.66999999999999</v>
      </c>
      <c r="J2713" s="466">
        <f t="shared" si="376"/>
        <v>1.182469135802469</v>
      </c>
      <c r="K2713" s="419">
        <f t="shared" si="379"/>
        <v>8472.2021629629617</v>
      </c>
      <c r="L2713" s="464">
        <f t="shared" si="378"/>
        <v>724956.20216296299</v>
      </c>
      <c r="M2713" s="644">
        <f t="shared" si="377"/>
        <v>5.0856913885105398E-6</v>
      </c>
      <c r="P2713" s="479"/>
    </row>
    <row r="2714" spans="1:16">
      <c r="A2714" s="680"/>
      <c r="B2714" s="440" t="s">
        <v>576</v>
      </c>
      <c r="C2714" s="441">
        <v>890303208</v>
      </c>
      <c r="D2714" s="414" t="s">
        <v>193</v>
      </c>
      <c r="E2714" s="526"/>
      <c r="F2714" s="453"/>
      <c r="G2714" s="419">
        <v>1109560</v>
      </c>
      <c r="H2714" s="419">
        <v>121.5</v>
      </c>
      <c r="I2714" s="419">
        <v>143.66999999999999</v>
      </c>
      <c r="J2714" s="466">
        <f t="shared" si="376"/>
        <v>1.182469135802469</v>
      </c>
      <c r="K2714" s="419">
        <f t="shared" si="379"/>
        <v>13120.204543209875</v>
      </c>
      <c r="L2714" s="464">
        <f t="shared" si="378"/>
        <v>1122680.2045432099</v>
      </c>
      <c r="M2714" s="644">
        <f t="shared" si="377"/>
        <v>7.8757930910330915E-6</v>
      </c>
      <c r="P2714" s="479"/>
    </row>
    <row r="2715" spans="1:16">
      <c r="A2715" s="680"/>
      <c r="B2715" s="412" t="s">
        <v>576</v>
      </c>
      <c r="C2715" s="413">
        <v>890303208</v>
      </c>
      <c r="D2715" s="414" t="s">
        <v>193</v>
      </c>
      <c r="E2715" s="418" t="s">
        <v>1706</v>
      </c>
      <c r="F2715" s="435">
        <v>45473</v>
      </c>
      <c r="G2715" s="419">
        <v>1818181</v>
      </c>
      <c r="H2715" s="419">
        <v>143.66999999999999</v>
      </c>
      <c r="I2715" s="419">
        <v>143.66999999999999</v>
      </c>
      <c r="J2715" s="466">
        <f t="shared" si="376"/>
        <v>1</v>
      </c>
      <c r="K2715" s="419">
        <f t="shared" si="379"/>
        <v>18181.810000000001</v>
      </c>
      <c r="L2715" s="464">
        <f t="shared" si="378"/>
        <v>1836362.81</v>
      </c>
      <c r="M2715" s="644">
        <f t="shared" si="377"/>
        <v>1.2882398276108082E-5</v>
      </c>
      <c r="P2715" s="479"/>
    </row>
    <row r="2716" spans="1:16">
      <c r="A2716" s="680"/>
      <c r="B2716" s="440" t="s">
        <v>576</v>
      </c>
      <c r="C2716" s="441">
        <v>890303208</v>
      </c>
      <c r="D2716" s="414" t="s">
        <v>193</v>
      </c>
      <c r="E2716" s="526"/>
      <c r="F2716" s="453"/>
      <c r="G2716" s="419">
        <v>3242681</v>
      </c>
      <c r="H2716" s="419">
        <v>136.11000000000001</v>
      </c>
      <c r="I2716" s="419">
        <v>143.66999999999999</v>
      </c>
      <c r="J2716" s="466">
        <f t="shared" si="376"/>
        <v>1.0555433105576371</v>
      </c>
      <c r="K2716" s="419">
        <f t="shared" si="379"/>
        <v>34227.902378223487</v>
      </c>
      <c r="L2716" s="464">
        <f t="shared" si="378"/>
        <v>3276908.9023782234</v>
      </c>
      <c r="M2716" s="644">
        <f t="shared" si="377"/>
        <v>2.2988074777532904E-5</v>
      </c>
      <c r="P2716" s="479"/>
    </row>
    <row r="2717" spans="1:16">
      <c r="A2717" s="680"/>
      <c r="B2717" s="412" t="s">
        <v>576</v>
      </c>
      <c r="C2717" s="413">
        <v>890303208</v>
      </c>
      <c r="D2717" s="414" t="s">
        <v>193</v>
      </c>
      <c r="E2717" s="418" t="s">
        <v>1706</v>
      </c>
      <c r="F2717" s="416">
        <v>20230415</v>
      </c>
      <c r="G2717" s="419">
        <v>4795481</v>
      </c>
      <c r="H2717" s="419">
        <v>121.5</v>
      </c>
      <c r="I2717" s="419">
        <v>143.66999999999999</v>
      </c>
      <c r="J2717" s="466">
        <f t="shared" si="376"/>
        <v>1.182469135802469</v>
      </c>
      <c r="K2717" s="419">
        <f t="shared" si="379"/>
        <v>56705.082738271594</v>
      </c>
      <c r="L2717" s="464">
        <f t="shared" si="378"/>
        <v>4852186.0827382719</v>
      </c>
      <c r="M2717" s="644">
        <f t="shared" si="377"/>
        <v>3.4038912837503572E-5</v>
      </c>
      <c r="P2717" s="479"/>
    </row>
    <row r="2718" spans="1:16">
      <c r="A2718" s="680"/>
      <c r="B2718" s="412" t="s">
        <v>576</v>
      </c>
      <c r="C2718" s="413">
        <v>890303208</v>
      </c>
      <c r="D2718" s="414" t="s">
        <v>193</v>
      </c>
      <c r="E2718" s="418" t="s">
        <v>1706</v>
      </c>
      <c r="F2718" s="416">
        <v>20220426</v>
      </c>
      <c r="G2718" s="419">
        <v>3716859</v>
      </c>
      <c r="H2718" s="419">
        <v>122.63</v>
      </c>
      <c r="I2718" s="419">
        <v>143.66999999999999</v>
      </c>
      <c r="J2718" s="466">
        <f t="shared" si="376"/>
        <v>1.1715730245453804</v>
      </c>
      <c r="K2718" s="419">
        <f t="shared" si="379"/>
        <v>43545.717404387178</v>
      </c>
      <c r="L2718" s="464">
        <f t="shared" si="378"/>
        <v>3760404.717404387</v>
      </c>
      <c r="M2718" s="644">
        <f t="shared" si="377"/>
        <v>2.6379880372854518E-5</v>
      </c>
      <c r="P2718" s="479"/>
    </row>
    <row r="2719" spans="1:16">
      <c r="A2719" s="680"/>
      <c r="B2719" s="440" t="s">
        <v>576</v>
      </c>
      <c r="C2719" s="441">
        <v>890303208</v>
      </c>
      <c r="D2719" s="414" t="s">
        <v>193</v>
      </c>
      <c r="E2719" s="418" t="s">
        <v>1706</v>
      </c>
      <c r="F2719" s="416">
        <v>20220825</v>
      </c>
      <c r="G2719" s="419">
        <v>110710</v>
      </c>
      <c r="H2719" s="419">
        <v>122.63</v>
      </c>
      <c r="I2719" s="419">
        <v>143.66999999999999</v>
      </c>
      <c r="J2719" s="466">
        <f t="shared" si="376"/>
        <v>1.1715730245453804</v>
      </c>
      <c r="K2719" s="419">
        <f t="shared" si="379"/>
        <v>1297.0484954741905</v>
      </c>
      <c r="L2719" s="464">
        <f t="shared" si="378"/>
        <v>112007.04849547418</v>
      </c>
      <c r="M2719" s="644">
        <f t="shared" si="377"/>
        <v>7.8574854630717054E-7</v>
      </c>
      <c r="P2719" s="479"/>
    </row>
    <row r="2720" spans="1:16">
      <c r="A2720" s="680"/>
      <c r="B2720" s="412" t="s">
        <v>576</v>
      </c>
      <c r="C2720" s="413">
        <v>890303208</v>
      </c>
      <c r="D2720" s="414" t="s">
        <v>193</v>
      </c>
      <c r="E2720" s="418" t="s">
        <v>1706</v>
      </c>
      <c r="F2720" s="416">
        <v>20230424</v>
      </c>
      <c r="G2720" s="419">
        <v>2968037</v>
      </c>
      <c r="H2720" s="419">
        <v>122.63</v>
      </c>
      <c r="I2720" s="419">
        <v>143.66999999999999</v>
      </c>
      <c r="J2720" s="466">
        <f t="shared" si="376"/>
        <v>1.1715730245453804</v>
      </c>
      <c r="K2720" s="419">
        <f t="shared" si="379"/>
        <v>34772.72085052597</v>
      </c>
      <c r="L2720" s="464">
        <f t="shared" si="378"/>
        <v>3002809.7208505259</v>
      </c>
      <c r="M2720" s="644">
        <f t="shared" si="377"/>
        <v>2.1065222275638114E-5</v>
      </c>
      <c r="P2720" s="479"/>
    </row>
    <row r="2721" spans="1:16">
      <c r="A2721" s="680"/>
      <c r="B2721" s="412" t="s">
        <v>576</v>
      </c>
      <c r="C2721" s="413">
        <v>890303208</v>
      </c>
      <c r="D2721" s="414" t="s">
        <v>193</v>
      </c>
      <c r="E2721" s="526"/>
      <c r="F2721" s="453"/>
      <c r="G2721" s="419">
        <v>973471</v>
      </c>
      <c r="H2721" s="419">
        <v>122.63</v>
      </c>
      <c r="I2721" s="419">
        <v>143.66999999999999</v>
      </c>
      <c r="J2721" s="466">
        <f t="shared" si="376"/>
        <v>1.1715730245453804</v>
      </c>
      <c r="K2721" s="419">
        <f t="shared" si="379"/>
        <v>11404.923637772159</v>
      </c>
      <c r="L2721" s="464">
        <f t="shared" si="378"/>
        <v>984875.92363777221</v>
      </c>
      <c r="M2721" s="644">
        <f t="shared" si="377"/>
        <v>6.9090725600414394E-6</v>
      </c>
      <c r="P2721" s="479"/>
    </row>
    <row r="2722" spans="1:16">
      <c r="A2722" s="680"/>
      <c r="B2722" s="412" t="s">
        <v>576</v>
      </c>
      <c r="C2722" s="413">
        <v>890303208</v>
      </c>
      <c r="D2722" s="414" t="s">
        <v>193</v>
      </c>
      <c r="E2722" s="418" t="s">
        <v>1706</v>
      </c>
      <c r="F2722" s="416">
        <v>20211231</v>
      </c>
      <c r="G2722" s="419">
        <v>484587</v>
      </c>
      <c r="H2722" s="419">
        <v>122.63</v>
      </c>
      <c r="I2722" s="419">
        <v>143.66999999999999</v>
      </c>
      <c r="J2722" s="466">
        <f t="shared" si="376"/>
        <v>1.1715730245453804</v>
      </c>
      <c r="K2722" s="419">
        <f t="shared" si="379"/>
        <v>5677.2905724537222</v>
      </c>
      <c r="L2722" s="464">
        <f t="shared" si="378"/>
        <v>490264.2905724537</v>
      </c>
      <c r="M2722" s="644">
        <f t="shared" si="377"/>
        <v>3.4392876055401759E-6</v>
      </c>
      <c r="P2722" s="479"/>
    </row>
    <row r="2723" spans="1:16">
      <c r="A2723" s="680"/>
      <c r="B2723" s="440" t="s">
        <v>576</v>
      </c>
      <c r="C2723" s="441">
        <v>890303208</v>
      </c>
      <c r="D2723" s="414" t="s">
        <v>193</v>
      </c>
      <c r="E2723" s="418" t="s">
        <v>1706</v>
      </c>
      <c r="F2723" s="416">
        <v>20220621</v>
      </c>
      <c r="G2723" s="419">
        <v>2498061</v>
      </c>
      <c r="H2723" s="419">
        <v>122.63</v>
      </c>
      <c r="I2723" s="419">
        <v>143.66999999999999</v>
      </c>
      <c r="J2723" s="466">
        <f t="shared" si="376"/>
        <v>1.1715730245453804</v>
      </c>
      <c r="K2723" s="419">
        <f t="shared" si="379"/>
        <v>29266.608812688573</v>
      </c>
      <c r="L2723" s="464">
        <f t="shared" si="378"/>
        <v>2527327.6088126884</v>
      </c>
      <c r="M2723" s="644">
        <f t="shared" si="377"/>
        <v>1.7729634173395691E-5</v>
      </c>
      <c r="P2723" s="479"/>
    </row>
    <row r="2724" spans="1:16">
      <c r="A2724" s="680"/>
      <c r="B2724" s="412" t="s">
        <v>576</v>
      </c>
      <c r="C2724" s="413">
        <v>890303208</v>
      </c>
      <c r="D2724" s="414" t="s">
        <v>193</v>
      </c>
      <c r="E2724" s="526"/>
      <c r="F2724" s="453"/>
      <c r="G2724" s="419">
        <v>1134024</v>
      </c>
      <c r="H2724" s="419">
        <v>122.63</v>
      </c>
      <c r="I2724" s="419">
        <v>143.66999999999999</v>
      </c>
      <c r="J2724" s="466">
        <f t="shared" si="376"/>
        <v>1.1715730245453804</v>
      </c>
      <c r="K2724" s="419">
        <f t="shared" si="379"/>
        <v>13285.919275870505</v>
      </c>
      <c r="L2724" s="464">
        <f t="shared" si="378"/>
        <v>1147309.9192758705</v>
      </c>
      <c r="M2724" s="644">
        <f t="shared" si="377"/>
        <v>8.0485747401087783E-6</v>
      </c>
      <c r="P2724" s="479"/>
    </row>
    <row r="2725" spans="1:16">
      <c r="A2725" s="680"/>
      <c r="B2725" s="412" t="s">
        <v>576</v>
      </c>
      <c r="C2725" s="413">
        <v>890303208</v>
      </c>
      <c r="D2725" s="414" t="s">
        <v>193</v>
      </c>
      <c r="E2725" s="526"/>
      <c r="F2725" s="453"/>
      <c r="G2725" s="419">
        <v>54500</v>
      </c>
      <c r="H2725" s="419">
        <v>122.63</v>
      </c>
      <c r="I2725" s="419">
        <v>143.66999999999999</v>
      </c>
      <c r="J2725" s="466">
        <f t="shared" si="376"/>
        <v>1.1715730245453804</v>
      </c>
      <c r="K2725" s="419">
        <f t="shared" si="379"/>
        <v>638.50729837723225</v>
      </c>
      <c r="L2725" s="464">
        <f t="shared" si="378"/>
        <v>55138.507298377233</v>
      </c>
      <c r="M2725" s="644">
        <f t="shared" si="377"/>
        <v>3.8680603173824227E-7</v>
      </c>
      <c r="P2725" s="479"/>
    </row>
    <row r="2726" spans="1:16">
      <c r="A2726" s="680"/>
      <c r="B2726" s="440" t="s">
        <v>576</v>
      </c>
      <c r="C2726" s="441">
        <v>890303208</v>
      </c>
      <c r="D2726" s="414" t="s">
        <v>193</v>
      </c>
      <c r="E2726" s="418" t="s">
        <v>1706</v>
      </c>
      <c r="F2726" s="435">
        <v>45531</v>
      </c>
      <c r="G2726" s="419">
        <v>551402</v>
      </c>
      <c r="H2726" s="419">
        <v>122.63</v>
      </c>
      <c r="I2726" s="419">
        <v>143.66999999999999</v>
      </c>
      <c r="J2726" s="466">
        <f t="shared" si="376"/>
        <v>1.1715730245453804</v>
      </c>
      <c r="K2726" s="419">
        <f t="shared" si="379"/>
        <v>6460.0770888037187</v>
      </c>
      <c r="L2726" s="464">
        <f t="shared" si="378"/>
        <v>557862.07708880375</v>
      </c>
      <c r="M2726" s="644">
        <f t="shared" si="377"/>
        <v>3.9134976057344999E-6</v>
      </c>
      <c r="P2726" s="479"/>
    </row>
    <row r="2727" spans="1:16">
      <c r="A2727" s="680"/>
      <c r="B2727" s="412" t="s">
        <v>576</v>
      </c>
      <c r="C2727" s="413">
        <v>890303208</v>
      </c>
      <c r="D2727" s="414" t="s">
        <v>193</v>
      </c>
      <c r="E2727" s="418" t="s">
        <v>1706</v>
      </c>
      <c r="F2727" s="416">
        <v>20240315</v>
      </c>
      <c r="G2727" s="419">
        <v>273450</v>
      </c>
      <c r="H2727" s="419">
        <v>122.63</v>
      </c>
      <c r="I2727" s="419">
        <v>143.66999999999999</v>
      </c>
      <c r="J2727" s="466">
        <f t="shared" si="376"/>
        <v>1.1715730245453804</v>
      </c>
      <c r="K2727" s="419">
        <f t="shared" si="379"/>
        <v>3203.6664356193428</v>
      </c>
      <c r="L2727" s="464">
        <f t="shared" si="378"/>
        <v>276653.66643561935</v>
      </c>
      <c r="M2727" s="644">
        <f t="shared" si="377"/>
        <v>1.9407726491527034E-6</v>
      </c>
      <c r="P2727" s="479"/>
    </row>
    <row r="2728" spans="1:16">
      <c r="A2728" s="680"/>
      <c r="B2728" s="412" t="s">
        <v>576</v>
      </c>
      <c r="C2728" s="413">
        <v>890303208</v>
      </c>
      <c r="D2728" s="414" t="s">
        <v>193</v>
      </c>
      <c r="E2728" s="418" t="s">
        <v>1706</v>
      </c>
      <c r="F2728" s="416">
        <v>20240415</v>
      </c>
      <c r="G2728" s="419">
        <v>438488</v>
      </c>
      <c r="H2728" s="419">
        <v>122.63</v>
      </c>
      <c r="I2728" s="419">
        <v>143.66999999999999</v>
      </c>
      <c r="J2728" s="466">
        <f t="shared" si="376"/>
        <v>1.1715730245453804</v>
      </c>
      <c r="K2728" s="419">
        <f t="shared" si="379"/>
        <v>5137.2071238685476</v>
      </c>
      <c r="L2728" s="464">
        <f t="shared" si="378"/>
        <v>443625.20712386857</v>
      </c>
      <c r="M2728" s="644">
        <f t="shared" si="377"/>
        <v>3.1121064815566674E-6</v>
      </c>
      <c r="P2728" s="479"/>
    </row>
    <row r="2729" spans="1:16">
      <c r="A2729" s="680"/>
      <c r="B2729" s="412" t="s">
        <v>576</v>
      </c>
      <c r="C2729" s="413">
        <v>890303208</v>
      </c>
      <c r="D2729" s="414" t="s">
        <v>193</v>
      </c>
      <c r="E2729" s="418" t="s">
        <v>1706</v>
      </c>
      <c r="F2729" s="416">
        <v>20240630</v>
      </c>
      <c r="G2729" s="419">
        <v>1612500</v>
      </c>
      <c r="H2729" s="419">
        <v>122.63</v>
      </c>
      <c r="I2729" s="419">
        <v>143.66999999999999</v>
      </c>
      <c r="J2729" s="466">
        <f t="shared" ref="J2729:J2792" si="380">+I2729/H2729</f>
        <v>1.1715730245453804</v>
      </c>
      <c r="K2729" s="419">
        <f t="shared" si="379"/>
        <v>18891.615020794259</v>
      </c>
      <c r="L2729" s="464">
        <f t="shared" si="378"/>
        <v>1631391.6150207943</v>
      </c>
      <c r="M2729" s="644">
        <f t="shared" ref="M2729:M2792" si="381">+L2729/$L$4337</f>
        <v>1.1444490388585609E-5</v>
      </c>
      <c r="P2729" s="479"/>
    </row>
    <row r="2730" spans="1:16">
      <c r="A2730" s="680"/>
      <c r="B2730" s="440" t="s">
        <v>576</v>
      </c>
      <c r="C2730" s="441">
        <v>890303208</v>
      </c>
      <c r="D2730" s="414" t="s">
        <v>193</v>
      </c>
      <c r="E2730" s="526"/>
      <c r="F2730" s="453"/>
      <c r="G2730" s="419">
        <v>4363726</v>
      </c>
      <c r="H2730" s="419">
        <v>122.63</v>
      </c>
      <c r="I2730" s="419">
        <v>143.66999999999999</v>
      </c>
      <c r="J2730" s="466">
        <f t="shared" si="380"/>
        <v>1.1715730245453804</v>
      </c>
      <c r="K2730" s="419">
        <f t="shared" si="379"/>
        <v>51124.236681073147</v>
      </c>
      <c r="L2730" s="464">
        <f t="shared" ref="L2730:L2793" si="382">+G2730+K2730</f>
        <v>4414850.236681073</v>
      </c>
      <c r="M2730" s="644">
        <f t="shared" si="381"/>
        <v>3.0970927296385189E-5</v>
      </c>
      <c r="P2730" s="479"/>
    </row>
    <row r="2731" spans="1:16">
      <c r="A2731" s="680"/>
      <c r="B2731" s="412" t="s">
        <v>576</v>
      </c>
      <c r="C2731" s="413">
        <v>890303208</v>
      </c>
      <c r="D2731" s="414" t="s">
        <v>193</v>
      </c>
      <c r="E2731" s="418" t="s">
        <v>1706</v>
      </c>
      <c r="F2731" s="416">
        <v>20211220</v>
      </c>
      <c r="G2731" s="419">
        <v>9215562</v>
      </c>
      <c r="H2731" s="419">
        <v>121.5</v>
      </c>
      <c r="I2731" s="419">
        <v>143.66999999999999</v>
      </c>
      <c r="J2731" s="466">
        <f t="shared" si="380"/>
        <v>1.182469135802469</v>
      </c>
      <c r="K2731" s="419">
        <f t="shared" si="379"/>
        <v>108971.17634074073</v>
      </c>
      <c r="L2731" s="464">
        <f t="shared" si="382"/>
        <v>9324533.1763407402</v>
      </c>
      <c r="M2731" s="644">
        <f t="shared" si="381"/>
        <v>6.5413190390413415E-5</v>
      </c>
      <c r="P2731" s="479"/>
    </row>
    <row r="2732" spans="1:16">
      <c r="A2732" s="680"/>
      <c r="B2732" s="440" t="s">
        <v>576</v>
      </c>
      <c r="C2732" s="441">
        <v>890303208</v>
      </c>
      <c r="D2732" s="414" t="s">
        <v>193</v>
      </c>
      <c r="E2732" s="418" t="s">
        <v>1706</v>
      </c>
      <c r="F2732" s="416">
        <v>20211231</v>
      </c>
      <c r="G2732" s="419">
        <v>3282935</v>
      </c>
      <c r="H2732" s="419">
        <v>122.63</v>
      </c>
      <c r="I2732" s="419">
        <v>143.66999999999999</v>
      </c>
      <c r="J2732" s="466">
        <f t="shared" si="380"/>
        <v>1.1715730245453804</v>
      </c>
      <c r="K2732" s="419">
        <f t="shared" si="379"/>
        <v>38461.98087335888</v>
      </c>
      <c r="L2732" s="464">
        <f t="shared" si="382"/>
        <v>3321396.9808733589</v>
      </c>
      <c r="M2732" s="644">
        <f t="shared" si="381"/>
        <v>2.3300166234946538E-5</v>
      </c>
      <c r="P2732" s="479"/>
    </row>
    <row r="2733" spans="1:16">
      <c r="A2733" s="680"/>
      <c r="B2733" s="412" t="s">
        <v>576</v>
      </c>
      <c r="C2733" s="413">
        <v>890303208</v>
      </c>
      <c r="D2733" s="414" t="s">
        <v>193</v>
      </c>
      <c r="E2733" s="418" t="s">
        <v>1706</v>
      </c>
      <c r="F2733" s="416">
        <v>20221128</v>
      </c>
      <c r="G2733" s="419">
        <v>4877501</v>
      </c>
      <c r="H2733" s="419">
        <v>122.63</v>
      </c>
      <c r="I2733" s="419">
        <v>143.66999999999999</v>
      </c>
      <c r="J2733" s="466">
        <f t="shared" si="380"/>
        <v>1.1715730245453804</v>
      </c>
      <c r="K2733" s="419">
        <f t="shared" si="379"/>
        <v>57143.48598793117</v>
      </c>
      <c r="L2733" s="464">
        <f t="shared" si="382"/>
        <v>4934644.4859879315</v>
      </c>
      <c r="M2733" s="644">
        <f t="shared" si="381"/>
        <v>3.4617372598335937E-5</v>
      </c>
      <c r="P2733" s="479"/>
    </row>
    <row r="2734" spans="1:16">
      <c r="A2734" s="680"/>
      <c r="B2734" s="412" t="s">
        <v>576</v>
      </c>
      <c r="C2734" s="413">
        <v>890303208</v>
      </c>
      <c r="D2734" s="414" t="s">
        <v>193</v>
      </c>
      <c r="E2734" s="526"/>
      <c r="F2734" s="453"/>
      <c r="G2734" s="419">
        <v>2186066</v>
      </c>
      <c r="H2734" s="419">
        <v>122.63</v>
      </c>
      <c r="I2734" s="419">
        <v>143.66999999999999</v>
      </c>
      <c r="J2734" s="466">
        <f t="shared" si="380"/>
        <v>1.1715730245453804</v>
      </c>
      <c r="K2734" s="419">
        <f t="shared" si="379"/>
        <v>25611.359554758215</v>
      </c>
      <c r="L2734" s="464">
        <f t="shared" si="382"/>
        <v>2211677.3595547583</v>
      </c>
      <c r="M2734" s="644">
        <f t="shared" si="381"/>
        <v>1.5515293845465914E-5</v>
      </c>
      <c r="P2734" s="479"/>
    </row>
    <row r="2735" spans="1:16">
      <c r="A2735" s="680"/>
      <c r="B2735" s="440" t="s">
        <v>576</v>
      </c>
      <c r="C2735" s="441">
        <v>890303208</v>
      </c>
      <c r="D2735" s="414" t="s">
        <v>193</v>
      </c>
      <c r="E2735" s="418" t="s">
        <v>1706</v>
      </c>
      <c r="F2735" s="416">
        <v>20230621</v>
      </c>
      <c r="G2735" s="419">
        <v>121399</v>
      </c>
      <c r="H2735" s="419">
        <v>122.63</v>
      </c>
      <c r="I2735" s="419">
        <v>143.66999999999999</v>
      </c>
      <c r="J2735" s="466">
        <f t="shared" si="380"/>
        <v>1.1715730245453804</v>
      </c>
      <c r="K2735" s="419">
        <f t="shared" si="379"/>
        <v>1422.2779360678462</v>
      </c>
      <c r="L2735" s="464">
        <f t="shared" si="382"/>
        <v>122821.27793606784</v>
      </c>
      <c r="M2735" s="644">
        <f t="shared" si="381"/>
        <v>8.6161221003652964E-7</v>
      </c>
      <c r="P2735" s="479"/>
    </row>
    <row r="2736" spans="1:16">
      <c r="A2736" s="680"/>
      <c r="B2736" s="412" t="s">
        <v>576</v>
      </c>
      <c r="C2736" s="413">
        <v>890303208</v>
      </c>
      <c r="D2736" s="414" t="s">
        <v>193</v>
      </c>
      <c r="E2736" s="526"/>
      <c r="F2736" s="453"/>
      <c r="G2736" s="419">
        <v>1110826</v>
      </c>
      <c r="H2736" s="419">
        <v>122.63</v>
      </c>
      <c r="I2736" s="419">
        <v>143.66999999999999</v>
      </c>
      <c r="J2736" s="466">
        <f t="shared" si="380"/>
        <v>1.1715730245453804</v>
      </c>
      <c r="K2736" s="419">
        <f t="shared" si="379"/>
        <v>13014.137765636468</v>
      </c>
      <c r="L2736" s="464">
        <f t="shared" si="382"/>
        <v>1123840.1377656364</v>
      </c>
      <c r="M2736" s="644">
        <f t="shared" si="381"/>
        <v>7.8839302203975168E-6</v>
      </c>
      <c r="P2736" s="479"/>
    </row>
    <row r="2737" spans="1:16">
      <c r="A2737" s="680"/>
      <c r="B2737" s="412" t="s">
        <v>576</v>
      </c>
      <c r="C2737" s="413">
        <v>890303208</v>
      </c>
      <c r="D2737" s="414" t="s">
        <v>193</v>
      </c>
      <c r="E2737" s="418" t="s">
        <v>1706</v>
      </c>
      <c r="F2737" s="435">
        <v>30</v>
      </c>
      <c r="G2737" s="419">
        <v>383362</v>
      </c>
      <c r="H2737" s="419">
        <v>122.63</v>
      </c>
      <c r="I2737" s="419">
        <v>143.66999999999999</v>
      </c>
      <c r="J2737" s="466">
        <f t="shared" si="380"/>
        <v>1.1715730245453804</v>
      </c>
      <c r="K2737" s="419">
        <f t="shared" si="379"/>
        <v>4491.3657783576609</v>
      </c>
      <c r="L2737" s="464">
        <f t="shared" si="382"/>
        <v>387853.36577835766</v>
      </c>
      <c r="M2737" s="644">
        <f t="shared" si="381"/>
        <v>2.7208575034722206E-6</v>
      </c>
      <c r="P2737" s="479"/>
    </row>
    <row r="2738" spans="1:16">
      <c r="A2738" s="680"/>
      <c r="B2738" s="412" t="s">
        <v>576</v>
      </c>
      <c r="C2738" s="413">
        <v>890303208</v>
      </c>
      <c r="D2738" s="414" t="s">
        <v>193</v>
      </c>
      <c r="E2738" s="418" t="s">
        <v>1706</v>
      </c>
      <c r="F2738" s="435"/>
      <c r="G2738" s="419">
        <v>4291407</v>
      </c>
      <c r="H2738" s="419">
        <v>122.63</v>
      </c>
      <c r="I2738" s="419">
        <v>143.66999999999999</v>
      </c>
      <c r="J2738" s="466">
        <f t="shared" si="380"/>
        <v>1.1715730245453804</v>
      </c>
      <c r="K2738" s="419">
        <f t="shared" si="379"/>
        <v>50276.966785452169</v>
      </c>
      <c r="L2738" s="464">
        <f t="shared" si="382"/>
        <v>4341683.9667854523</v>
      </c>
      <c r="M2738" s="644">
        <f t="shared" si="381"/>
        <v>3.0457653435664494E-5</v>
      </c>
      <c r="P2738" s="479"/>
    </row>
    <row r="2739" spans="1:16">
      <c r="A2739" s="680"/>
      <c r="B2739" s="440" t="s">
        <v>576</v>
      </c>
      <c r="C2739" s="441">
        <v>890303208</v>
      </c>
      <c r="D2739" s="414" t="s">
        <v>193</v>
      </c>
      <c r="E2739" s="526"/>
      <c r="F2739" s="453"/>
      <c r="G2739" s="419">
        <v>3161760</v>
      </c>
      <c r="H2739" s="419">
        <v>122.63</v>
      </c>
      <c r="I2739" s="419">
        <v>143.66999999999999</v>
      </c>
      <c r="J2739" s="466">
        <f t="shared" si="380"/>
        <v>1.1715730245453804</v>
      </c>
      <c r="K2739" s="419">
        <f t="shared" si="379"/>
        <v>37042.327260866019</v>
      </c>
      <c r="L2739" s="464">
        <f t="shared" si="382"/>
        <v>3198802.3272608658</v>
      </c>
      <c r="M2739" s="644">
        <f t="shared" si="381"/>
        <v>2.2440143833187241E-5</v>
      </c>
      <c r="P2739" s="479"/>
    </row>
    <row r="2740" spans="1:16">
      <c r="A2740" s="680"/>
      <c r="B2740" s="412" t="s">
        <v>576</v>
      </c>
      <c r="C2740" s="413">
        <v>890303208</v>
      </c>
      <c r="D2740" s="414" t="s">
        <v>193</v>
      </c>
      <c r="E2740" s="418" t="s">
        <v>1706</v>
      </c>
      <c r="F2740" s="438">
        <v>45502</v>
      </c>
      <c r="G2740" s="419">
        <v>3440301</v>
      </c>
      <c r="H2740" s="419">
        <v>143.66999999999999</v>
      </c>
      <c r="I2740" s="419">
        <v>143.66999999999999</v>
      </c>
      <c r="J2740" s="466">
        <f t="shared" si="380"/>
        <v>1</v>
      </c>
      <c r="K2740" s="419">
        <f t="shared" si="379"/>
        <v>34403.01</v>
      </c>
      <c r="L2740" s="464">
        <f t="shared" si="382"/>
        <v>3474704.01</v>
      </c>
      <c r="M2740" s="644">
        <f t="shared" si="381"/>
        <v>2.4375641188469631E-5</v>
      </c>
      <c r="P2740" s="479"/>
    </row>
    <row r="2741" spans="1:16">
      <c r="A2741" s="680"/>
      <c r="B2741" s="412" t="s">
        <v>576</v>
      </c>
      <c r="C2741" s="413">
        <v>890303208</v>
      </c>
      <c r="D2741" s="414" t="s">
        <v>193</v>
      </c>
      <c r="E2741" s="418" t="s">
        <v>1706</v>
      </c>
      <c r="F2741" s="438">
        <v>45498</v>
      </c>
      <c r="G2741" s="419">
        <v>12954764</v>
      </c>
      <c r="H2741" s="419">
        <v>143.66999999999999</v>
      </c>
      <c r="I2741" s="419">
        <v>143.66999999999999</v>
      </c>
      <c r="J2741" s="466">
        <f t="shared" si="380"/>
        <v>1</v>
      </c>
      <c r="K2741" s="419">
        <f t="shared" si="379"/>
        <v>129547.64</v>
      </c>
      <c r="L2741" s="464">
        <f t="shared" si="382"/>
        <v>13084311.640000001</v>
      </c>
      <c r="M2741" s="644">
        <f t="shared" si="381"/>
        <v>9.1788677486447743E-5</v>
      </c>
      <c r="P2741" s="479"/>
    </row>
    <row r="2742" spans="1:16">
      <c r="A2742" s="680"/>
      <c r="B2742" s="440" t="s">
        <v>576</v>
      </c>
      <c r="C2742" s="441">
        <v>890303208</v>
      </c>
      <c r="D2742" s="414" t="s">
        <v>193</v>
      </c>
      <c r="E2742" s="526"/>
      <c r="F2742" s="453"/>
      <c r="G2742" s="419">
        <v>3707327</v>
      </c>
      <c r="H2742" s="419">
        <v>123.51</v>
      </c>
      <c r="I2742" s="419">
        <v>143.66999999999999</v>
      </c>
      <c r="J2742" s="466">
        <f t="shared" si="380"/>
        <v>1.1632256497449598</v>
      </c>
      <c r="K2742" s="419">
        <f t="shared" si="379"/>
        <v>43124.578583920324</v>
      </c>
      <c r="L2742" s="464">
        <f t="shared" si="382"/>
        <v>3750451.5785839204</v>
      </c>
      <c r="M2742" s="644">
        <f t="shared" si="381"/>
        <v>2.631005740667136E-5</v>
      </c>
      <c r="P2742" s="479"/>
    </row>
    <row r="2743" spans="1:16">
      <c r="A2743" s="680"/>
      <c r="B2743" s="412" t="s">
        <v>576</v>
      </c>
      <c r="C2743" s="413">
        <v>890303208</v>
      </c>
      <c r="D2743" s="414" t="s">
        <v>193</v>
      </c>
      <c r="E2743" s="418" t="s">
        <v>1706</v>
      </c>
      <c r="F2743" s="416">
        <v>20220429</v>
      </c>
      <c r="G2743" s="419">
        <v>982834</v>
      </c>
      <c r="H2743" s="419">
        <v>123.51</v>
      </c>
      <c r="I2743" s="419">
        <v>143.66999999999999</v>
      </c>
      <c r="J2743" s="466">
        <f t="shared" si="380"/>
        <v>1.1632256497449598</v>
      </c>
      <c r="K2743" s="419">
        <f t="shared" si="379"/>
        <v>11432.577182414378</v>
      </c>
      <c r="L2743" s="464">
        <f t="shared" si="382"/>
        <v>994266.57718241436</v>
      </c>
      <c r="M2743" s="644">
        <f t="shared" si="381"/>
        <v>6.9749495960913176E-6</v>
      </c>
      <c r="P2743" s="479"/>
    </row>
    <row r="2744" spans="1:16">
      <c r="A2744" s="680"/>
      <c r="B2744" s="412" t="s">
        <v>576</v>
      </c>
      <c r="C2744" s="413">
        <v>890303208</v>
      </c>
      <c r="D2744" s="414" t="s">
        <v>193</v>
      </c>
      <c r="E2744" s="526"/>
      <c r="F2744" s="453"/>
      <c r="G2744" s="419">
        <v>1943047</v>
      </c>
      <c r="H2744" s="419">
        <v>123.51</v>
      </c>
      <c r="I2744" s="419">
        <v>143.66999999999999</v>
      </c>
      <c r="J2744" s="466">
        <f t="shared" si="380"/>
        <v>1.1632256497449598</v>
      </c>
      <c r="K2744" s="419">
        <f t="shared" si="379"/>
        <v>22602.021090599948</v>
      </c>
      <c r="L2744" s="464">
        <f t="shared" si="382"/>
        <v>1965649.0210905999</v>
      </c>
      <c r="M2744" s="644">
        <f t="shared" si="381"/>
        <v>1.3789363094720417E-5</v>
      </c>
      <c r="P2744" s="479"/>
    </row>
    <row r="2745" spans="1:16">
      <c r="A2745" s="680"/>
      <c r="B2745" s="412" t="s">
        <v>576</v>
      </c>
      <c r="C2745" s="413">
        <v>890303208</v>
      </c>
      <c r="D2745" s="414" t="s">
        <v>193</v>
      </c>
      <c r="E2745" s="418" t="s">
        <v>1706</v>
      </c>
      <c r="F2745" s="435"/>
      <c r="G2745" s="419">
        <v>1210284</v>
      </c>
      <c r="H2745" s="419">
        <v>123.51</v>
      </c>
      <c r="I2745" s="419">
        <v>143.66999999999999</v>
      </c>
      <c r="J2745" s="466">
        <f t="shared" si="380"/>
        <v>1.1632256497449598</v>
      </c>
      <c r="K2745" s="419">
        <f t="shared" si="379"/>
        <v>14078.33392275929</v>
      </c>
      <c r="L2745" s="464">
        <f t="shared" si="382"/>
        <v>1224362.3339227594</v>
      </c>
      <c r="M2745" s="644">
        <f t="shared" si="381"/>
        <v>8.5891105689829469E-6</v>
      </c>
      <c r="P2745" s="479"/>
    </row>
    <row r="2746" spans="1:16">
      <c r="A2746" s="680"/>
      <c r="B2746" s="440" t="s">
        <v>576</v>
      </c>
      <c r="C2746" s="441">
        <v>890303208</v>
      </c>
      <c r="D2746" s="414" t="s">
        <v>193</v>
      </c>
      <c r="E2746" s="526"/>
      <c r="F2746" s="453"/>
      <c r="G2746" s="419">
        <v>2723008</v>
      </c>
      <c r="H2746" s="419">
        <v>123.51</v>
      </c>
      <c r="I2746" s="419">
        <v>143.66999999999999</v>
      </c>
      <c r="J2746" s="466">
        <f t="shared" si="380"/>
        <v>1.1632256497449598</v>
      </c>
      <c r="K2746" s="419">
        <f t="shared" si="379"/>
        <v>31674.727500607234</v>
      </c>
      <c r="L2746" s="464">
        <f t="shared" si="382"/>
        <v>2754682.7275006073</v>
      </c>
      <c r="M2746" s="644">
        <f t="shared" si="381"/>
        <v>1.93245691029751E-5</v>
      </c>
      <c r="P2746" s="479"/>
    </row>
    <row r="2747" spans="1:16">
      <c r="A2747" s="680"/>
      <c r="B2747" s="412" t="s">
        <v>576</v>
      </c>
      <c r="C2747" s="413">
        <v>890303208</v>
      </c>
      <c r="D2747" s="414" t="s">
        <v>193</v>
      </c>
      <c r="E2747" s="418" t="s">
        <v>1706</v>
      </c>
      <c r="F2747" s="416">
        <v>20240902</v>
      </c>
      <c r="G2747" s="419">
        <v>4224752</v>
      </c>
      <c r="H2747" s="419">
        <v>122.63</v>
      </c>
      <c r="I2747" s="419">
        <v>143.66999999999999</v>
      </c>
      <c r="J2747" s="466">
        <f t="shared" si="380"/>
        <v>1.1715730245453804</v>
      </c>
      <c r="K2747" s="419">
        <f t="shared" si="379"/>
        <v>49496.054785941451</v>
      </c>
      <c r="L2747" s="464">
        <f t="shared" si="382"/>
        <v>4274248.0547859417</v>
      </c>
      <c r="M2747" s="644">
        <f t="shared" si="381"/>
        <v>2.9984579012811055E-5</v>
      </c>
      <c r="P2747" s="479"/>
    </row>
    <row r="2748" spans="1:16">
      <c r="A2748" s="680"/>
      <c r="B2748" s="440" t="s">
        <v>576</v>
      </c>
      <c r="C2748" s="441">
        <v>890303208</v>
      </c>
      <c r="D2748" s="414" t="s">
        <v>193</v>
      </c>
      <c r="E2748" s="526"/>
      <c r="F2748" s="453"/>
      <c r="G2748" s="419">
        <v>3639480</v>
      </c>
      <c r="H2748" s="419">
        <v>121.5</v>
      </c>
      <c r="I2748" s="419">
        <v>143.66999999999999</v>
      </c>
      <c r="J2748" s="466">
        <f t="shared" si="380"/>
        <v>1.182469135802469</v>
      </c>
      <c r="K2748" s="419">
        <f t="shared" si="379"/>
        <v>43035.727703703698</v>
      </c>
      <c r="L2748" s="464">
        <f t="shared" si="382"/>
        <v>3682515.7277037036</v>
      </c>
      <c r="M2748" s="644">
        <f t="shared" si="381"/>
        <v>2.5833475827312734E-5</v>
      </c>
      <c r="P2748" s="479"/>
    </row>
    <row r="2749" spans="1:16">
      <c r="A2749" s="680"/>
      <c r="B2749" s="412" t="s">
        <v>576</v>
      </c>
      <c r="C2749" s="413">
        <v>890303208</v>
      </c>
      <c r="D2749" s="414" t="s">
        <v>193</v>
      </c>
      <c r="E2749" s="418" t="s">
        <v>1706</v>
      </c>
      <c r="F2749" s="435"/>
      <c r="G2749" s="419">
        <v>2888209</v>
      </c>
      <c r="H2749" s="419">
        <v>123.51</v>
      </c>
      <c r="I2749" s="419">
        <v>143.66999999999999</v>
      </c>
      <c r="J2749" s="466">
        <f t="shared" si="380"/>
        <v>1.1632256497449598</v>
      </c>
      <c r="K2749" s="419">
        <f t="shared" si="379"/>
        <v>33596.387906242402</v>
      </c>
      <c r="L2749" s="464">
        <f t="shared" si="382"/>
        <v>2921805.3879062426</v>
      </c>
      <c r="M2749" s="644">
        <f t="shared" si="381"/>
        <v>2.0496963065967711E-5</v>
      </c>
      <c r="P2749" s="479"/>
    </row>
    <row r="2750" spans="1:16">
      <c r="A2750" s="680"/>
      <c r="B2750" s="412" t="s">
        <v>576</v>
      </c>
      <c r="C2750" s="413">
        <v>890303208</v>
      </c>
      <c r="D2750" s="414" t="s">
        <v>193</v>
      </c>
      <c r="E2750" s="526"/>
      <c r="F2750" s="453"/>
      <c r="G2750" s="419">
        <v>1449534</v>
      </c>
      <c r="H2750" s="419">
        <v>123.51</v>
      </c>
      <c r="I2750" s="419">
        <v>143.66999999999999</v>
      </c>
      <c r="J2750" s="466">
        <f t="shared" si="380"/>
        <v>1.1632256497449598</v>
      </c>
      <c r="K2750" s="419">
        <f t="shared" si="379"/>
        <v>16861.351289774106</v>
      </c>
      <c r="L2750" s="464">
        <f t="shared" si="382"/>
        <v>1466395.3512897741</v>
      </c>
      <c r="M2750" s="644">
        <f t="shared" si="381"/>
        <v>1.0287013460890275E-5</v>
      </c>
      <c r="P2750" s="479"/>
    </row>
    <row r="2751" spans="1:16">
      <c r="A2751" s="680"/>
      <c r="B2751" s="440" t="s">
        <v>576</v>
      </c>
      <c r="C2751" s="441">
        <v>890303208</v>
      </c>
      <c r="D2751" s="414" t="s">
        <v>193</v>
      </c>
      <c r="E2751" s="418" t="s">
        <v>1706</v>
      </c>
      <c r="F2751" s="438">
        <v>45007</v>
      </c>
      <c r="G2751" s="419">
        <v>131548</v>
      </c>
      <c r="H2751" s="419">
        <v>123.51</v>
      </c>
      <c r="I2751" s="419">
        <v>143.66999999999999</v>
      </c>
      <c r="J2751" s="466">
        <f t="shared" si="380"/>
        <v>1.1632256497449598</v>
      </c>
      <c r="K2751" s="419">
        <f t="shared" si="379"/>
        <v>1530.2000777264998</v>
      </c>
      <c r="L2751" s="464">
        <f t="shared" si="382"/>
        <v>133078.20007772651</v>
      </c>
      <c r="M2751" s="644">
        <f t="shared" si="381"/>
        <v>9.3356626802351234E-7</v>
      </c>
      <c r="P2751" s="479"/>
    </row>
    <row r="2752" spans="1:16">
      <c r="A2752" s="680"/>
      <c r="B2752" s="412" t="s">
        <v>576</v>
      </c>
      <c r="C2752" s="413">
        <v>890303208</v>
      </c>
      <c r="D2752" s="414" t="s">
        <v>193</v>
      </c>
      <c r="E2752" s="418" t="s">
        <v>1706</v>
      </c>
      <c r="F2752" s="438">
        <v>45542</v>
      </c>
      <c r="G2752" s="419">
        <v>3541879</v>
      </c>
      <c r="H2752" s="419">
        <v>0</v>
      </c>
      <c r="I2752" s="419">
        <v>143.66999999999999</v>
      </c>
      <c r="J2752" s="466">
        <v>0</v>
      </c>
      <c r="K2752" s="419">
        <f t="shared" si="379"/>
        <v>0</v>
      </c>
      <c r="L2752" s="464">
        <f t="shared" si="382"/>
        <v>3541879</v>
      </c>
      <c r="M2752" s="644">
        <f t="shared" si="381"/>
        <v>2.4846885199000199E-5</v>
      </c>
      <c r="P2752" s="479"/>
    </row>
    <row r="2753" spans="1:16">
      <c r="A2753" s="680"/>
      <c r="B2753" s="412" t="s">
        <v>576</v>
      </c>
      <c r="C2753" s="413">
        <v>890303208</v>
      </c>
      <c r="D2753" s="414" t="s">
        <v>193</v>
      </c>
      <c r="E2753" s="418" t="s">
        <v>1706</v>
      </c>
      <c r="F2753" s="438">
        <v>45542</v>
      </c>
      <c r="G2753" s="419">
        <v>1442089</v>
      </c>
      <c r="H2753" s="419">
        <v>0</v>
      </c>
      <c r="I2753" s="419">
        <v>143.66999999999999</v>
      </c>
      <c r="J2753" s="466">
        <v>0</v>
      </c>
      <c r="K2753" s="419">
        <f t="shared" si="379"/>
        <v>0</v>
      </c>
      <c r="L2753" s="464">
        <f t="shared" si="382"/>
        <v>1442089</v>
      </c>
      <c r="M2753" s="644">
        <f t="shared" si="381"/>
        <v>1.0116500261511192E-5</v>
      </c>
      <c r="P2753" s="479"/>
    </row>
    <row r="2754" spans="1:16">
      <c r="A2754" s="680"/>
      <c r="B2754" s="412" t="s">
        <v>576</v>
      </c>
      <c r="C2754" s="413">
        <v>890303208</v>
      </c>
      <c r="D2754" s="414" t="s">
        <v>193</v>
      </c>
      <c r="E2754" s="418" t="s">
        <v>1706</v>
      </c>
      <c r="F2754" s="438">
        <v>45542</v>
      </c>
      <c r="G2754" s="419">
        <v>3683204</v>
      </c>
      <c r="H2754" s="419">
        <v>0</v>
      </c>
      <c r="I2754" s="419">
        <v>143.66999999999999</v>
      </c>
      <c r="J2754" s="466">
        <v>0</v>
      </c>
      <c r="K2754" s="419">
        <f t="shared" si="379"/>
        <v>0</v>
      </c>
      <c r="L2754" s="464">
        <f t="shared" si="382"/>
        <v>3683204</v>
      </c>
      <c r="M2754" s="644">
        <f t="shared" si="381"/>
        <v>2.5838304174845704E-5</v>
      </c>
      <c r="P2754" s="479"/>
    </row>
    <row r="2755" spans="1:16">
      <c r="A2755" s="680"/>
      <c r="B2755" s="440" t="s">
        <v>576</v>
      </c>
      <c r="C2755" s="441">
        <v>890303208</v>
      </c>
      <c r="D2755" s="414" t="s">
        <v>193</v>
      </c>
      <c r="E2755" s="418" t="s">
        <v>1706</v>
      </c>
      <c r="F2755" s="438">
        <v>45542</v>
      </c>
      <c r="G2755" s="419">
        <v>5343468</v>
      </c>
      <c r="H2755" s="419">
        <v>0</v>
      </c>
      <c r="I2755" s="419">
        <v>143.66999999999999</v>
      </c>
      <c r="J2755" s="466">
        <v>0</v>
      </c>
      <c r="K2755" s="419">
        <f t="shared" si="379"/>
        <v>0</v>
      </c>
      <c r="L2755" s="464">
        <f t="shared" si="382"/>
        <v>5343468</v>
      </c>
      <c r="M2755" s="644">
        <f t="shared" si="381"/>
        <v>3.7485339267809882E-5</v>
      </c>
      <c r="P2755" s="479"/>
    </row>
    <row r="2756" spans="1:16">
      <c r="A2756" s="680"/>
      <c r="B2756" s="412" t="s">
        <v>576</v>
      </c>
      <c r="C2756" s="413">
        <v>890303208</v>
      </c>
      <c r="D2756" s="414" t="s">
        <v>193</v>
      </c>
      <c r="E2756" s="418" t="s">
        <v>1706</v>
      </c>
      <c r="F2756" s="438">
        <v>45548</v>
      </c>
      <c r="G2756" s="419">
        <v>3771580</v>
      </c>
      <c r="H2756" s="419">
        <v>0</v>
      </c>
      <c r="I2756" s="419">
        <v>143.66999999999999</v>
      </c>
      <c r="J2756" s="466">
        <v>0</v>
      </c>
      <c r="K2756" s="419">
        <f t="shared" si="379"/>
        <v>0</v>
      </c>
      <c r="L2756" s="464">
        <f t="shared" si="382"/>
        <v>3771580</v>
      </c>
      <c r="M2756" s="644">
        <f t="shared" si="381"/>
        <v>2.6458276886038504E-5</v>
      </c>
      <c r="P2756" s="479"/>
    </row>
    <row r="2757" spans="1:16">
      <c r="A2757" s="680"/>
      <c r="B2757" s="412" t="s">
        <v>576</v>
      </c>
      <c r="C2757" s="413">
        <v>890303208</v>
      </c>
      <c r="D2757" s="414" t="s">
        <v>193</v>
      </c>
      <c r="E2757" s="418" t="s">
        <v>1706</v>
      </c>
      <c r="F2757" s="438">
        <v>45551</v>
      </c>
      <c r="G2757" s="419">
        <v>5701543</v>
      </c>
      <c r="H2757" s="419">
        <v>0</v>
      </c>
      <c r="I2757" s="419">
        <v>143.66999999999999</v>
      </c>
      <c r="J2757" s="466">
        <v>0</v>
      </c>
      <c r="K2757" s="419">
        <f t="shared" si="379"/>
        <v>0</v>
      </c>
      <c r="L2757" s="464">
        <f t="shared" si="382"/>
        <v>5701543</v>
      </c>
      <c r="M2757" s="644">
        <f t="shared" si="381"/>
        <v>3.9997296457096132E-5</v>
      </c>
      <c r="P2757" s="479"/>
    </row>
    <row r="2758" spans="1:16">
      <c r="A2758" s="680"/>
      <c r="B2758" s="440" t="s">
        <v>576</v>
      </c>
      <c r="C2758" s="441">
        <v>890303208</v>
      </c>
      <c r="D2758" s="414" t="s">
        <v>193</v>
      </c>
      <c r="E2758" s="418" t="s">
        <v>1706</v>
      </c>
      <c r="F2758" s="438">
        <v>45553</v>
      </c>
      <c r="G2758" s="419">
        <v>2182397</v>
      </c>
      <c r="H2758" s="419">
        <v>0</v>
      </c>
      <c r="I2758" s="419">
        <v>143.66999999999999</v>
      </c>
      <c r="J2758" s="466">
        <v>0</v>
      </c>
      <c r="K2758" s="419">
        <f t="shared" si="379"/>
        <v>0</v>
      </c>
      <c r="L2758" s="464">
        <f t="shared" si="382"/>
        <v>2182397</v>
      </c>
      <c r="M2758" s="644">
        <f t="shared" si="381"/>
        <v>1.5309887129865938E-5</v>
      </c>
      <c r="P2758" s="479"/>
    </row>
    <row r="2759" spans="1:16">
      <c r="A2759" s="680"/>
      <c r="B2759" s="412" t="s">
        <v>576</v>
      </c>
      <c r="C2759" s="413">
        <v>890303208</v>
      </c>
      <c r="D2759" s="414" t="s">
        <v>193</v>
      </c>
      <c r="E2759" s="418" t="s">
        <v>1706</v>
      </c>
      <c r="F2759" s="438">
        <v>44888</v>
      </c>
      <c r="G2759" s="419">
        <v>3328783</v>
      </c>
      <c r="H2759" s="419">
        <v>124.46</v>
      </c>
      <c r="I2759" s="419">
        <v>143.66999999999999</v>
      </c>
      <c r="J2759" s="466">
        <f t="shared" si="380"/>
        <v>1.1543467780813113</v>
      </c>
      <c r="K2759" s="419">
        <f t="shared" ref="K2759:K2822" si="383">+G2759*J2759%</f>
        <v>38425.69930981841</v>
      </c>
      <c r="L2759" s="464">
        <f t="shared" si="382"/>
        <v>3367208.6993098184</v>
      </c>
      <c r="M2759" s="644">
        <f t="shared" si="381"/>
        <v>2.3621543252275372E-5</v>
      </c>
      <c r="P2759" s="479"/>
    </row>
    <row r="2760" spans="1:16">
      <c r="A2760" s="680"/>
      <c r="B2760" s="412" t="s">
        <v>576</v>
      </c>
      <c r="C2760" s="413">
        <v>890303208</v>
      </c>
      <c r="D2760" s="414" t="s">
        <v>193</v>
      </c>
      <c r="E2760" s="418" t="s">
        <v>1706</v>
      </c>
      <c r="F2760" s="438">
        <v>44932</v>
      </c>
      <c r="G2760" s="419">
        <v>1995222</v>
      </c>
      <c r="H2760" s="419">
        <v>128.27000000000001</v>
      </c>
      <c r="I2760" s="419">
        <v>143.66999999999999</v>
      </c>
      <c r="J2760" s="466">
        <f t="shared" si="380"/>
        <v>1.1200592500194899</v>
      </c>
      <c r="K2760" s="419">
        <f t="shared" si="383"/>
        <v>22347.668569423869</v>
      </c>
      <c r="L2760" s="464">
        <f t="shared" si="382"/>
        <v>2017569.668569424</v>
      </c>
      <c r="M2760" s="644">
        <f t="shared" si="381"/>
        <v>1.4153595291067074E-5</v>
      </c>
      <c r="P2760" s="479"/>
    </row>
    <row r="2761" spans="1:16">
      <c r="A2761" s="680"/>
      <c r="B2761" s="412" t="s">
        <v>576</v>
      </c>
      <c r="C2761" s="413">
        <v>890303208</v>
      </c>
      <c r="D2761" s="414" t="s">
        <v>193</v>
      </c>
      <c r="E2761" s="418" t="s">
        <v>1706</v>
      </c>
      <c r="F2761" s="438">
        <v>44909</v>
      </c>
      <c r="G2761" s="419">
        <v>236630</v>
      </c>
      <c r="H2761" s="419">
        <v>126.03</v>
      </c>
      <c r="I2761" s="419">
        <v>143.66999999999999</v>
      </c>
      <c r="J2761" s="466">
        <f t="shared" si="380"/>
        <v>1.1399666746012853</v>
      </c>
      <c r="K2761" s="419">
        <f t="shared" si="383"/>
        <v>2697.5031421090216</v>
      </c>
      <c r="L2761" s="464">
        <f t="shared" si="382"/>
        <v>239327.50314210902</v>
      </c>
      <c r="M2761" s="644">
        <f t="shared" si="381"/>
        <v>1.6789232482350025E-6</v>
      </c>
      <c r="P2761" s="479"/>
    </row>
    <row r="2762" spans="1:16">
      <c r="A2762" s="680"/>
      <c r="B2762" s="440" t="s">
        <v>576</v>
      </c>
      <c r="C2762" s="441">
        <v>890303208</v>
      </c>
      <c r="D2762" s="414" t="s">
        <v>193</v>
      </c>
      <c r="E2762" s="418" t="s">
        <v>1706</v>
      </c>
      <c r="F2762" s="438">
        <v>44916</v>
      </c>
      <c r="G2762" s="419">
        <v>791150</v>
      </c>
      <c r="H2762" s="419">
        <v>126.03</v>
      </c>
      <c r="I2762" s="419">
        <v>143.66999999999999</v>
      </c>
      <c r="J2762" s="466">
        <f t="shared" si="380"/>
        <v>1.1399666746012853</v>
      </c>
      <c r="K2762" s="419">
        <f t="shared" si="383"/>
        <v>9018.8463461080682</v>
      </c>
      <c r="L2762" s="464">
        <f t="shared" si="382"/>
        <v>800168.84634610801</v>
      </c>
      <c r="M2762" s="644">
        <f t="shared" si="381"/>
        <v>5.613320913836462E-6</v>
      </c>
      <c r="P2762" s="479"/>
    </row>
    <row r="2763" spans="1:16">
      <c r="A2763" s="680"/>
      <c r="B2763" s="412" t="s">
        <v>576</v>
      </c>
      <c r="C2763" s="413">
        <v>890303208</v>
      </c>
      <c r="D2763" s="414" t="s">
        <v>193</v>
      </c>
      <c r="E2763" s="418" t="s">
        <v>1706</v>
      </c>
      <c r="F2763" s="438">
        <v>44919</v>
      </c>
      <c r="G2763" s="419">
        <v>4685452</v>
      </c>
      <c r="H2763" s="419">
        <v>126.03</v>
      </c>
      <c r="I2763" s="419">
        <v>143.66999999999999</v>
      </c>
      <c r="J2763" s="466">
        <f t="shared" si="380"/>
        <v>1.1399666746012853</v>
      </c>
      <c r="K2763" s="419">
        <f t="shared" si="383"/>
        <v>53412.591354439413</v>
      </c>
      <c r="L2763" s="464">
        <f t="shared" si="382"/>
        <v>4738864.591354439</v>
      </c>
      <c r="M2763" s="644">
        <f t="shared" si="381"/>
        <v>3.3243943250176175E-5</v>
      </c>
      <c r="P2763" s="479"/>
    </row>
    <row r="2764" spans="1:16">
      <c r="A2764" s="680"/>
      <c r="B2764" s="440" t="s">
        <v>576</v>
      </c>
      <c r="C2764" s="441">
        <v>890303208</v>
      </c>
      <c r="D2764" s="414" t="s">
        <v>193</v>
      </c>
      <c r="E2764" s="418" t="s">
        <v>1706</v>
      </c>
      <c r="F2764" s="438">
        <v>44925</v>
      </c>
      <c r="G2764" s="419">
        <v>1212192</v>
      </c>
      <c r="H2764" s="419">
        <v>126.03</v>
      </c>
      <c r="I2764" s="419">
        <v>143.66999999999999</v>
      </c>
      <c r="J2764" s="466">
        <f t="shared" si="380"/>
        <v>1.1399666746012853</v>
      </c>
      <c r="K2764" s="419">
        <f t="shared" si="383"/>
        <v>13818.584832182813</v>
      </c>
      <c r="L2764" s="464">
        <f t="shared" si="382"/>
        <v>1226010.5848321829</v>
      </c>
      <c r="M2764" s="644">
        <f t="shared" si="381"/>
        <v>8.600673330196865E-6</v>
      </c>
      <c r="P2764" s="479"/>
    </row>
    <row r="2765" spans="1:16">
      <c r="A2765" s="680"/>
      <c r="B2765" s="412" t="s">
        <v>576</v>
      </c>
      <c r="C2765" s="413">
        <v>890303208</v>
      </c>
      <c r="D2765" s="414" t="s">
        <v>193</v>
      </c>
      <c r="E2765" s="418" t="s">
        <v>1706</v>
      </c>
      <c r="F2765" s="438">
        <v>44930</v>
      </c>
      <c r="G2765" s="419">
        <v>56000</v>
      </c>
      <c r="H2765" s="419">
        <v>128.27000000000001</v>
      </c>
      <c r="I2765" s="419">
        <v>143.66999999999999</v>
      </c>
      <c r="J2765" s="466">
        <f t="shared" si="380"/>
        <v>1.1200592500194899</v>
      </c>
      <c r="K2765" s="419">
        <f t="shared" si="383"/>
        <v>627.23318001091445</v>
      </c>
      <c r="L2765" s="464">
        <f t="shared" si="382"/>
        <v>56627.233180010917</v>
      </c>
      <c r="M2765" s="644">
        <f t="shared" si="381"/>
        <v>3.9724969767762996E-7</v>
      </c>
      <c r="P2765" s="479"/>
    </row>
    <row r="2766" spans="1:16">
      <c r="A2766" s="680"/>
      <c r="B2766" s="412" t="s">
        <v>576</v>
      </c>
      <c r="C2766" s="413">
        <v>890303208</v>
      </c>
      <c r="D2766" s="414" t="s">
        <v>193</v>
      </c>
      <c r="E2766" s="418" t="s">
        <v>1706</v>
      </c>
      <c r="F2766" s="438">
        <v>44939</v>
      </c>
      <c r="G2766" s="419">
        <v>577992</v>
      </c>
      <c r="H2766" s="419">
        <v>128.27000000000001</v>
      </c>
      <c r="I2766" s="419">
        <v>143.66999999999999</v>
      </c>
      <c r="J2766" s="466">
        <f t="shared" si="380"/>
        <v>1.1200592500194899</v>
      </c>
      <c r="K2766" s="419">
        <f t="shared" si="383"/>
        <v>6473.8528603726509</v>
      </c>
      <c r="L2766" s="464">
        <f t="shared" si="382"/>
        <v>584465.85286037263</v>
      </c>
      <c r="M2766" s="644">
        <f t="shared" si="381"/>
        <v>4.1001276296444406E-6</v>
      </c>
      <c r="P2766" s="479"/>
    </row>
    <row r="2767" spans="1:16">
      <c r="A2767" s="680"/>
      <c r="B2767" s="440" t="s">
        <v>576</v>
      </c>
      <c r="C2767" s="441">
        <v>890303208</v>
      </c>
      <c r="D2767" s="414" t="s">
        <v>193</v>
      </c>
      <c r="E2767" s="418" t="s">
        <v>1706</v>
      </c>
      <c r="F2767" s="438">
        <v>44954</v>
      </c>
      <c r="G2767" s="419">
        <v>2209005</v>
      </c>
      <c r="H2767" s="419">
        <v>128.27000000000001</v>
      </c>
      <c r="I2767" s="419">
        <v>143.66999999999999</v>
      </c>
      <c r="J2767" s="466">
        <f t="shared" si="380"/>
        <v>1.1200592500194899</v>
      </c>
      <c r="K2767" s="419">
        <f t="shared" si="383"/>
        <v>24742.164835893036</v>
      </c>
      <c r="L2767" s="464">
        <f t="shared" si="382"/>
        <v>2233747.1648358931</v>
      </c>
      <c r="M2767" s="644">
        <f t="shared" si="381"/>
        <v>1.5670117293185229E-5</v>
      </c>
      <c r="P2767" s="479"/>
    </row>
    <row r="2768" spans="1:16">
      <c r="A2768" s="680"/>
      <c r="B2768" s="412" t="s">
        <v>576</v>
      </c>
      <c r="C2768" s="413">
        <v>890303208</v>
      </c>
      <c r="D2768" s="414" t="s">
        <v>193</v>
      </c>
      <c r="E2768" s="418" t="s">
        <v>1706</v>
      </c>
      <c r="F2768" s="438">
        <v>44958</v>
      </c>
      <c r="G2768" s="419">
        <v>217297</v>
      </c>
      <c r="H2768" s="419">
        <v>130.4</v>
      </c>
      <c r="I2768" s="419">
        <v>143.66999999999999</v>
      </c>
      <c r="J2768" s="466">
        <f t="shared" si="380"/>
        <v>1.1017638036809814</v>
      </c>
      <c r="K2768" s="419">
        <f t="shared" si="383"/>
        <v>2394.0996924846622</v>
      </c>
      <c r="L2768" s="464">
        <f t="shared" si="382"/>
        <v>219691.09969248465</v>
      </c>
      <c r="M2768" s="644">
        <f t="shared" si="381"/>
        <v>1.5411705293436829E-6</v>
      </c>
      <c r="P2768" s="479"/>
    </row>
    <row r="2769" spans="1:16">
      <c r="A2769" s="680"/>
      <c r="B2769" s="412" t="s">
        <v>576</v>
      </c>
      <c r="C2769" s="413">
        <v>890303208</v>
      </c>
      <c r="D2769" s="414" t="s">
        <v>193</v>
      </c>
      <c r="E2769" s="418" t="s">
        <v>1706</v>
      </c>
      <c r="F2769" s="438">
        <v>44961</v>
      </c>
      <c r="G2769" s="419">
        <v>4294781</v>
      </c>
      <c r="H2769" s="419">
        <v>130.4</v>
      </c>
      <c r="I2769" s="419">
        <v>143.66999999999999</v>
      </c>
      <c r="J2769" s="466">
        <f t="shared" si="380"/>
        <v>1.1017638036809814</v>
      </c>
      <c r="K2769" s="419">
        <f t="shared" si="383"/>
        <v>47318.342505368091</v>
      </c>
      <c r="L2769" s="464">
        <f t="shared" si="382"/>
        <v>4342099.3425053684</v>
      </c>
      <c r="M2769" s="644">
        <f t="shared" si="381"/>
        <v>3.0460567367175766E-5</v>
      </c>
      <c r="P2769" s="479"/>
    </row>
    <row r="2770" spans="1:16">
      <c r="A2770" s="680"/>
      <c r="B2770" s="412" t="s">
        <v>576</v>
      </c>
      <c r="C2770" s="413">
        <v>890303208</v>
      </c>
      <c r="D2770" s="414" t="s">
        <v>193</v>
      </c>
      <c r="E2770" s="418" t="s">
        <v>1706</v>
      </c>
      <c r="F2770" s="438">
        <v>44965</v>
      </c>
      <c r="G2770" s="419">
        <v>828606</v>
      </c>
      <c r="H2770" s="419">
        <v>130.4</v>
      </c>
      <c r="I2770" s="419">
        <v>143.66999999999999</v>
      </c>
      <c r="J2770" s="466">
        <f t="shared" si="380"/>
        <v>1.1017638036809814</v>
      </c>
      <c r="K2770" s="419">
        <f t="shared" si="383"/>
        <v>9129.2809831288323</v>
      </c>
      <c r="L2770" s="464">
        <f t="shared" si="382"/>
        <v>837735.28098312882</v>
      </c>
      <c r="M2770" s="644">
        <f t="shared" si="381"/>
        <v>5.87685585920354E-6</v>
      </c>
      <c r="P2770" s="479"/>
    </row>
    <row r="2771" spans="1:16">
      <c r="A2771" s="680"/>
      <c r="B2771" s="440" t="s">
        <v>576</v>
      </c>
      <c r="C2771" s="441">
        <v>890303208</v>
      </c>
      <c r="D2771" s="414" t="s">
        <v>193</v>
      </c>
      <c r="E2771" s="418" t="s">
        <v>1706</v>
      </c>
      <c r="F2771" s="438">
        <v>44967</v>
      </c>
      <c r="G2771" s="419">
        <v>41229</v>
      </c>
      <c r="H2771" s="419">
        <v>130.4</v>
      </c>
      <c r="I2771" s="419">
        <v>143.66999999999999</v>
      </c>
      <c r="J2771" s="466">
        <f t="shared" si="380"/>
        <v>1.1017638036809814</v>
      </c>
      <c r="K2771" s="419">
        <f t="shared" si="383"/>
        <v>454.2461986196318</v>
      </c>
      <c r="L2771" s="464">
        <f t="shared" si="382"/>
        <v>41683.246198619629</v>
      </c>
      <c r="M2771" s="644">
        <f t="shared" si="381"/>
        <v>2.9241508053176391E-7</v>
      </c>
      <c r="P2771" s="479"/>
    </row>
    <row r="2772" spans="1:16">
      <c r="A2772" s="680"/>
      <c r="B2772" s="412" t="s">
        <v>576</v>
      </c>
      <c r="C2772" s="413">
        <v>890303208</v>
      </c>
      <c r="D2772" s="414" t="s">
        <v>193</v>
      </c>
      <c r="E2772" s="418" t="s">
        <v>1706</v>
      </c>
      <c r="F2772" s="438">
        <v>44973</v>
      </c>
      <c r="G2772" s="419">
        <v>42700</v>
      </c>
      <c r="H2772" s="419">
        <v>130.4</v>
      </c>
      <c r="I2772" s="419">
        <v>143.66999999999999</v>
      </c>
      <c r="J2772" s="466">
        <f t="shared" si="380"/>
        <v>1.1017638036809814</v>
      </c>
      <c r="K2772" s="419">
        <f t="shared" si="383"/>
        <v>470.45314417177906</v>
      </c>
      <c r="L2772" s="464">
        <f t="shared" si="382"/>
        <v>43170.453144171777</v>
      </c>
      <c r="M2772" s="644">
        <f t="shared" si="381"/>
        <v>3.0284809087550797E-7</v>
      </c>
      <c r="P2772" s="479"/>
    </row>
    <row r="2773" spans="1:16">
      <c r="A2773" s="680"/>
      <c r="B2773" s="412" t="s">
        <v>576</v>
      </c>
      <c r="C2773" s="413">
        <v>890303208</v>
      </c>
      <c r="D2773" s="414" t="s">
        <v>193</v>
      </c>
      <c r="E2773" s="418" t="s">
        <v>1706</v>
      </c>
      <c r="F2773" s="438">
        <v>44973</v>
      </c>
      <c r="G2773" s="419">
        <v>804000</v>
      </c>
      <c r="H2773" s="419">
        <v>130.4</v>
      </c>
      <c r="I2773" s="419">
        <v>143.66999999999999</v>
      </c>
      <c r="J2773" s="466">
        <f t="shared" si="380"/>
        <v>1.1017638036809814</v>
      </c>
      <c r="K2773" s="419">
        <f t="shared" si="383"/>
        <v>8858.180981595091</v>
      </c>
      <c r="L2773" s="464">
        <f t="shared" si="382"/>
        <v>812858.18098159507</v>
      </c>
      <c r="M2773" s="644">
        <f t="shared" si="381"/>
        <v>5.702338760278886E-6</v>
      </c>
      <c r="P2773" s="479"/>
    </row>
    <row r="2774" spans="1:16">
      <c r="A2774" s="680"/>
      <c r="B2774" s="440" t="s">
        <v>576</v>
      </c>
      <c r="C2774" s="441">
        <v>890303208</v>
      </c>
      <c r="D2774" s="414" t="s">
        <v>193</v>
      </c>
      <c r="E2774" s="418" t="s">
        <v>1706</v>
      </c>
      <c r="F2774" s="438">
        <v>44985</v>
      </c>
      <c r="G2774" s="419">
        <v>1087322</v>
      </c>
      <c r="H2774" s="419">
        <v>130.4</v>
      </c>
      <c r="I2774" s="419">
        <v>143.66999999999999</v>
      </c>
      <c r="J2774" s="466">
        <f t="shared" si="380"/>
        <v>1.1017638036809814</v>
      </c>
      <c r="K2774" s="419">
        <f t="shared" si="383"/>
        <v>11979.72022546012</v>
      </c>
      <c r="L2774" s="464">
        <f t="shared" si="382"/>
        <v>1099301.7202254601</v>
      </c>
      <c r="M2774" s="644">
        <f t="shared" si="381"/>
        <v>7.711789036696467E-6</v>
      </c>
      <c r="P2774" s="479"/>
    </row>
    <row r="2775" spans="1:16">
      <c r="A2775" s="680"/>
      <c r="B2775" s="412" t="s">
        <v>576</v>
      </c>
      <c r="C2775" s="413">
        <v>890303208</v>
      </c>
      <c r="D2775" s="414" t="s">
        <v>193</v>
      </c>
      <c r="E2775" s="418" t="s">
        <v>1706</v>
      </c>
      <c r="F2775" s="438">
        <v>44985</v>
      </c>
      <c r="G2775" s="419">
        <v>1976457</v>
      </c>
      <c r="H2775" s="419">
        <v>130.4</v>
      </c>
      <c r="I2775" s="419">
        <v>143.66999999999999</v>
      </c>
      <c r="J2775" s="466">
        <f t="shared" si="380"/>
        <v>1.1017638036809814</v>
      </c>
      <c r="K2775" s="419">
        <f t="shared" si="383"/>
        <v>21775.887821319015</v>
      </c>
      <c r="L2775" s="464">
        <f t="shared" si="382"/>
        <v>1998232.887821319</v>
      </c>
      <c r="M2775" s="644">
        <f t="shared" si="381"/>
        <v>1.4017944476523042E-5</v>
      </c>
      <c r="P2775" s="479"/>
    </row>
    <row r="2776" spans="1:16">
      <c r="A2776" s="680"/>
      <c r="B2776" s="412" t="s">
        <v>576</v>
      </c>
      <c r="C2776" s="413">
        <v>890303208</v>
      </c>
      <c r="D2776" s="414" t="s">
        <v>193</v>
      </c>
      <c r="E2776" s="418" t="s">
        <v>1706</v>
      </c>
      <c r="F2776" s="438">
        <v>45000</v>
      </c>
      <c r="G2776" s="419">
        <v>3876188</v>
      </c>
      <c r="H2776" s="419">
        <v>131.77000000000001</v>
      </c>
      <c r="I2776" s="419">
        <v>143.66999999999999</v>
      </c>
      <c r="J2776" s="466">
        <f t="shared" si="380"/>
        <v>1.0903088715185549</v>
      </c>
      <c r="K2776" s="419">
        <f t="shared" si="383"/>
        <v>42262.421640737644</v>
      </c>
      <c r="L2776" s="464">
        <f t="shared" si="382"/>
        <v>3918450.4216407374</v>
      </c>
      <c r="M2776" s="644">
        <f t="shared" si="381"/>
        <v>2.7488597940381739E-5</v>
      </c>
      <c r="P2776" s="479"/>
    </row>
    <row r="2777" spans="1:16">
      <c r="A2777" s="680"/>
      <c r="B2777" s="412" t="s">
        <v>576</v>
      </c>
      <c r="C2777" s="413">
        <v>890303208</v>
      </c>
      <c r="D2777" s="414" t="s">
        <v>193</v>
      </c>
      <c r="E2777" s="418" t="s">
        <v>1706</v>
      </c>
      <c r="F2777" s="438">
        <v>45003</v>
      </c>
      <c r="G2777" s="419">
        <v>3421855</v>
      </c>
      <c r="H2777" s="419">
        <v>131.77000000000001</v>
      </c>
      <c r="I2777" s="419">
        <v>143.66999999999999</v>
      </c>
      <c r="J2777" s="466">
        <f t="shared" si="380"/>
        <v>1.0903088715185549</v>
      </c>
      <c r="K2777" s="419">
        <f t="shared" si="383"/>
        <v>37308.788635501252</v>
      </c>
      <c r="L2777" s="464">
        <f t="shared" si="382"/>
        <v>3459163.7886355012</v>
      </c>
      <c r="M2777" s="644">
        <f t="shared" si="381"/>
        <v>2.4266623885447496E-5</v>
      </c>
      <c r="P2777" s="479"/>
    </row>
    <row r="2778" spans="1:16">
      <c r="A2778" s="680"/>
      <c r="B2778" s="440" t="s">
        <v>576</v>
      </c>
      <c r="C2778" s="441">
        <v>890303208</v>
      </c>
      <c r="D2778" s="414" t="s">
        <v>193</v>
      </c>
      <c r="E2778" s="418" t="s">
        <v>1706</v>
      </c>
      <c r="F2778" s="438">
        <v>45006</v>
      </c>
      <c r="G2778" s="419">
        <v>637377</v>
      </c>
      <c r="H2778" s="419">
        <v>131.77000000000001</v>
      </c>
      <c r="I2778" s="419">
        <v>143.66999999999999</v>
      </c>
      <c r="J2778" s="466">
        <f t="shared" si="380"/>
        <v>1.0903088715185549</v>
      </c>
      <c r="K2778" s="419">
        <f t="shared" si="383"/>
        <v>6949.3779760188199</v>
      </c>
      <c r="L2778" s="464">
        <f t="shared" si="382"/>
        <v>644326.37797601882</v>
      </c>
      <c r="M2778" s="644">
        <f t="shared" si="381"/>
        <v>4.5200594216396863E-6</v>
      </c>
      <c r="P2778" s="479"/>
    </row>
    <row r="2779" spans="1:16">
      <c r="A2779" s="680"/>
      <c r="B2779" s="412" t="s">
        <v>576</v>
      </c>
      <c r="C2779" s="413">
        <v>890303208</v>
      </c>
      <c r="D2779" s="414" t="s">
        <v>193</v>
      </c>
      <c r="E2779" s="418" t="s">
        <v>1706</v>
      </c>
      <c r="F2779" s="438">
        <v>45015</v>
      </c>
      <c r="G2779" s="419">
        <v>4147822</v>
      </c>
      <c r="H2779" s="419">
        <v>131.77000000000001</v>
      </c>
      <c r="I2779" s="419">
        <v>143.66999999999999</v>
      </c>
      <c r="J2779" s="466">
        <f t="shared" si="380"/>
        <v>1.0903088715185549</v>
      </c>
      <c r="K2779" s="419">
        <f t="shared" si="383"/>
        <v>45224.071240798359</v>
      </c>
      <c r="L2779" s="464">
        <f t="shared" si="382"/>
        <v>4193046.0712407986</v>
      </c>
      <c r="M2779" s="644">
        <f t="shared" si="381"/>
        <v>2.9414933250469295E-5</v>
      </c>
      <c r="P2779" s="479"/>
    </row>
    <row r="2780" spans="1:16">
      <c r="A2780" s="680"/>
      <c r="B2780" s="440" t="s">
        <v>576</v>
      </c>
      <c r="C2780" s="441">
        <v>890303208</v>
      </c>
      <c r="D2780" s="414" t="s">
        <v>193</v>
      </c>
      <c r="E2780" s="418" t="s">
        <v>1706</v>
      </c>
      <c r="F2780" s="438">
        <v>45018</v>
      </c>
      <c r="G2780" s="419">
        <v>168865</v>
      </c>
      <c r="H2780" s="419">
        <v>132.80000000000001</v>
      </c>
      <c r="I2780" s="419">
        <v>143.66999999999999</v>
      </c>
      <c r="J2780" s="466">
        <f t="shared" si="380"/>
        <v>1.081852409638554</v>
      </c>
      <c r="K2780" s="419">
        <f t="shared" si="383"/>
        <v>1826.8700715361442</v>
      </c>
      <c r="L2780" s="464">
        <f t="shared" si="382"/>
        <v>170691.87007153613</v>
      </c>
      <c r="M2780" s="644">
        <f t="shared" si="381"/>
        <v>1.1974325774737409E-6</v>
      </c>
      <c r="P2780" s="479"/>
    </row>
    <row r="2781" spans="1:16">
      <c r="A2781" s="680"/>
      <c r="B2781" s="412" t="s">
        <v>576</v>
      </c>
      <c r="C2781" s="413">
        <v>890303208</v>
      </c>
      <c r="D2781" s="414" t="s">
        <v>193</v>
      </c>
      <c r="E2781" s="418" t="s">
        <v>1706</v>
      </c>
      <c r="F2781" s="438">
        <v>45023</v>
      </c>
      <c r="G2781" s="419">
        <v>2448525</v>
      </c>
      <c r="H2781" s="419">
        <v>132.80000000000001</v>
      </c>
      <c r="I2781" s="419">
        <v>143.66999999999999</v>
      </c>
      <c r="J2781" s="466">
        <f t="shared" si="380"/>
        <v>1.081852409638554</v>
      </c>
      <c r="K2781" s="419">
        <f t="shared" si="383"/>
        <v>26489.426713102403</v>
      </c>
      <c r="L2781" s="464">
        <f t="shared" si="382"/>
        <v>2475014.4267131025</v>
      </c>
      <c r="M2781" s="644">
        <f t="shared" si="381"/>
        <v>1.7362648279743534E-5</v>
      </c>
      <c r="P2781" s="479"/>
    </row>
    <row r="2782" spans="1:16">
      <c r="A2782" s="680"/>
      <c r="B2782" s="412" t="s">
        <v>576</v>
      </c>
      <c r="C2782" s="413">
        <v>890303208</v>
      </c>
      <c r="D2782" s="414" t="s">
        <v>193</v>
      </c>
      <c r="E2782" s="418" t="s">
        <v>1706</v>
      </c>
      <c r="F2782" s="438">
        <v>44993</v>
      </c>
      <c r="G2782" s="419">
        <v>1100631</v>
      </c>
      <c r="H2782" s="419">
        <v>124.46</v>
      </c>
      <c r="I2782" s="419">
        <v>143.66999999999999</v>
      </c>
      <c r="J2782" s="466">
        <f t="shared" si="380"/>
        <v>1.1543467780813113</v>
      </c>
      <c r="K2782" s="419">
        <f t="shared" si="383"/>
        <v>12705.098487064117</v>
      </c>
      <c r="L2782" s="464">
        <f t="shared" si="382"/>
        <v>1113336.098487064</v>
      </c>
      <c r="M2782" s="644">
        <f t="shared" si="381"/>
        <v>7.8102425935529863E-6</v>
      </c>
      <c r="P2782" s="479"/>
    </row>
    <row r="2783" spans="1:16">
      <c r="A2783" s="680"/>
      <c r="B2783" s="440" t="s">
        <v>576</v>
      </c>
      <c r="C2783" s="441">
        <v>890303208</v>
      </c>
      <c r="D2783" s="414" t="s">
        <v>193</v>
      </c>
      <c r="E2783" s="418" t="s">
        <v>1706</v>
      </c>
      <c r="F2783" s="438">
        <v>45030</v>
      </c>
      <c r="G2783" s="419">
        <v>814032</v>
      </c>
      <c r="H2783" s="419">
        <v>132.80000000000001</v>
      </c>
      <c r="I2783" s="419">
        <v>143.66999999999999</v>
      </c>
      <c r="J2783" s="466">
        <f t="shared" si="380"/>
        <v>1.081852409638554</v>
      </c>
      <c r="K2783" s="419">
        <f t="shared" si="383"/>
        <v>8806.6248072289145</v>
      </c>
      <c r="L2783" s="464">
        <f t="shared" si="382"/>
        <v>822838.62480722892</v>
      </c>
      <c r="M2783" s="644">
        <f t="shared" si="381"/>
        <v>5.7723532757297511E-6</v>
      </c>
      <c r="P2783" s="479"/>
    </row>
    <row r="2784" spans="1:16">
      <c r="A2784" s="680"/>
      <c r="B2784" s="412" t="s">
        <v>576</v>
      </c>
      <c r="C2784" s="413">
        <v>890303208</v>
      </c>
      <c r="D2784" s="414" t="s">
        <v>193</v>
      </c>
      <c r="E2784" s="418" t="s">
        <v>1706</v>
      </c>
      <c r="F2784" s="438">
        <v>45030</v>
      </c>
      <c r="G2784" s="419">
        <v>322927</v>
      </c>
      <c r="H2784" s="419">
        <v>132.80000000000001</v>
      </c>
      <c r="I2784" s="419">
        <v>143.66999999999999</v>
      </c>
      <c r="J2784" s="466">
        <f t="shared" si="380"/>
        <v>1.081852409638554</v>
      </c>
      <c r="K2784" s="419">
        <f t="shared" si="383"/>
        <v>3493.5935308734934</v>
      </c>
      <c r="L2784" s="464">
        <f t="shared" si="382"/>
        <v>326420.59353087348</v>
      </c>
      <c r="M2784" s="644">
        <f t="shared" si="381"/>
        <v>2.2898961297241155E-6</v>
      </c>
      <c r="P2784" s="479"/>
    </row>
    <row r="2785" spans="1:16">
      <c r="A2785" s="680"/>
      <c r="B2785" s="412" t="s">
        <v>576</v>
      </c>
      <c r="C2785" s="413">
        <v>890303208</v>
      </c>
      <c r="D2785" s="414" t="s">
        <v>193</v>
      </c>
      <c r="E2785" s="418" t="s">
        <v>1706</v>
      </c>
      <c r="F2785" s="438">
        <v>45035</v>
      </c>
      <c r="G2785" s="419">
        <v>2496166</v>
      </c>
      <c r="H2785" s="419">
        <v>132.80000000000001</v>
      </c>
      <c r="I2785" s="419">
        <v>143.66999999999999</v>
      </c>
      <c r="J2785" s="466">
        <f t="shared" si="380"/>
        <v>1.081852409638554</v>
      </c>
      <c r="K2785" s="419">
        <f t="shared" si="383"/>
        <v>27004.832019578305</v>
      </c>
      <c r="L2785" s="464">
        <f t="shared" si="382"/>
        <v>2523170.8320195782</v>
      </c>
      <c r="M2785" s="644">
        <f t="shared" si="381"/>
        <v>1.7700473675316486E-5</v>
      </c>
      <c r="P2785" s="479"/>
    </row>
    <row r="2786" spans="1:16">
      <c r="A2786" s="680"/>
      <c r="B2786" s="412" t="s">
        <v>576</v>
      </c>
      <c r="C2786" s="413">
        <v>890303208</v>
      </c>
      <c r="D2786" s="414" t="s">
        <v>193</v>
      </c>
      <c r="E2786" s="418" t="s">
        <v>1706</v>
      </c>
      <c r="F2786" s="438">
        <v>45086</v>
      </c>
      <c r="G2786" s="419">
        <v>3620084</v>
      </c>
      <c r="H2786" s="419">
        <v>133.78</v>
      </c>
      <c r="I2786" s="419">
        <v>143.66999999999999</v>
      </c>
      <c r="J2786" s="466">
        <f t="shared" si="380"/>
        <v>1.0739273433996113</v>
      </c>
      <c r="K2786" s="419">
        <f t="shared" si="383"/>
        <v>38877.071930034384</v>
      </c>
      <c r="L2786" s="464">
        <f t="shared" si="382"/>
        <v>3658961.0719300346</v>
      </c>
      <c r="M2786" s="644">
        <f t="shared" si="381"/>
        <v>2.5668235900169454E-5</v>
      </c>
      <c r="P2786" s="479"/>
    </row>
    <row r="2787" spans="1:16">
      <c r="A2787" s="680"/>
      <c r="B2787" s="440" t="s">
        <v>576</v>
      </c>
      <c r="C2787" s="441">
        <v>890303208</v>
      </c>
      <c r="D2787" s="414" t="s">
        <v>193</v>
      </c>
      <c r="E2787" s="418" t="s">
        <v>1706</v>
      </c>
      <c r="F2787" s="438">
        <v>45090</v>
      </c>
      <c r="G2787" s="419">
        <v>1860569</v>
      </c>
      <c r="H2787" s="419">
        <v>133.78</v>
      </c>
      <c r="I2787" s="419">
        <v>143.66999999999999</v>
      </c>
      <c r="J2787" s="466">
        <f t="shared" si="380"/>
        <v>1.0739273433996113</v>
      </c>
      <c r="K2787" s="419">
        <f t="shared" si="383"/>
        <v>19981.159233816714</v>
      </c>
      <c r="L2787" s="464">
        <f t="shared" si="382"/>
        <v>1880550.1592338167</v>
      </c>
      <c r="M2787" s="644">
        <f t="shared" si="381"/>
        <v>1.3192380066468726E-5</v>
      </c>
      <c r="P2787" s="479"/>
    </row>
    <row r="2788" spans="1:16">
      <c r="A2788" s="680"/>
      <c r="B2788" s="412" t="s">
        <v>576</v>
      </c>
      <c r="C2788" s="413">
        <v>890303208</v>
      </c>
      <c r="D2788" s="414" t="s">
        <v>193</v>
      </c>
      <c r="E2788" s="418" t="s">
        <v>1706</v>
      </c>
      <c r="F2788" s="438">
        <v>45124</v>
      </c>
      <c r="G2788" s="419">
        <v>254182</v>
      </c>
      <c r="H2788" s="419">
        <v>134.44999999999999</v>
      </c>
      <c r="I2788" s="419">
        <v>143.66999999999999</v>
      </c>
      <c r="J2788" s="466">
        <f t="shared" si="380"/>
        <v>1.0685756786909633</v>
      </c>
      <c r="K2788" s="419">
        <f t="shared" si="383"/>
        <v>2716.1270316102641</v>
      </c>
      <c r="L2788" s="464">
        <f t="shared" si="382"/>
        <v>256898.12703161026</v>
      </c>
      <c r="M2788" s="644">
        <f t="shared" si="381"/>
        <v>1.8021841712245365E-6</v>
      </c>
      <c r="P2788" s="479"/>
    </row>
    <row r="2789" spans="1:16">
      <c r="A2789" s="680"/>
      <c r="B2789" s="412" t="s">
        <v>576</v>
      </c>
      <c r="C2789" s="413">
        <v>890303208</v>
      </c>
      <c r="D2789" s="414" t="s">
        <v>193</v>
      </c>
      <c r="E2789" s="418" t="s">
        <v>1706</v>
      </c>
      <c r="F2789" s="438">
        <v>45104</v>
      </c>
      <c r="G2789" s="419">
        <v>1913586</v>
      </c>
      <c r="H2789" s="419">
        <v>133.47800000000001</v>
      </c>
      <c r="I2789" s="419">
        <v>143.66999999999999</v>
      </c>
      <c r="J2789" s="466">
        <f t="shared" si="380"/>
        <v>1.0763571524895488</v>
      </c>
      <c r="K2789" s="419">
        <f t="shared" si="383"/>
        <v>20597.019780038656</v>
      </c>
      <c r="L2789" s="464">
        <f t="shared" si="382"/>
        <v>1934183.0197800386</v>
      </c>
      <c r="M2789" s="644">
        <f t="shared" si="381"/>
        <v>1.3568623729475273E-5</v>
      </c>
      <c r="P2789" s="479"/>
    </row>
    <row r="2790" spans="1:16">
      <c r="A2790" s="680"/>
      <c r="B2790" s="440" t="s">
        <v>576</v>
      </c>
      <c r="C2790" s="441">
        <v>890303208</v>
      </c>
      <c r="D2790" s="414" t="s">
        <v>193</v>
      </c>
      <c r="E2790" s="418" t="s">
        <v>1706</v>
      </c>
      <c r="F2790" s="438">
        <v>45137</v>
      </c>
      <c r="G2790" s="419">
        <v>24455370</v>
      </c>
      <c r="H2790" s="419">
        <v>134.44999999999999</v>
      </c>
      <c r="I2790" s="419">
        <v>143.66999999999999</v>
      </c>
      <c r="J2790" s="466">
        <f t="shared" si="380"/>
        <v>1.0685756786909633</v>
      </c>
      <c r="K2790" s="419">
        <f t="shared" si="383"/>
        <v>261324.1359538862</v>
      </c>
      <c r="L2790" s="464">
        <f t="shared" si="382"/>
        <v>24716694.135953885</v>
      </c>
      <c r="M2790" s="644">
        <f t="shared" si="381"/>
        <v>1.7339182442281274E-4</v>
      </c>
      <c r="P2790" s="479"/>
    </row>
    <row r="2791" spans="1:16">
      <c r="A2791" s="680"/>
      <c r="B2791" s="412" t="s">
        <v>576</v>
      </c>
      <c r="C2791" s="413">
        <v>890303208</v>
      </c>
      <c r="D2791" s="414" t="s">
        <v>193</v>
      </c>
      <c r="E2791" s="418" t="s">
        <v>1706</v>
      </c>
      <c r="F2791" s="438">
        <v>45141</v>
      </c>
      <c r="G2791" s="419">
        <v>15664842</v>
      </c>
      <c r="H2791" s="419">
        <v>135.38999999999999</v>
      </c>
      <c r="I2791" s="419">
        <v>143.66999999999999</v>
      </c>
      <c r="J2791" s="466">
        <f t="shared" si="380"/>
        <v>1.0611566585419898</v>
      </c>
      <c r="K2791" s="419">
        <f t="shared" si="383"/>
        <v>166228.5139330822</v>
      </c>
      <c r="L2791" s="464">
        <f t="shared" si="382"/>
        <v>15831070.513933083</v>
      </c>
      <c r="M2791" s="644">
        <f t="shared" si="381"/>
        <v>1.1105765940535304E-4</v>
      </c>
      <c r="P2791" s="479"/>
    </row>
    <row r="2792" spans="1:16">
      <c r="A2792" s="680"/>
      <c r="B2792" s="412" t="s">
        <v>576</v>
      </c>
      <c r="C2792" s="413">
        <v>890303208</v>
      </c>
      <c r="D2792" s="414" t="s">
        <v>193</v>
      </c>
      <c r="E2792" s="418" t="s">
        <v>1706</v>
      </c>
      <c r="F2792" s="438">
        <v>45156</v>
      </c>
      <c r="G2792" s="419">
        <v>1735111</v>
      </c>
      <c r="H2792" s="419">
        <v>135.38999999999999</v>
      </c>
      <c r="I2792" s="419">
        <v>143.66999999999999</v>
      </c>
      <c r="J2792" s="466">
        <f t="shared" si="380"/>
        <v>1.0611566585419898</v>
      </c>
      <c r="K2792" s="419">
        <f t="shared" si="383"/>
        <v>18412.245909594505</v>
      </c>
      <c r="L2792" s="464">
        <f t="shared" si="382"/>
        <v>1753523.2459095945</v>
      </c>
      <c r="M2792" s="644">
        <f t="shared" si="381"/>
        <v>1.2301264606976661E-5</v>
      </c>
      <c r="P2792" s="479"/>
    </row>
    <row r="2793" spans="1:16">
      <c r="A2793" s="680"/>
      <c r="B2793" s="412" t="s">
        <v>576</v>
      </c>
      <c r="C2793" s="413">
        <v>890303208</v>
      </c>
      <c r="D2793" s="414" t="s">
        <v>193</v>
      </c>
      <c r="E2793" s="418" t="s">
        <v>1706</v>
      </c>
      <c r="F2793" s="438">
        <v>45158</v>
      </c>
      <c r="G2793" s="419">
        <v>3721305</v>
      </c>
      <c r="H2793" s="419">
        <v>135.38999999999999</v>
      </c>
      <c r="I2793" s="419">
        <v>143.66999999999999</v>
      </c>
      <c r="J2793" s="466">
        <f t="shared" ref="J2793:J2856" si="384">+I2793/H2793</f>
        <v>1.0611566585419898</v>
      </c>
      <c r="K2793" s="419">
        <f t="shared" si="383"/>
        <v>39488.875792155995</v>
      </c>
      <c r="L2793" s="464">
        <f t="shared" si="382"/>
        <v>3760793.875792156</v>
      </c>
      <c r="M2793" s="644">
        <f t="shared" ref="M2793:M2856" si="385">+L2793/$L$4337</f>
        <v>2.6382610385309807E-5</v>
      </c>
      <c r="P2793" s="479"/>
    </row>
    <row r="2794" spans="1:16">
      <c r="A2794" s="680"/>
      <c r="B2794" s="440" t="s">
        <v>576</v>
      </c>
      <c r="C2794" s="441">
        <v>890303208</v>
      </c>
      <c r="D2794" s="414" t="s">
        <v>193</v>
      </c>
      <c r="E2794" s="418" t="s">
        <v>1706</v>
      </c>
      <c r="F2794" s="438">
        <v>44891</v>
      </c>
      <c r="G2794" s="419">
        <v>2175903</v>
      </c>
      <c r="H2794" s="419">
        <v>124.46</v>
      </c>
      <c r="I2794" s="419">
        <v>143.66999999999999</v>
      </c>
      <c r="J2794" s="466">
        <f t="shared" si="384"/>
        <v>1.1543467780813113</v>
      </c>
      <c r="K2794" s="419">
        <f t="shared" si="383"/>
        <v>25117.466174674591</v>
      </c>
      <c r="L2794" s="464">
        <f t="shared" ref="L2794:L2857" si="386">+G2794+K2794</f>
        <v>2201020.4661746747</v>
      </c>
      <c r="M2794" s="644">
        <f t="shared" si="385"/>
        <v>1.5440533921032323E-5</v>
      </c>
      <c r="P2794" s="479"/>
    </row>
    <row r="2795" spans="1:16">
      <c r="A2795" s="680"/>
      <c r="B2795" s="412" t="s">
        <v>576</v>
      </c>
      <c r="C2795" s="413">
        <v>890303208</v>
      </c>
      <c r="D2795" s="414" t="s">
        <v>193</v>
      </c>
      <c r="E2795" s="418" t="s">
        <v>1706</v>
      </c>
      <c r="F2795" s="438">
        <v>44905</v>
      </c>
      <c r="G2795" s="419">
        <v>209603</v>
      </c>
      <c r="H2795" s="419">
        <v>126.03</v>
      </c>
      <c r="I2795" s="419">
        <v>143.66999999999999</v>
      </c>
      <c r="J2795" s="466">
        <f t="shared" si="384"/>
        <v>1.1399666746012853</v>
      </c>
      <c r="K2795" s="419">
        <f t="shared" si="383"/>
        <v>2389.4043489645319</v>
      </c>
      <c r="L2795" s="464">
        <f t="shared" si="386"/>
        <v>211992.40434896454</v>
      </c>
      <c r="M2795" s="644">
        <f t="shared" si="385"/>
        <v>1.4871628686126072E-6</v>
      </c>
      <c r="P2795" s="479"/>
    </row>
    <row r="2796" spans="1:16">
      <c r="A2796" s="680"/>
      <c r="B2796" s="440" t="s">
        <v>576</v>
      </c>
      <c r="C2796" s="441">
        <v>890303208</v>
      </c>
      <c r="D2796" s="414" t="s">
        <v>193</v>
      </c>
      <c r="E2796" s="418" t="s">
        <v>1706</v>
      </c>
      <c r="F2796" s="438">
        <v>44912</v>
      </c>
      <c r="G2796" s="419">
        <v>640811</v>
      </c>
      <c r="H2796" s="419">
        <v>126.03</v>
      </c>
      <c r="I2796" s="419">
        <v>143.66999999999999</v>
      </c>
      <c r="J2796" s="466">
        <f t="shared" si="384"/>
        <v>1.1399666746012853</v>
      </c>
      <c r="K2796" s="419">
        <f t="shared" si="383"/>
        <v>7305.0318471792425</v>
      </c>
      <c r="L2796" s="464">
        <f t="shared" si="386"/>
        <v>648116.03184717929</v>
      </c>
      <c r="M2796" s="644">
        <f t="shared" si="385"/>
        <v>4.5466444898141415E-6</v>
      </c>
      <c r="P2796" s="479"/>
    </row>
    <row r="2797" spans="1:16">
      <c r="A2797" s="680"/>
      <c r="B2797" s="412" t="s">
        <v>576</v>
      </c>
      <c r="C2797" s="413">
        <v>890303208</v>
      </c>
      <c r="D2797" s="414" t="s">
        <v>193</v>
      </c>
      <c r="E2797" s="418" t="s">
        <v>1706</v>
      </c>
      <c r="F2797" s="438">
        <v>44926</v>
      </c>
      <c r="G2797" s="419">
        <v>664125</v>
      </c>
      <c r="H2797" s="419">
        <v>126.03</v>
      </c>
      <c r="I2797" s="419">
        <v>143.66999999999999</v>
      </c>
      <c r="J2797" s="466">
        <f t="shared" si="384"/>
        <v>1.1399666746012853</v>
      </c>
      <c r="K2797" s="419">
        <f t="shared" si="383"/>
        <v>7570.8036776957861</v>
      </c>
      <c r="L2797" s="464">
        <f t="shared" si="386"/>
        <v>671695.8036776958</v>
      </c>
      <c r="M2797" s="644">
        <f t="shared" si="385"/>
        <v>4.7120606103793727E-6</v>
      </c>
      <c r="P2797" s="479"/>
    </row>
    <row r="2798" spans="1:16">
      <c r="A2798" s="680"/>
      <c r="B2798" s="412" t="s">
        <v>576</v>
      </c>
      <c r="C2798" s="413">
        <v>890303208</v>
      </c>
      <c r="D2798" s="414" t="s">
        <v>193</v>
      </c>
      <c r="E2798" s="418" t="s">
        <v>1706</v>
      </c>
      <c r="F2798" s="438">
        <v>44932</v>
      </c>
      <c r="G2798" s="419">
        <v>2404187</v>
      </c>
      <c r="H2798" s="419">
        <v>126.03</v>
      </c>
      <c r="I2798" s="419">
        <v>143.66999999999999</v>
      </c>
      <c r="J2798" s="466">
        <f t="shared" si="384"/>
        <v>1.1399666746012853</v>
      </c>
      <c r="K2798" s="419">
        <f t="shared" si="383"/>
        <v>27406.930595096404</v>
      </c>
      <c r="L2798" s="464">
        <f t="shared" si="386"/>
        <v>2431593.9305950962</v>
      </c>
      <c r="M2798" s="644">
        <f t="shared" si="385"/>
        <v>1.7058046094765522E-5</v>
      </c>
      <c r="P2798" s="479"/>
    </row>
    <row r="2799" spans="1:16">
      <c r="A2799" s="680"/>
      <c r="B2799" s="440" t="s">
        <v>576</v>
      </c>
      <c r="C2799" s="441">
        <v>890303208</v>
      </c>
      <c r="D2799" s="414" t="s">
        <v>193</v>
      </c>
      <c r="E2799" s="418" t="s">
        <v>1706</v>
      </c>
      <c r="F2799" s="438">
        <v>44969</v>
      </c>
      <c r="G2799" s="419">
        <v>701940</v>
      </c>
      <c r="H2799" s="419">
        <v>128.27000000000001</v>
      </c>
      <c r="I2799" s="419">
        <v>143.66999999999999</v>
      </c>
      <c r="J2799" s="466">
        <f t="shared" si="384"/>
        <v>1.1200592500194899</v>
      </c>
      <c r="K2799" s="419">
        <f t="shared" si="383"/>
        <v>7862.1438995868084</v>
      </c>
      <c r="L2799" s="464">
        <f t="shared" si="386"/>
        <v>709802.14389958675</v>
      </c>
      <c r="M2799" s="644">
        <f t="shared" si="385"/>
        <v>4.9793830854970632E-6</v>
      </c>
      <c r="P2799" s="479"/>
    </row>
    <row r="2800" spans="1:16">
      <c r="A2800" s="680"/>
      <c r="B2800" s="412" t="s">
        <v>576</v>
      </c>
      <c r="C2800" s="413">
        <v>890303208</v>
      </c>
      <c r="D2800" s="414" t="s">
        <v>193</v>
      </c>
      <c r="E2800" s="418" t="s">
        <v>1706</v>
      </c>
      <c r="F2800" s="438">
        <v>44975</v>
      </c>
      <c r="G2800" s="419">
        <v>3738033</v>
      </c>
      <c r="H2800" s="419">
        <v>128.27000000000001</v>
      </c>
      <c r="I2800" s="419">
        <v>143.66999999999999</v>
      </c>
      <c r="J2800" s="466">
        <f t="shared" si="384"/>
        <v>1.1200592500194899</v>
      </c>
      <c r="K2800" s="419">
        <f t="shared" si="383"/>
        <v>41868.184385281042</v>
      </c>
      <c r="L2800" s="464">
        <f t="shared" si="386"/>
        <v>3779901.1843852811</v>
      </c>
      <c r="M2800" s="644">
        <f t="shared" si="385"/>
        <v>2.6516651413553644E-5</v>
      </c>
      <c r="P2800" s="479"/>
    </row>
    <row r="2801" spans="1:16">
      <c r="A2801" s="680"/>
      <c r="B2801" s="412" t="s">
        <v>576</v>
      </c>
      <c r="C2801" s="413">
        <v>890303208</v>
      </c>
      <c r="D2801" s="414" t="s">
        <v>193</v>
      </c>
      <c r="E2801" s="418" t="s">
        <v>1706</v>
      </c>
      <c r="F2801" s="438">
        <v>44985</v>
      </c>
      <c r="G2801" s="419">
        <v>2389637</v>
      </c>
      <c r="H2801" s="419">
        <v>128.19999999999999</v>
      </c>
      <c r="I2801" s="419">
        <v>143.66999999999999</v>
      </c>
      <c r="J2801" s="466">
        <f t="shared" si="384"/>
        <v>1.1206708268330734</v>
      </c>
      <c r="K2801" s="419">
        <f t="shared" si="383"/>
        <v>26779.964726209048</v>
      </c>
      <c r="L2801" s="464">
        <f t="shared" si="386"/>
        <v>2416416.9647262092</v>
      </c>
      <c r="M2801" s="644">
        <f t="shared" si="385"/>
        <v>1.6951577090992842E-5</v>
      </c>
      <c r="P2801" s="479"/>
    </row>
    <row r="2802" spans="1:16">
      <c r="A2802" s="680"/>
      <c r="B2802" s="412" t="s">
        <v>576</v>
      </c>
      <c r="C2802" s="413">
        <v>890303208</v>
      </c>
      <c r="D2802" s="414" t="s">
        <v>193</v>
      </c>
      <c r="E2802" s="418" t="s">
        <v>1706</v>
      </c>
      <c r="F2802" s="438">
        <v>45003</v>
      </c>
      <c r="G2802" s="419">
        <v>3834361</v>
      </c>
      <c r="H2802" s="419">
        <v>131.77000000000001</v>
      </c>
      <c r="I2802" s="419">
        <v>143.66999999999999</v>
      </c>
      <c r="J2802" s="466">
        <f t="shared" si="384"/>
        <v>1.0903088715185549</v>
      </c>
      <c r="K2802" s="419">
        <f t="shared" si="383"/>
        <v>41806.378149047581</v>
      </c>
      <c r="L2802" s="464">
        <f t="shared" si="386"/>
        <v>3876167.3781490475</v>
      </c>
      <c r="M2802" s="644">
        <f t="shared" si="385"/>
        <v>2.7191975179552711E-5</v>
      </c>
      <c r="P2802" s="479"/>
    </row>
    <row r="2803" spans="1:16">
      <c r="A2803" s="680"/>
      <c r="B2803" s="440" t="s">
        <v>576</v>
      </c>
      <c r="C2803" s="441">
        <v>890303208</v>
      </c>
      <c r="D2803" s="414" t="s">
        <v>193</v>
      </c>
      <c r="E2803" s="418" t="s">
        <v>1706</v>
      </c>
      <c r="F2803" s="438">
        <v>45010</v>
      </c>
      <c r="G2803" s="419">
        <v>2249356</v>
      </c>
      <c r="H2803" s="419">
        <v>131.77000000000001</v>
      </c>
      <c r="I2803" s="419">
        <v>143.66999999999999</v>
      </c>
      <c r="J2803" s="466">
        <f t="shared" si="384"/>
        <v>1.0903088715185549</v>
      </c>
      <c r="K2803" s="419">
        <f t="shared" si="383"/>
        <v>24524.928020034906</v>
      </c>
      <c r="L2803" s="464">
        <f t="shared" si="386"/>
        <v>2273880.9280200349</v>
      </c>
      <c r="M2803" s="644">
        <f t="shared" si="385"/>
        <v>1.5951662486129492E-5</v>
      </c>
      <c r="P2803" s="479"/>
    </row>
    <row r="2804" spans="1:16">
      <c r="A2804" s="680"/>
      <c r="B2804" s="412" t="s">
        <v>576</v>
      </c>
      <c r="C2804" s="413">
        <v>890303208</v>
      </c>
      <c r="D2804" s="414" t="s">
        <v>193</v>
      </c>
      <c r="E2804" s="418" t="s">
        <v>1706</v>
      </c>
      <c r="F2804" s="438">
        <v>45019</v>
      </c>
      <c r="G2804" s="419">
        <v>185689</v>
      </c>
      <c r="H2804" s="419">
        <v>132.80000000000001</v>
      </c>
      <c r="I2804" s="419">
        <v>143.66999999999999</v>
      </c>
      <c r="J2804" s="466">
        <f t="shared" si="384"/>
        <v>1.081852409638554</v>
      </c>
      <c r="K2804" s="419">
        <f t="shared" si="383"/>
        <v>2008.8809209337344</v>
      </c>
      <c r="L2804" s="464">
        <f t="shared" si="386"/>
        <v>187697.88092093373</v>
      </c>
      <c r="M2804" s="644">
        <f t="shared" si="385"/>
        <v>1.3167326437007167E-6</v>
      </c>
      <c r="P2804" s="479"/>
    </row>
    <row r="2805" spans="1:16">
      <c r="A2805" s="680"/>
      <c r="B2805" s="412" t="s">
        <v>576</v>
      </c>
      <c r="C2805" s="413">
        <v>890303208</v>
      </c>
      <c r="D2805" s="414" t="s">
        <v>193</v>
      </c>
      <c r="E2805" s="418" t="s">
        <v>1706</v>
      </c>
      <c r="F2805" s="438">
        <v>45026</v>
      </c>
      <c r="G2805" s="419">
        <v>869254</v>
      </c>
      <c r="H2805" s="419">
        <v>132.80000000000001</v>
      </c>
      <c r="I2805" s="419">
        <v>143.66999999999999</v>
      </c>
      <c r="J2805" s="466">
        <f t="shared" si="384"/>
        <v>1.081852409638554</v>
      </c>
      <c r="K2805" s="419">
        <f t="shared" si="383"/>
        <v>9404.0453448795161</v>
      </c>
      <c r="L2805" s="464">
        <f t="shared" si="386"/>
        <v>878658.0453448795</v>
      </c>
      <c r="M2805" s="644">
        <f t="shared" si="385"/>
        <v>6.1639360299609704E-6</v>
      </c>
      <c r="P2805" s="479"/>
    </row>
    <row r="2806" spans="1:16">
      <c r="A2806" s="680"/>
      <c r="B2806" s="440" t="s">
        <v>576</v>
      </c>
      <c r="C2806" s="441">
        <v>890303208</v>
      </c>
      <c r="D2806" s="414" t="s">
        <v>193</v>
      </c>
      <c r="E2806" s="418" t="s">
        <v>1706</v>
      </c>
      <c r="F2806" s="438">
        <v>45031</v>
      </c>
      <c r="G2806" s="419">
        <v>3835756</v>
      </c>
      <c r="H2806" s="419">
        <v>132.80000000000001</v>
      </c>
      <c r="I2806" s="419">
        <v>143.66999999999999</v>
      </c>
      <c r="J2806" s="466">
        <f t="shared" si="384"/>
        <v>1.081852409638554</v>
      </c>
      <c r="K2806" s="419">
        <f t="shared" si="383"/>
        <v>41497.218713855415</v>
      </c>
      <c r="L2806" s="464">
        <f t="shared" si="386"/>
        <v>3877253.2187138554</v>
      </c>
      <c r="M2806" s="644">
        <f t="shared" si="385"/>
        <v>2.7199592536288557E-5</v>
      </c>
      <c r="P2806" s="479"/>
    </row>
    <row r="2807" spans="1:16">
      <c r="A2807" s="680"/>
      <c r="B2807" s="412" t="s">
        <v>576</v>
      </c>
      <c r="C2807" s="413">
        <v>890303208</v>
      </c>
      <c r="D2807" s="414" t="s">
        <v>193</v>
      </c>
      <c r="E2807" s="418" t="s">
        <v>1706</v>
      </c>
      <c r="F2807" s="438">
        <v>45039</v>
      </c>
      <c r="G2807" s="419">
        <v>358100</v>
      </c>
      <c r="H2807" s="419">
        <v>132.80000000000001</v>
      </c>
      <c r="I2807" s="419">
        <v>143.66999999999999</v>
      </c>
      <c r="J2807" s="466">
        <f t="shared" si="384"/>
        <v>1.081852409638554</v>
      </c>
      <c r="K2807" s="419">
        <f t="shared" si="383"/>
        <v>3874.1134789156617</v>
      </c>
      <c r="L2807" s="464">
        <f t="shared" si="386"/>
        <v>361974.11347891565</v>
      </c>
      <c r="M2807" s="644">
        <f t="shared" si="385"/>
        <v>2.5393101352757922E-6</v>
      </c>
      <c r="P2807" s="479"/>
    </row>
    <row r="2808" spans="1:16">
      <c r="A2808" s="680"/>
      <c r="B2808" s="412" t="s">
        <v>576</v>
      </c>
      <c r="C2808" s="413">
        <v>890303208</v>
      </c>
      <c r="D2808" s="414" t="s">
        <v>193</v>
      </c>
      <c r="E2808" s="418" t="s">
        <v>1706</v>
      </c>
      <c r="F2808" s="438">
        <v>45040</v>
      </c>
      <c r="G2808" s="419">
        <v>124649</v>
      </c>
      <c r="H2808" s="419">
        <v>132.80000000000001</v>
      </c>
      <c r="I2808" s="419">
        <v>143.66999999999999</v>
      </c>
      <c r="J2808" s="466">
        <f t="shared" si="384"/>
        <v>1.081852409638554</v>
      </c>
      <c r="K2808" s="419">
        <f t="shared" si="383"/>
        <v>1348.5182100903612</v>
      </c>
      <c r="L2808" s="464">
        <f t="shared" si="386"/>
        <v>125997.51821009036</v>
      </c>
      <c r="M2808" s="644">
        <f t="shared" si="385"/>
        <v>8.8389407721863236E-7</v>
      </c>
      <c r="P2808" s="479"/>
    </row>
    <row r="2809" spans="1:16">
      <c r="A2809" s="680"/>
      <c r="B2809" s="412" t="s">
        <v>576</v>
      </c>
      <c r="C2809" s="413">
        <v>890303208</v>
      </c>
      <c r="D2809" s="414" t="s">
        <v>193</v>
      </c>
      <c r="E2809" s="418" t="s">
        <v>1706</v>
      </c>
      <c r="F2809" s="438">
        <v>45086</v>
      </c>
      <c r="G2809" s="419">
        <v>16880796</v>
      </c>
      <c r="H2809" s="419">
        <v>133.78</v>
      </c>
      <c r="I2809" s="419">
        <v>143.66999999999999</v>
      </c>
      <c r="J2809" s="466">
        <f t="shared" si="384"/>
        <v>1.0739273433996113</v>
      </c>
      <c r="K2809" s="419">
        <f t="shared" si="383"/>
        <v>181287.48402750783</v>
      </c>
      <c r="L2809" s="464">
        <f t="shared" si="386"/>
        <v>17062083.484027509</v>
      </c>
      <c r="M2809" s="644">
        <f t="shared" si="385"/>
        <v>1.1969342532124583E-4</v>
      </c>
      <c r="P2809" s="479"/>
    </row>
    <row r="2810" spans="1:16">
      <c r="A2810" s="680"/>
      <c r="B2810" s="440" t="s">
        <v>576</v>
      </c>
      <c r="C2810" s="441">
        <v>890303208</v>
      </c>
      <c r="D2810" s="414" t="s">
        <v>193</v>
      </c>
      <c r="E2810" s="418" t="s">
        <v>1706</v>
      </c>
      <c r="F2810" s="438">
        <v>45093</v>
      </c>
      <c r="G2810" s="419">
        <v>2062206</v>
      </c>
      <c r="H2810" s="419">
        <v>133.78</v>
      </c>
      <c r="I2810" s="419">
        <v>143.66999999999999</v>
      </c>
      <c r="J2810" s="466">
        <f t="shared" si="384"/>
        <v>1.0739273433996113</v>
      </c>
      <c r="K2810" s="419">
        <f t="shared" si="383"/>
        <v>22146.594111227387</v>
      </c>
      <c r="L2810" s="464">
        <f t="shared" si="386"/>
        <v>2084352.5941112274</v>
      </c>
      <c r="M2810" s="644">
        <f t="shared" si="385"/>
        <v>1.4622088902562715E-5</v>
      </c>
      <c r="P2810" s="479"/>
    </row>
    <row r="2811" spans="1:16">
      <c r="A2811" s="680"/>
      <c r="B2811" s="412" t="s">
        <v>576</v>
      </c>
      <c r="C2811" s="413">
        <v>890303208</v>
      </c>
      <c r="D2811" s="414" t="s">
        <v>193</v>
      </c>
      <c r="E2811" s="418" t="s">
        <v>1706</v>
      </c>
      <c r="F2811" s="438">
        <v>45111</v>
      </c>
      <c r="G2811" s="419">
        <v>3599037</v>
      </c>
      <c r="H2811" s="419">
        <v>134.44999999999999</v>
      </c>
      <c r="I2811" s="419">
        <v>143.66999999999999</v>
      </c>
      <c r="J2811" s="466">
        <f t="shared" si="384"/>
        <v>1.0685756786909633</v>
      </c>
      <c r="K2811" s="419">
        <f t="shared" si="383"/>
        <v>38458.434049088879</v>
      </c>
      <c r="L2811" s="464">
        <f t="shared" si="386"/>
        <v>3637495.434049089</v>
      </c>
      <c r="M2811" s="644">
        <f t="shared" si="385"/>
        <v>2.5517650789794094E-5</v>
      </c>
      <c r="P2811" s="479"/>
    </row>
    <row r="2812" spans="1:16">
      <c r="A2812" s="680"/>
      <c r="B2812" s="440" t="s">
        <v>576</v>
      </c>
      <c r="C2812" s="441">
        <v>890303208</v>
      </c>
      <c r="D2812" s="414" t="s">
        <v>193</v>
      </c>
      <c r="E2812" s="418" t="s">
        <v>1706</v>
      </c>
      <c r="F2812" s="438">
        <v>45137</v>
      </c>
      <c r="G2812" s="419">
        <v>2427050</v>
      </c>
      <c r="H2812" s="419">
        <v>134.44999999999999</v>
      </c>
      <c r="I2812" s="419">
        <v>143.66999999999999</v>
      </c>
      <c r="J2812" s="466">
        <f t="shared" si="384"/>
        <v>1.0685756786909633</v>
      </c>
      <c r="K2812" s="419">
        <f t="shared" si="383"/>
        <v>25934.866009669022</v>
      </c>
      <c r="L2812" s="464">
        <f t="shared" si="386"/>
        <v>2452984.8660096689</v>
      </c>
      <c r="M2812" s="644">
        <f t="shared" si="385"/>
        <v>1.7208107154599896E-5</v>
      </c>
      <c r="P2812" s="479"/>
    </row>
    <row r="2813" spans="1:16">
      <c r="A2813" s="680"/>
      <c r="B2813" s="412" t="s">
        <v>576</v>
      </c>
      <c r="C2813" s="413">
        <v>890303208</v>
      </c>
      <c r="D2813" s="414" t="s">
        <v>193</v>
      </c>
      <c r="E2813" s="418" t="s">
        <v>1706</v>
      </c>
      <c r="F2813" s="438">
        <v>45143</v>
      </c>
      <c r="G2813" s="419">
        <v>711162</v>
      </c>
      <c r="H2813" s="419">
        <v>135.38999999999999</v>
      </c>
      <c r="I2813" s="419">
        <v>143.66999999999999</v>
      </c>
      <c r="J2813" s="466">
        <f t="shared" si="384"/>
        <v>1.0611566585419898</v>
      </c>
      <c r="K2813" s="419">
        <f t="shared" si="383"/>
        <v>7546.5429160203848</v>
      </c>
      <c r="L2813" s="464">
        <f t="shared" si="386"/>
        <v>718708.54291602038</v>
      </c>
      <c r="M2813" s="644">
        <f t="shared" si="385"/>
        <v>5.0418629934492585E-6</v>
      </c>
      <c r="P2813" s="479"/>
    </row>
    <row r="2814" spans="1:16">
      <c r="A2814" s="680"/>
      <c r="B2814" s="412" t="s">
        <v>576</v>
      </c>
      <c r="C2814" s="413">
        <v>890303208</v>
      </c>
      <c r="D2814" s="414" t="s">
        <v>193</v>
      </c>
      <c r="E2814" s="418" t="s">
        <v>1706</v>
      </c>
      <c r="F2814" s="438">
        <v>45150</v>
      </c>
      <c r="G2814" s="419">
        <v>530894</v>
      </c>
      <c r="H2814" s="419">
        <v>135.38999999999999</v>
      </c>
      <c r="I2814" s="419">
        <v>143.66999999999999</v>
      </c>
      <c r="J2814" s="466">
        <f t="shared" si="384"/>
        <v>1.0611566585419898</v>
      </c>
      <c r="K2814" s="419">
        <f t="shared" si="383"/>
        <v>5633.6170307999109</v>
      </c>
      <c r="L2814" s="464">
        <f t="shared" si="386"/>
        <v>536527.61703079985</v>
      </c>
      <c r="M2814" s="644">
        <f t="shared" si="385"/>
        <v>3.7638327301574751E-6</v>
      </c>
      <c r="P2814" s="479"/>
    </row>
    <row r="2815" spans="1:16">
      <c r="A2815" s="680"/>
      <c r="B2815" s="440" t="s">
        <v>576</v>
      </c>
      <c r="C2815" s="441">
        <v>890303208</v>
      </c>
      <c r="D2815" s="414" t="s">
        <v>193</v>
      </c>
      <c r="E2815" s="526"/>
      <c r="F2815" s="453"/>
      <c r="G2815" s="419">
        <v>862901</v>
      </c>
      <c r="H2815" s="419">
        <v>126.03</v>
      </c>
      <c r="I2815" s="419">
        <v>143.66999999999999</v>
      </c>
      <c r="J2815" s="466">
        <f t="shared" si="384"/>
        <v>1.1399666746012853</v>
      </c>
      <c r="K2815" s="419">
        <f t="shared" si="383"/>
        <v>9836.7838348012374</v>
      </c>
      <c r="L2815" s="464">
        <f t="shared" si="386"/>
        <v>872737.78383480129</v>
      </c>
      <c r="M2815" s="644">
        <f t="shared" si="385"/>
        <v>6.1224043858565351E-6</v>
      </c>
      <c r="P2815" s="479"/>
    </row>
    <row r="2816" spans="1:16">
      <c r="A2816" s="680"/>
      <c r="B2816" s="412" t="s">
        <v>576</v>
      </c>
      <c r="C2816" s="413">
        <v>890303208</v>
      </c>
      <c r="D2816" s="414" t="s">
        <v>193</v>
      </c>
      <c r="E2816" s="418" t="s">
        <v>1706</v>
      </c>
      <c r="F2816" s="416">
        <v>20221128</v>
      </c>
      <c r="G2816" s="419">
        <v>85700</v>
      </c>
      <c r="H2816" s="419">
        <v>128.27000000000001</v>
      </c>
      <c r="I2816" s="419">
        <v>143.66999999999999</v>
      </c>
      <c r="J2816" s="466">
        <f t="shared" si="384"/>
        <v>1.1200592500194899</v>
      </c>
      <c r="K2816" s="419">
        <f t="shared" si="383"/>
        <v>959.89077726670291</v>
      </c>
      <c r="L2816" s="464">
        <f t="shared" si="386"/>
        <v>86659.890777266701</v>
      </c>
      <c r="M2816" s="644">
        <f t="shared" si="385"/>
        <v>6.0793391233880145E-7</v>
      </c>
      <c r="P2816" s="479"/>
    </row>
    <row r="2817" spans="1:16">
      <c r="A2817" s="680"/>
      <c r="B2817" s="412" t="s">
        <v>576</v>
      </c>
      <c r="C2817" s="413">
        <v>890303208</v>
      </c>
      <c r="D2817" s="414" t="s">
        <v>193</v>
      </c>
      <c r="E2817" s="526"/>
      <c r="F2817" s="453"/>
      <c r="G2817" s="419">
        <v>293702</v>
      </c>
      <c r="H2817" s="419">
        <v>128.27000000000001</v>
      </c>
      <c r="I2817" s="419">
        <v>143.66999999999999</v>
      </c>
      <c r="J2817" s="466">
        <f t="shared" si="384"/>
        <v>1.1200592500194899</v>
      </c>
      <c r="K2817" s="419">
        <f t="shared" si="383"/>
        <v>3289.6364184922427</v>
      </c>
      <c r="L2817" s="464">
        <f t="shared" si="386"/>
        <v>296991.63641849224</v>
      </c>
      <c r="M2817" s="644">
        <f t="shared" si="385"/>
        <v>2.0834469769163439E-6</v>
      </c>
      <c r="P2817" s="479"/>
    </row>
    <row r="2818" spans="1:16">
      <c r="A2818" s="680"/>
      <c r="B2818" s="412" t="s">
        <v>576</v>
      </c>
      <c r="C2818" s="413">
        <v>890303208</v>
      </c>
      <c r="D2818" s="414" t="s">
        <v>193</v>
      </c>
      <c r="E2818" s="418" t="s">
        <v>1706</v>
      </c>
      <c r="F2818" s="435"/>
      <c r="G2818" s="419">
        <v>2092998</v>
      </c>
      <c r="H2818" s="419">
        <v>128.27000000000001</v>
      </c>
      <c r="I2818" s="419">
        <v>143.66999999999999</v>
      </c>
      <c r="J2818" s="466">
        <f t="shared" si="384"/>
        <v>1.1200592500194899</v>
      </c>
      <c r="K2818" s="419">
        <f t="shared" si="383"/>
        <v>23442.817701722925</v>
      </c>
      <c r="L2818" s="464">
        <f t="shared" si="386"/>
        <v>2116440.817701723</v>
      </c>
      <c r="M2818" s="644">
        <f t="shared" si="385"/>
        <v>1.4847193263212215E-5</v>
      </c>
      <c r="P2818" s="479"/>
    </row>
    <row r="2819" spans="1:16">
      <c r="A2819" s="680"/>
      <c r="B2819" s="440" t="s">
        <v>576</v>
      </c>
      <c r="C2819" s="441">
        <v>890303208</v>
      </c>
      <c r="D2819" s="414" t="s">
        <v>193</v>
      </c>
      <c r="E2819" s="418" t="s">
        <v>1706</v>
      </c>
      <c r="F2819" s="435"/>
      <c r="G2819" s="419">
        <v>862683</v>
      </c>
      <c r="H2819" s="419">
        <v>128.27000000000001</v>
      </c>
      <c r="I2819" s="419">
        <v>143.66999999999999</v>
      </c>
      <c r="J2819" s="466">
        <f t="shared" si="384"/>
        <v>1.1200592500194899</v>
      </c>
      <c r="K2819" s="419">
        <f t="shared" si="383"/>
        <v>9662.5607398456377</v>
      </c>
      <c r="L2819" s="464">
        <f t="shared" si="386"/>
        <v>872345.56073984562</v>
      </c>
      <c r="M2819" s="644">
        <f t="shared" si="385"/>
        <v>6.1196528739576932E-6</v>
      </c>
      <c r="P2819" s="479"/>
    </row>
    <row r="2820" spans="1:16">
      <c r="A2820" s="680"/>
      <c r="B2820" s="412" t="s">
        <v>576</v>
      </c>
      <c r="C2820" s="413">
        <v>890303208</v>
      </c>
      <c r="D2820" s="414" t="s">
        <v>193</v>
      </c>
      <c r="E2820" s="418" t="s">
        <v>1706</v>
      </c>
      <c r="F2820" s="435"/>
      <c r="G2820" s="419">
        <v>474930</v>
      </c>
      <c r="H2820" s="419">
        <v>128.27000000000001</v>
      </c>
      <c r="I2820" s="419">
        <v>143.66999999999999</v>
      </c>
      <c r="J2820" s="466">
        <f t="shared" si="384"/>
        <v>1.1200592500194899</v>
      </c>
      <c r="K2820" s="419">
        <f t="shared" si="383"/>
        <v>5319.4973961175638</v>
      </c>
      <c r="L2820" s="464">
        <f t="shared" si="386"/>
        <v>480249.49739611754</v>
      </c>
      <c r="M2820" s="644">
        <f t="shared" si="385"/>
        <v>3.3690321235363709E-6</v>
      </c>
      <c r="P2820" s="479"/>
    </row>
    <row r="2821" spans="1:16">
      <c r="A2821" s="680"/>
      <c r="B2821" s="412" t="s">
        <v>576</v>
      </c>
      <c r="C2821" s="413">
        <v>890303208</v>
      </c>
      <c r="D2821" s="414" t="s">
        <v>193</v>
      </c>
      <c r="E2821" s="418" t="s">
        <v>1706</v>
      </c>
      <c r="F2821" s="438">
        <v>45352</v>
      </c>
      <c r="G2821" s="419">
        <v>1634194</v>
      </c>
      <c r="H2821" s="419">
        <v>128.27000000000001</v>
      </c>
      <c r="I2821" s="419">
        <v>143.66999999999999</v>
      </c>
      <c r="J2821" s="466">
        <f t="shared" si="384"/>
        <v>1.1200592500194899</v>
      </c>
      <c r="K2821" s="419">
        <f t="shared" si="383"/>
        <v>18303.941060263503</v>
      </c>
      <c r="L2821" s="464">
        <f t="shared" si="386"/>
        <v>1652497.9410602634</v>
      </c>
      <c r="M2821" s="644">
        <f t="shared" si="385"/>
        <v>1.1592554865117799E-5</v>
      </c>
      <c r="P2821" s="479"/>
    </row>
    <row r="2822" spans="1:16">
      <c r="A2822" s="680"/>
      <c r="B2822" s="440" t="s">
        <v>576</v>
      </c>
      <c r="C2822" s="441">
        <v>890303208</v>
      </c>
      <c r="D2822" s="414" t="s">
        <v>193</v>
      </c>
      <c r="E2822" s="526"/>
      <c r="F2822" s="453"/>
      <c r="G2822" s="419">
        <v>3687708</v>
      </c>
      <c r="H2822" s="419">
        <v>128.27000000000001</v>
      </c>
      <c r="I2822" s="419">
        <v>143.66999999999999</v>
      </c>
      <c r="J2822" s="466">
        <f t="shared" si="384"/>
        <v>1.1200592500194899</v>
      </c>
      <c r="K2822" s="419">
        <f t="shared" si="383"/>
        <v>41304.514567708735</v>
      </c>
      <c r="L2822" s="464">
        <f t="shared" si="386"/>
        <v>3729012.5145677086</v>
      </c>
      <c r="M2822" s="644">
        <f t="shared" si="385"/>
        <v>2.6159658716488878E-5</v>
      </c>
      <c r="P2822" s="479"/>
    </row>
    <row r="2823" spans="1:16">
      <c r="A2823" s="680"/>
      <c r="B2823" s="412" t="s">
        <v>576</v>
      </c>
      <c r="C2823" s="413">
        <v>890303208</v>
      </c>
      <c r="D2823" s="414" t="s">
        <v>193</v>
      </c>
      <c r="E2823" s="418" t="s">
        <v>1706</v>
      </c>
      <c r="F2823" s="435">
        <v>44729</v>
      </c>
      <c r="G2823" s="419">
        <v>2572365</v>
      </c>
      <c r="H2823" s="419">
        <v>119.31</v>
      </c>
      <c r="I2823" s="419">
        <v>143.66999999999999</v>
      </c>
      <c r="J2823" s="466">
        <f t="shared" si="384"/>
        <v>1.2041740005028916</v>
      </c>
      <c r="K2823" s="419">
        <f t="shared" ref="K2823:K2886" si="387">+G2823*J2823%</f>
        <v>30975.750528036206</v>
      </c>
      <c r="L2823" s="464">
        <f t="shared" si="386"/>
        <v>2603340.7505280362</v>
      </c>
      <c r="M2823" s="644">
        <f t="shared" si="385"/>
        <v>1.8262879325422788E-5</v>
      </c>
      <c r="P2823" s="479"/>
    </row>
    <row r="2824" spans="1:16">
      <c r="A2824" s="680"/>
      <c r="B2824" s="412" t="s">
        <v>576</v>
      </c>
      <c r="C2824" s="413">
        <v>890303208</v>
      </c>
      <c r="D2824" s="414" t="s">
        <v>193</v>
      </c>
      <c r="E2824" s="526"/>
      <c r="F2824" s="453"/>
      <c r="G2824" s="419">
        <v>1895164</v>
      </c>
      <c r="H2824" s="419">
        <v>128.27000000000001</v>
      </c>
      <c r="I2824" s="419">
        <v>143.66999999999999</v>
      </c>
      <c r="J2824" s="466">
        <f t="shared" si="384"/>
        <v>1.1200592500194899</v>
      </c>
      <c r="K2824" s="419">
        <f t="shared" si="387"/>
        <v>21226.959685039368</v>
      </c>
      <c r="L2824" s="464">
        <f t="shared" si="386"/>
        <v>1916390.9596850395</v>
      </c>
      <c r="M2824" s="644">
        <f t="shared" si="385"/>
        <v>1.3443809393741569E-5</v>
      </c>
      <c r="P2824" s="479"/>
    </row>
    <row r="2825" spans="1:16">
      <c r="A2825" s="680"/>
      <c r="B2825" s="412" t="s">
        <v>576</v>
      </c>
      <c r="C2825" s="413">
        <v>890303208</v>
      </c>
      <c r="D2825" s="414" t="s">
        <v>193</v>
      </c>
      <c r="E2825" s="418" t="s">
        <v>1706</v>
      </c>
      <c r="F2825" s="435">
        <v>44729</v>
      </c>
      <c r="G2825" s="419">
        <v>2026451</v>
      </c>
      <c r="H2825" s="419">
        <v>119.31</v>
      </c>
      <c r="I2825" s="419">
        <v>143.66999999999999</v>
      </c>
      <c r="J2825" s="466">
        <f t="shared" si="384"/>
        <v>1.2041740005028916</v>
      </c>
      <c r="K2825" s="419">
        <f t="shared" si="387"/>
        <v>24401.996074930852</v>
      </c>
      <c r="L2825" s="464">
        <f t="shared" si="386"/>
        <v>2050852.9960749308</v>
      </c>
      <c r="M2825" s="644">
        <f t="shared" si="385"/>
        <v>1.4387083509487313E-5</v>
      </c>
      <c r="P2825" s="479"/>
    </row>
    <row r="2826" spans="1:16">
      <c r="A2826" s="680"/>
      <c r="B2826" s="440" t="s">
        <v>576</v>
      </c>
      <c r="C2826" s="441">
        <v>890303208</v>
      </c>
      <c r="D2826" s="414" t="s">
        <v>193</v>
      </c>
      <c r="E2826" s="526"/>
      <c r="F2826" s="453"/>
      <c r="G2826" s="419">
        <v>3261773</v>
      </c>
      <c r="H2826" s="419">
        <v>128.27000000000001</v>
      </c>
      <c r="I2826" s="419">
        <v>143.66999999999999</v>
      </c>
      <c r="J2826" s="466">
        <f t="shared" si="384"/>
        <v>1.1200592500194899</v>
      </c>
      <c r="K2826" s="419">
        <f t="shared" si="387"/>
        <v>36533.790201138218</v>
      </c>
      <c r="L2826" s="464">
        <f t="shared" si="386"/>
        <v>3298306.7902011382</v>
      </c>
      <c r="M2826" s="644">
        <f t="shared" si="385"/>
        <v>2.3138184609697427E-5</v>
      </c>
      <c r="P2826" s="479"/>
    </row>
    <row r="2827" spans="1:16">
      <c r="A2827" s="680"/>
      <c r="B2827" s="412" t="s">
        <v>576</v>
      </c>
      <c r="C2827" s="413">
        <v>890303208</v>
      </c>
      <c r="D2827" s="414" t="s">
        <v>193</v>
      </c>
      <c r="E2827" s="418" t="s">
        <v>1706</v>
      </c>
      <c r="F2827" s="435"/>
      <c r="G2827" s="419">
        <v>1798835</v>
      </c>
      <c r="H2827" s="419">
        <v>130.4</v>
      </c>
      <c r="I2827" s="419">
        <v>143.66999999999999</v>
      </c>
      <c r="J2827" s="466">
        <f t="shared" si="384"/>
        <v>1.1017638036809814</v>
      </c>
      <c r="K2827" s="419">
        <f t="shared" si="387"/>
        <v>19818.912917944781</v>
      </c>
      <c r="L2827" s="464">
        <f t="shared" si="386"/>
        <v>1818653.9129179448</v>
      </c>
      <c r="M2827" s="644">
        <f t="shared" si="385"/>
        <v>1.2758167343092376E-5</v>
      </c>
      <c r="P2827" s="479"/>
    </row>
    <row r="2828" spans="1:16">
      <c r="A2828" s="680"/>
      <c r="B2828" s="440" t="s">
        <v>576</v>
      </c>
      <c r="C2828" s="441">
        <v>890303208</v>
      </c>
      <c r="D2828" s="414" t="s">
        <v>193</v>
      </c>
      <c r="E2828" s="526"/>
      <c r="F2828" s="453"/>
      <c r="G2828" s="419">
        <v>292529</v>
      </c>
      <c r="H2828" s="419">
        <v>130.4</v>
      </c>
      <c r="I2828" s="419">
        <v>143.66999999999999</v>
      </c>
      <c r="J2828" s="466">
        <f t="shared" si="384"/>
        <v>1.1017638036809814</v>
      </c>
      <c r="K2828" s="419">
        <f t="shared" si="387"/>
        <v>3222.9786372699382</v>
      </c>
      <c r="L2828" s="464">
        <f t="shared" si="386"/>
        <v>295751.97863726993</v>
      </c>
      <c r="M2828" s="644">
        <f t="shared" si="385"/>
        <v>2.0747505661761469E-6</v>
      </c>
      <c r="P2828" s="479"/>
    </row>
    <row r="2829" spans="1:16">
      <c r="A2829" s="680"/>
      <c r="B2829" s="412" t="s">
        <v>576</v>
      </c>
      <c r="C2829" s="413">
        <v>890303208</v>
      </c>
      <c r="D2829" s="414" t="s">
        <v>193</v>
      </c>
      <c r="E2829" s="418" t="s">
        <v>1706</v>
      </c>
      <c r="F2829" s="435"/>
      <c r="G2829" s="419">
        <v>4754307</v>
      </c>
      <c r="H2829" s="419">
        <v>137.72</v>
      </c>
      <c r="I2829" s="419">
        <v>143.66999999999999</v>
      </c>
      <c r="J2829" s="466">
        <f t="shared" si="384"/>
        <v>1.0432036015103108</v>
      </c>
      <c r="K2829" s="419">
        <f t="shared" si="387"/>
        <v>49597.101850856816</v>
      </c>
      <c r="L2829" s="464">
        <f t="shared" si="386"/>
        <v>4803904.101850857</v>
      </c>
      <c r="M2829" s="644">
        <f t="shared" si="385"/>
        <v>3.3700206507815316E-5</v>
      </c>
      <c r="P2829" s="479"/>
    </row>
    <row r="2830" spans="1:16">
      <c r="A2830" s="680"/>
      <c r="B2830" s="412" t="s">
        <v>576</v>
      </c>
      <c r="C2830" s="413">
        <v>890303208</v>
      </c>
      <c r="D2830" s="414" t="s">
        <v>193</v>
      </c>
      <c r="E2830" s="418" t="s">
        <v>1706</v>
      </c>
      <c r="F2830" s="435"/>
      <c r="G2830" s="419">
        <v>793754</v>
      </c>
      <c r="H2830" s="419">
        <v>137.72</v>
      </c>
      <c r="I2830" s="419">
        <v>143.66999999999999</v>
      </c>
      <c r="J2830" s="466">
        <f t="shared" si="384"/>
        <v>1.0432036015103108</v>
      </c>
      <c r="K2830" s="419">
        <f t="shared" si="387"/>
        <v>8280.4703151321519</v>
      </c>
      <c r="L2830" s="464">
        <f t="shared" si="386"/>
        <v>802034.47031513217</v>
      </c>
      <c r="M2830" s="644">
        <f t="shared" si="385"/>
        <v>5.6264085841331737E-6</v>
      </c>
      <c r="P2830" s="479"/>
    </row>
    <row r="2831" spans="1:16">
      <c r="A2831" s="680"/>
      <c r="B2831" s="440" t="s">
        <v>576</v>
      </c>
      <c r="C2831" s="441">
        <v>890303208</v>
      </c>
      <c r="D2831" s="414" t="s">
        <v>193</v>
      </c>
      <c r="E2831" s="526"/>
      <c r="F2831" s="453"/>
      <c r="G2831" s="419">
        <v>640401</v>
      </c>
      <c r="H2831" s="419">
        <v>128.27000000000001</v>
      </c>
      <c r="I2831" s="419">
        <v>143.66999999999999</v>
      </c>
      <c r="J2831" s="466">
        <f t="shared" si="384"/>
        <v>1.1200592500194899</v>
      </c>
      <c r="K2831" s="419">
        <f t="shared" si="387"/>
        <v>7172.8706377173139</v>
      </c>
      <c r="L2831" s="464">
        <f t="shared" si="386"/>
        <v>647573.87063771731</v>
      </c>
      <c r="M2831" s="644">
        <f t="shared" si="385"/>
        <v>4.5428411364723548E-6</v>
      </c>
      <c r="P2831" s="479"/>
    </row>
    <row r="2832" spans="1:16">
      <c r="A2832" s="680"/>
      <c r="B2832" s="412" t="s">
        <v>576</v>
      </c>
      <c r="C2832" s="413">
        <v>890303208</v>
      </c>
      <c r="D2832" s="414" t="s">
        <v>193</v>
      </c>
      <c r="E2832" s="418" t="s">
        <v>1706</v>
      </c>
      <c r="F2832" s="435">
        <v>44729</v>
      </c>
      <c r="G2832" s="419">
        <v>5086182</v>
      </c>
      <c r="H2832" s="419">
        <v>119.31</v>
      </c>
      <c r="I2832" s="419">
        <v>143.66999999999999</v>
      </c>
      <c r="J2832" s="466">
        <f t="shared" si="384"/>
        <v>1.2041740005028916</v>
      </c>
      <c r="K2832" s="419">
        <f t="shared" si="387"/>
        <v>61246.481262257978</v>
      </c>
      <c r="L2832" s="464">
        <f t="shared" si="386"/>
        <v>5147428.4812622583</v>
      </c>
      <c r="M2832" s="644">
        <f t="shared" si="385"/>
        <v>3.6110088612283843E-5</v>
      </c>
      <c r="P2832" s="479"/>
    </row>
    <row r="2833" spans="1:16">
      <c r="A2833" s="680"/>
      <c r="B2833" s="412" t="s">
        <v>576</v>
      </c>
      <c r="C2833" s="413">
        <v>890303208</v>
      </c>
      <c r="D2833" s="414" t="s">
        <v>193</v>
      </c>
      <c r="E2833" s="526"/>
      <c r="F2833" s="453"/>
      <c r="G2833" s="419">
        <v>1401403</v>
      </c>
      <c r="H2833" s="419">
        <v>136.11000000000001</v>
      </c>
      <c r="I2833" s="419">
        <v>143.66999999999999</v>
      </c>
      <c r="J2833" s="466">
        <f t="shared" si="384"/>
        <v>1.0555433105576371</v>
      </c>
      <c r="K2833" s="419">
        <f t="shared" si="387"/>
        <v>14792.415620454041</v>
      </c>
      <c r="L2833" s="464">
        <f t="shared" si="386"/>
        <v>1416195.4156204541</v>
      </c>
      <c r="M2833" s="644">
        <f t="shared" si="385"/>
        <v>9.9348523513287149E-6</v>
      </c>
      <c r="P2833" s="479"/>
    </row>
    <row r="2834" spans="1:16">
      <c r="A2834" s="680"/>
      <c r="B2834" s="412" t="s">
        <v>576</v>
      </c>
      <c r="C2834" s="413">
        <v>890303208</v>
      </c>
      <c r="D2834" s="414" t="s">
        <v>193</v>
      </c>
      <c r="E2834" s="418" t="s">
        <v>1706</v>
      </c>
      <c r="F2834" s="416">
        <v>20211231</v>
      </c>
      <c r="G2834" s="419">
        <v>4223735</v>
      </c>
      <c r="H2834" s="419">
        <v>130.4</v>
      </c>
      <c r="I2834" s="419">
        <v>143.66999999999999</v>
      </c>
      <c r="J2834" s="466">
        <f t="shared" si="384"/>
        <v>1.1017638036809814</v>
      </c>
      <c r="K2834" s="419">
        <f t="shared" si="387"/>
        <v>46535.583393404901</v>
      </c>
      <c r="L2834" s="464">
        <f t="shared" si="386"/>
        <v>4270270.5833934052</v>
      </c>
      <c r="M2834" s="644">
        <f t="shared" si="385"/>
        <v>2.9956676372694705E-5</v>
      </c>
      <c r="P2834" s="479"/>
    </row>
    <row r="2835" spans="1:16">
      <c r="A2835" s="680"/>
      <c r="B2835" s="440" t="s">
        <v>576</v>
      </c>
      <c r="C2835" s="441">
        <v>890303208</v>
      </c>
      <c r="D2835" s="414" t="s">
        <v>193</v>
      </c>
      <c r="E2835" s="418" t="s">
        <v>1706</v>
      </c>
      <c r="F2835" s="416">
        <v>20221128</v>
      </c>
      <c r="G2835" s="419">
        <v>3870695</v>
      </c>
      <c r="H2835" s="419">
        <v>130.4</v>
      </c>
      <c r="I2835" s="419">
        <v>143.66999999999999</v>
      </c>
      <c r="J2835" s="466">
        <f t="shared" si="384"/>
        <v>1.1017638036809814</v>
      </c>
      <c r="K2835" s="419">
        <f t="shared" si="387"/>
        <v>42645.916460889559</v>
      </c>
      <c r="L2835" s="464">
        <f t="shared" si="386"/>
        <v>3913340.9164608894</v>
      </c>
      <c r="M2835" s="644">
        <f t="shared" si="385"/>
        <v>2.7452753890196121E-5</v>
      </c>
      <c r="P2835" s="479"/>
    </row>
    <row r="2836" spans="1:16">
      <c r="A2836" s="680"/>
      <c r="B2836" s="412" t="s">
        <v>576</v>
      </c>
      <c r="C2836" s="413">
        <v>890303208</v>
      </c>
      <c r="D2836" s="414" t="s">
        <v>193</v>
      </c>
      <c r="E2836" s="526"/>
      <c r="F2836" s="453"/>
      <c r="G2836" s="419">
        <v>4100368</v>
      </c>
      <c r="H2836" s="419">
        <v>130.4</v>
      </c>
      <c r="I2836" s="419">
        <v>143.66999999999999</v>
      </c>
      <c r="J2836" s="466">
        <f t="shared" si="384"/>
        <v>1.1017638036809814</v>
      </c>
      <c r="K2836" s="419">
        <f t="shared" si="387"/>
        <v>45176.37044171778</v>
      </c>
      <c r="L2836" s="464">
        <f t="shared" si="386"/>
        <v>4145544.3704417176</v>
      </c>
      <c r="M2836" s="644">
        <f t="shared" si="385"/>
        <v>2.908170071866569E-5</v>
      </c>
      <c r="P2836" s="479"/>
    </row>
    <row r="2837" spans="1:16">
      <c r="A2837" s="680"/>
      <c r="B2837" s="412" t="s">
        <v>576</v>
      </c>
      <c r="C2837" s="413">
        <v>890303208</v>
      </c>
      <c r="D2837" s="414" t="s">
        <v>193</v>
      </c>
      <c r="E2837" s="418" t="s">
        <v>1706</v>
      </c>
      <c r="F2837" s="416">
        <v>20221128</v>
      </c>
      <c r="G2837" s="419">
        <v>539859</v>
      </c>
      <c r="H2837" s="419">
        <v>131.77000000000001</v>
      </c>
      <c r="I2837" s="419">
        <v>143.66999999999999</v>
      </c>
      <c r="J2837" s="466">
        <f t="shared" si="384"/>
        <v>1.0903088715185549</v>
      </c>
      <c r="K2837" s="419">
        <f t="shared" si="387"/>
        <v>5886.1305706913554</v>
      </c>
      <c r="L2837" s="464">
        <f t="shared" si="386"/>
        <v>545745.13057069131</v>
      </c>
      <c r="M2837" s="644">
        <f t="shared" si="385"/>
        <v>3.8284951595476133E-6</v>
      </c>
      <c r="P2837" s="479"/>
    </row>
    <row r="2838" spans="1:16">
      <c r="A2838" s="680"/>
      <c r="B2838" s="440" t="s">
        <v>576</v>
      </c>
      <c r="C2838" s="441">
        <v>890303208</v>
      </c>
      <c r="D2838" s="414" t="s">
        <v>193</v>
      </c>
      <c r="E2838" s="526"/>
      <c r="F2838" s="453"/>
      <c r="G2838" s="419">
        <v>7040401</v>
      </c>
      <c r="H2838" s="419">
        <v>131.77000000000001</v>
      </c>
      <c r="I2838" s="419">
        <v>143.66999999999999</v>
      </c>
      <c r="J2838" s="466">
        <f t="shared" si="384"/>
        <v>1.0903088715185549</v>
      </c>
      <c r="K2838" s="419">
        <f t="shared" si="387"/>
        <v>76762.116693481061</v>
      </c>
      <c r="L2838" s="464">
        <f t="shared" si="386"/>
        <v>7117163.1166934809</v>
      </c>
      <c r="M2838" s="644">
        <f t="shared" si="385"/>
        <v>4.9928112988343583E-5</v>
      </c>
      <c r="P2838" s="479"/>
    </row>
    <row r="2839" spans="1:16">
      <c r="A2839" s="680"/>
      <c r="B2839" s="412" t="s">
        <v>576</v>
      </c>
      <c r="C2839" s="413">
        <v>890303208</v>
      </c>
      <c r="D2839" s="414" t="s">
        <v>193</v>
      </c>
      <c r="E2839" s="418" t="s">
        <v>1706</v>
      </c>
      <c r="F2839" s="435">
        <v>44729</v>
      </c>
      <c r="G2839" s="419">
        <v>4883985</v>
      </c>
      <c r="H2839" s="419">
        <v>119.31</v>
      </c>
      <c r="I2839" s="419">
        <v>143.66999999999999</v>
      </c>
      <c r="J2839" s="466">
        <f t="shared" si="384"/>
        <v>1.2041740005028916</v>
      </c>
      <c r="K2839" s="419">
        <f t="shared" si="387"/>
        <v>58811.677558461146</v>
      </c>
      <c r="L2839" s="464">
        <f t="shared" si="386"/>
        <v>4942796.6775584612</v>
      </c>
      <c r="M2839" s="644">
        <f t="shared" si="385"/>
        <v>3.467456161243642E-5</v>
      </c>
      <c r="P2839" s="479"/>
    </row>
    <row r="2840" spans="1:16">
      <c r="A2840" s="680"/>
      <c r="B2840" s="412" t="s">
        <v>576</v>
      </c>
      <c r="C2840" s="413">
        <v>890303208</v>
      </c>
      <c r="D2840" s="414" t="s">
        <v>193</v>
      </c>
      <c r="E2840" s="526"/>
      <c r="F2840" s="453"/>
      <c r="G2840" s="419">
        <v>3696114</v>
      </c>
      <c r="H2840" s="419">
        <v>130.4</v>
      </c>
      <c r="I2840" s="419">
        <v>143.66999999999999</v>
      </c>
      <c r="J2840" s="466">
        <f t="shared" si="384"/>
        <v>1.1017638036809814</v>
      </c>
      <c r="K2840" s="419">
        <f t="shared" si="387"/>
        <v>40722.446194785269</v>
      </c>
      <c r="L2840" s="464">
        <f t="shared" si="386"/>
        <v>3736836.4461947852</v>
      </c>
      <c r="M2840" s="644">
        <f t="shared" si="385"/>
        <v>2.6214544931106261E-5</v>
      </c>
      <c r="P2840" s="479"/>
    </row>
    <row r="2841" spans="1:16">
      <c r="A2841" s="680"/>
      <c r="B2841" s="412" t="s">
        <v>576</v>
      </c>
      <c r="C2841" s="413">
        <v>890303208</v>
      </c>
      <c r="D2841" s="414" t="s">
        <v>193</v>
      </c>
      <c r="E2841" s="418" t="s">
        <v>1706</v>
      </c>
      <c r="F2841" s="435">
        <v>44729</v>
      </c>
      <c r="G2841" s="419">
        <v>824764</v>
      </c>
      <c r="H2841" s="419">
        <v>119.31</v>
      </c>
      <c r="I2841" s="419">
        <v>143.66999999999999</v>
      </c>
      <c r="J2841" s="466">
        <f t="shared" si="384"/>
        <v>1.2041740005028916</v>
      </c>
      <c r="K2841" s="419">
        <f t="shared" si="387"/>
        <v>9931.5936535076689</v>
      </c>
      <c r="L2841" s="464">
        <f t="shared" si="386"/>
        <v>834695.59365350765</v>
      </c>
      <c r="M2841" s="644">
        <f t="shared" si="385"/>
        <v>5.8555319342134566E-6</v>
      </c>
      <c r="P2841" s="479"/>
    </row>
    <row r="2842" spans="1:16">
      <c r="A2842" s="680"/>
      <c r="B2842" s="440" t="s">
        <v>576</v>
      </c>
      <c r="C2842" s="441">
        <v>890303208</v>
      </c>
      <c r="D2842" s="414" t="s">
        <v>193</v>
      </c>
      <c r="E2842" s="526"/>
      <c r="F2842" s="453"/>
      <c r="G2842" s="419">
        <v>1664887</v>
      </c>
      <c r="H2842" s="419">
        <v>131.77000000000001</v>
      </c>
      <c r="I2842" s="419">
        <v>143.66999999999999</v>
      </c>
      <c r="J2842" s="466">
        <f t="shared" si="384"/>
        <v>1.0903088715185549</v>
      </c>
      <c r="K2842" s="419">
        <f t="shared" si="387"/>
        <v>18152.410661759124</v>
      </c>
      <c r="L2842" s="464">
        <f t="shared" si="386"/>
        <v>1683039.4106617591</v>
      </c>
      <c r="M2842" s="644">
        <f t="shared" si="385"/>
        <v>1.1806808482758919E-5</v>
      </c>
      <c r="P2842" s="479"/>
    </row>
    <row r="2843" spans="1:16">
      <c r="A2843" s="680"/>
      <c r="B2843" s="412" t="s">
        <v>576</v>
      </c>
      <c r="C2843" s="413">
        <v>890303208</v>
      </c>
      <c r="D2843" s="414" t="s">
        <v>193</v>
      </c>
      <c r="E2843" s="418" t="s">
        <v>1706</v>
      </c>
      <c r="F2843" s="435">
        <v>44729</v>
      </c>
      <c r="G2843" s="419">
        <v>3652077</v>
      </c>
      <c r="H2843" s="419">
        <v>119.31</v>
      </c>
      <c r="I2843" s="419">
        <v>143.66999999999999</v>
      </c>
      <c r="J2843" s="466">
        <f t="shared" si="384"/>
        <v>1.2041740005028916</v>
      </c>
      <c r="K2843" s="419">
        <f t="shared" si="387"/>
        <v>43977.361712345984</v>
      </c>
      <c r="L2843" s="464">
        <f t="shared" si="386"/>
        <v>3696054.3617123459</v>
      </c>
      <c r="M2843" s="644">
        <f t="shared" si="385"/>
        <v>2.5928451653693029E-5</v>
      </c>
      <c r="P2843" s="479"/>
    </row>
    <row r="2844" spans="1:16">
      <c r="A2844" s="680"/>
      <c r="B2844" s="440" t="s">
        <v>576</v>
      </c>
      <c r="C2844" s="441">
        <v>890303208</v>
      </c>
      <c r="D2844" s="414" t="s">
        <v>193</v>
      </c>
      <c r="E2844" s="526"/>
      <c r="F2844" s="453"/>
      <c r="G2844" s="419">
        <v>5094747</v>
      </c>
      <c r="H2844" s="419">
        <v>131.77000000000001</v>
      </c>
      <c r="I2844" s="419">
        <v>143.66999999999999</v>
      </c>
      <c r="J2844" s="466">
        <f t="shared" si="384"/>
        <v>1.0903088715185549</v>
      </c>
      <c r="K2844" s="419">
        <f t="shared" si="387"/>
        <v>55548.47852242543</v>
      </c>
      <c r="L2844" s="464">
        <f t="shared" si="386"/>
        <v>5150295.4785224255</v>
      </c>
      <c r="M2844" s="644">
        <f t="shared" si="385"/>
        <v>3.6130201086987022E-5</v>
      </c>
      <c r="P2844" s="479"/>
    </row>
    <row r="2845" spans="1:16">
      <c r="A2845" s="680"/>
      <c r="B2845" s="412" t="s">
        <v>576</v>
      </c>
      <c r="C2845" s="413">
        <v>890303208</v>
      </c>
      <c r="D2845" s="414" t="s">
        <v>193</v>
      </c>
      <c r="E2845" s="418" t="s">
        <v>1706</v>
      </c>
      <c r="F2845" s="416">
        <v>20240827</v>
      </c>
      <c r="G2845" s="419">
        <v>421666</v>
      </c>
      <c r="H2845" s="419">
        <v>131.77000000000001</v>
      </c>
      <c r="I2845" s="419">
        <v>143.66999999999999</v>
      </c>
      <c r="J2845" s="466">
        <f t="shared" si="384"/>
        <v>1.0903088715185549</v>
      </c>
      <c r="K2845" s="419">
        <f t="shared" si="387"/>
        <v>4597.4618061774299</v>
      </c>
      <c r="L2845" s="464">
        <f t="shared" si="386"/>
        <v>426263.46180617745</v>
      </c>
      <c r="M2845" s="644">
        <f t="shared" si="385"/>
        <v>2.9903108773694689E-6</v>
      </c>
      <c r="P2845" s="479"/>
    </row>
    <row r="2846" spans="1:16">
      <c r="A2846" s="680"/>
      <c r="B2846" s="412" t="s">
        <v>576</v>
      </c>
      <c r="C2846" s="413">
        <v>890303208</v>
      </c>
      <c r="D2846" s="414" t="s">
        <v>193</v>
      </c>
      <c r="E2846" s="526"/>
      <c r="F2846" s="453"/>
      <c r="G2846" s="419">
        <v>237642</v>
      </c>
      <c r="H2846" s="419">
        <v>131.77000000000001</v>
      </c>
      <c r="I2846" s="419">
        <v>143.66999999999999</v>
      </c>
      <c r="J2846" s="466">
        <f t="shared" si="384"/>
        <v>1.0903088715185549</v>
      </c>
      <c r="K2846" s="419">
        <f t="shared" si="387"/>
        <v>2591.0318084541245</v>
      </c>
      <c r="L2846" s="464">
        <f t="shared" si="386"/>
        <v>240233.03180845414</v>
      </c>
      <c r="M2846" s="644">
        <f t="shared" si="385"/>
        <v>1.6852756862536589E-6</v>
      </c>
      <c r="P2846" s="479"/>
    </row>
    <row r="2847" spans="1:16">
      <c r="A2847" s="680"/>
      <c r="B2847" s="440" t="s">
        <v>576</v>
      </c>
      <c r="C2847" s="441">
        <v>890303208</v>
      </c>
      <c r="D2847" s="414" t="s">
        <v>193</v>
      </c>
      <c r="E2847" s="418" t="s">
        <v>1706</v>
      </c>
      <c r="F2847" s="435">
        <v>44729</v>
      </c>
      <c r="G2847" s="419">
        <v>447960</v>
      </c>
      <c r="H2847" s="419">
        <v>119.31</v>
      </c>
      <c r="I2847" s="419">
        <v>143.66999999999999</v>
      </c>
      <c r="J2847" s="466">
        <f t="shared" si="384"/>
        <v>1.2041740005028916</v>
      </c>
      <c r="K2847" s="419">
        <f t="shared" si="387"/>
        <v>5394.2178526527532</v>
      </c>
      <c r="L2847" s="464">
        <f t="shared" si="386"/>
        <v>453354.21785265277</v>
      </c>
      <c r="M2847" s="644">
        <f t="shared" si="385"/>
        <v>3.180357150955013E-6</v>
      </c>
      <c r="P2847" s="479"/>
    </row>
    <row r="2848" spans="1:16">
      <c r="A2848" s="680"/>
      <c r="B2848" s="412" t="s">
        <v>576</v>
      </c>
      <c r="C2848" s="413">
        <v>890303208</v>
      </c>
      <c r="D2848" s="414" t="s">
        <v>193</v>
      </c>
      <c r="E2848" s="526"/>
      <c r="F2848" s="453"/>
      <c r="G2848" s="419">
        <v>2685058</v>
      </c>
      <c r="H2848" s="419">
        <v>131.77000000000001</v>
      </c>
      <c r="I2848" s="419">
        <v>143.66999999999999</v>
      </c>
      <c r="J2848" s="466">
        <f t="shared" si="384"/>
        <v>1.0903088715185549</v>
      </c>
      <c r="K2848" s="419">
        <f t="shared" si="387"/>
        <v>29275.425579418683</v>
      </c>
      <c r="L2848" s="464">
        <f t="shared" si="386"/>
        <v>2714333.4255794189</v>
      </c>
      <c r="M2848" s="644">
        <f t="shared" si="385"/>
        <v>1.9041511869033575E-5</v>
      </c>
      <c r="P2848" s="479"/>
    </row>
    <row r="2849" spans="1:16">
      <c r="A2849" s="680"/>
      <c r="B2849" s="412" t="s">
        <v>576</v>
      </c>
      <c r="C2849" s="413">
        <v>890303208</v>
      </c>
      <c r="D2849" s="414" t="s">
        <v>193</v>
      </c>
      <c r="E2849" s="418" t="s">
        <v>1706</v>
      </c>
      <c r="F2849" s="416">
        <v>20221128</v>
      </c>
      <c r="G2849" s="419">
        <v>8680415</v>
      </c>
      <c r="H2849" s="419">
        <v>132.80000000000001</v>
      </c>
      <c r="I2849" s="419">
        <v>143.66999999999999</v>
      </c>
      <c r="J2849" s="466">
        <f t="shared" si="384"/>
        <v>1.081852409638554</v>
      </c>
      <c r="K2849" s="419">
        <f t="shared" si="387"/>
        <v>93909.278844126486</v>
      </c>
      <c r="L2849" s="464">
        <f t="shared" si="386"/>
        <v>8774324.2788441256</v>
      </c>
      <c r="M2849" s="644">
        <f t="shared" si="385"/>
        <v>6.1553381144652377E-5</v>
      </c>
      <c r="P2849" s="479"/>
    </row>
    <row r="2850" spans="1:16">
      <c r="A2850" s="680"/>
      <c r="B2850" s="412" t="s">
        <v>576</v>
      </c>
      <c r="C2850" s="413">
        <v>890303208</v>
      </c>
      <c r="D2850" s="414" t="s">
        <v>193</v>
      </c>
      <c r="E2850" s="418" t="s">
        <v>1706</v>
      </c>
      <c r="F2850" s="416">
        <v>20230130</v>
      </c>
      <c r="G2850" s="419">
        <v>1918089</v>
      </c>
      <c r="H2850" s="419">
        <v>132.80000000000001</v>
      </c>
      <c r="I2850" s="419">
        <v>143.66999999999999</v>
      </c>
      <c r="J2850" s="466">
        <f t="shared" si="384"/>
        <v>1.081852409638554</v>
      </c>
      <c r="K2850" s="419">
        <f t="shared" si="387"/>
        <v>20750.892065512042</v>
      </c>
      <c r="L2850" s="464">
        <f t="shared" si="386"/>
        <v>1938839.892065512</v>
      </c>
      <c r="M2850" s="644">
        <f t="shared" si="385"/>
        <v>1.3601292482717144E-5</v>
      </c>
      <c r="P2850" s="479"/>
    </row>
    <row r="2851" spans="1:16">
      <c r="A2851" s="680"/>
      <c r="B2851" s="440" t="s">
        <v>576</v>
      </c>
      <c r="C2851" s="441">
        <v>890303208</v>
      </c>
      <c r="D2851" s="414" t="s">
        <v>193</v>
      </c>
      <c r="E2851" s="526"/>
      <c r="F2851" s="453"/>
      <c r="G2851" s="419">
        <v>5173132</v>
      </c>
      <c r="H2851" s="419">
        <v>131.77000000000001</v>
      </c>
      <c r="I2851" s="419">
        <v>143.66999999999999</v>
      </c>
      <c r="J2851" s="466">
        <f t="shared" si="384"/>
        <v>1.0903088715185549</v>
      </c>
      <c r="K2851" s="419">
        <f t="shared" si="387"/>
        <v>56403.117131365252</v>
      </c>
      <c r="L2851" s="464">
        <f t="shared" si="386"/>
        <v>5229535.1171313655</v>
      </c>
      <c r="M2851" s="644">
        <f t="shared" si="385"/>
        <v>3.668608066495301E-5</v>
      </c>
      <c r="P2851" s="479"/>
    </row>
    <row r="2852" spans="1:16">
      <c r="A2852" s="680"/>
      <c r="B2852" s="412" t="s">
        <v>576</v>
      </c>
      <c r="C2852" s="413">
        <v>890303208</v>
      </c>
      <c r="D2852" s="414" t="s">
        <v>193</v>
      </c>
      <c r="E2852" s="418" t="s">
        <v>1706</v>
      </c>
      <c r="F2852" s="435">
        <v>30</v>
      </c>
      <c r="G2852" s="419">
        <v>1338174</v>
      </c>
      <c r="H2852" s="419">
        <v>132.80000000000001</v>
      </c>
      <c r="I2852" s="419">
        <v>143.66999999999999</v>
      </c>
      <c r="J2852" s="466">
        <f t="shared" si="384"/>
        <v>1.081852409638554</v>
      </c>
      <c r="K2852" s="419">
        <f t="shared" si="387"/>
        <v>14477.067664156622</v>
      </c>
      <c r="L2852" s="464">
        <f t="shared" si="386"/>
        <v>1352651.0676641567</v>
      </c>
      <c r="M2852" s="644">
        <f t="shared" si="385"/>
        <v>9.4890779138859212E-6</v>
      </c>
      <c r="P2852" s="479"/>
    </row>
    <row r="2853" spans="1:16">
      <c r="A2853" s="680"/>
      <c r="B2853" s="412" t="s">
        <v>576</v>
      </c>
      <c r="C2853" s="413">
        <v>890303208</v>
      </c>
      <c r="D2853" s="414" t="s">
        <v>193</v>
      </c>
      <c r="E2853" s="418" t="s">
        <v>1706</v>
      </c>
      <c r="F2853" s="435">
        <v>30</v>
      </c>
      <c r="G2853" s="419">
        <v>4139268</v>
      </c>
      <c r="H2853" s="419">
        <v>132.80000000000001</v>
      </c>
      <c r="I2853" s="419">
        <v>143.66999999999999</v>
      </c>
      <c r="J2853" s="466">
        <f t="shared" si="384"/>
        <v>1.081852409638554</v>
      </c>
      <c r="K2853" s="419">
        <f t="shared" si="387"/>
        <v>44780.770599397583</v>
      </c>
      <c r="L2853" s="464">
        <f t="shared" si="386"/>
        <v>4184048.7705993974</v>
      </c>
      <c r="M2853" s="644">
        <f t="shared" si="385"/>
        <v>2.935181565211605E-5</v>
      </c>
      <c r="P2853" s="479"/>
    </row>
    <row r="2854" spans="1:16">
      <c r="A2854" s="680"/>
      <c r="B2854" s="440" t="s">
        <v>576</v>
      </c>
      <c r="C2854" s="441">
        <v>890303208</v>
      </c>
      <c r="D2854" s="414" t="s">
        <v>193</v>
      </c>
      <c r="E2854" s="418" t="s">
        <v>1706</v>
      </c>
      <c r="F2854" s="435">
        <v>30</v>
      </c>
      <c r="G2854" s="419">
        <v>5167102</v>
      </c>
      <c r="H2854" s="419">
        <v>132.80000000000001</v>
      </c>
      <c r="I2854" s="419">
        <v>143.66999999999999</v>
      </c>
      <c r="J2854" s="466">
        <f t="shared" si="384"/>
        <v>1.081852409638554</v>
      </c>
      <c r="K2854" s="419">
        <f t="shared" si="387"/>
        <v>55900.417495481917</v>
      </c>
      <c r="L2854" s="464">
        <f t="shared" si="386"/>
        <v>5223002.4174954817</v>
      </c>
      <c r="M2854" s="644">
        <f t="shared" si="385"/>
        <v>3.6640252662953969E-5</v>
      </c>
      <c r="P2854" s="479"/>
    </row>
    <row r="2855" spans="1:16">
      <c r="A2855" s="680"/>
      <c r="B2855" s="412" t="s">
        <v>576</v>
      </c>
      <c r="C2855" s="413">
        <v>890303208</v>
      </c>
      <c r="D2855" s="414" t="s">
        <v>193</v>
      </c>
      <c r="E2855" s="418" t="s">
        <v>1706</v>
      </c>
      <c r="F2855" s="435">
        <v>30</v>
      </c>
      <c r="G2855" s="419">
        <v>1225116</v>
      </c>
      <c r="H2855" s="419">
        <v>132.80000000000001</v>
      </c>
      <c r="I2855" s="419">
        <v>143.66999999999999</v>
      </c>
      <c r="J2855" s="466">
        <f t="shared" si="384"/>
        <v>1.081852409638554</v>
      </c>
      <c r="K2855" s="419">
        <f t="shared" si="387"/>
        <v>13253.946966867466</v>
      </c>
      <c r="L2855" s="464">
        <f t="shared" si="386"/>
        <v>1238369.9469668674</v>
      </c>
      <c r="M2855" s="644">
        <f t="shared" si="385"/>
        <v>8.6873763632743302E-6</v>
      </c>
      <c r="P2855" s="479"/>
    </row>
    <row r="2856" spans="1:16">
      <c r="A2856" s="680"/>
      <c r="B2856" s="412" t="s">
        <v>576</v>
      </c>
      <c r="C2856" s="413">
        <v>890303208</v>
      </c>
      <c r="D2856" s="414" t="s">
        <v>193</v>
      </c>
      <c r="E2856" s="418" t="s">
        <v>1706</v>
      </c>
      <c r="F2856" s="435">
        <v>30</v>
      </c>
      <c r="G2856" s="419">
        <v>551903</v>
      </c>
      <c r="H2856" s="419">
        <v>132.80000000000001</v>
      </c>
      <c r="I2856" s="419">
        <v>143.66999999999999</v>
      </c>
      <c r="J2856" s="466">
        <f t="shared" si="384"/>
        <v>1.081852409638554</v>
      </c>
      <c r="K2856" s="419">
        <f t="shared" si="387"/>
        <v>5970.7759043674687</v>
      </c>
      <c r="L2856" s="464">
        <f t="shared" si="386"/>
        <v>557873.77590436745</v>
      </c>
      <c r="M2856" s="644">
        <f t="shared" si="385"/>
        <v>3.9135796749207357E-6</v>
      </c>
      <c r="P2856" s="479"/>
    </row>
    <row r="2857" spans="1:16">
      <c r="A2857" s="680"/>
      <c r="B2857" s="412" t="s">
        <v>576</v>
      </c>
      <c r="C2857" s="413">
        <v>890303208</v>
      </c>
      <c r="D2857" s="414" t="s">
        <v>193</v>
      </c>
      <c r="E2857" s="418" t="s">
        <v>1706</v>
      </c>
      <c r="F2857" s="435">
        <v>30</v>
      </c>
      <c r="G2857" s="419">
        <v>1580120</v>
      </c>
      <c r="H2857" s="419">
        <v>132.80000000000001</v>
      </c>
      <c r="I2857" s="419">
        <v>143.66999999999999</v>
      </c>
      <c r="J2857" s="466">
        <f t="shared" ref="J2857:J2888" si="388">+I2857/H2857</f>
        <v>1.081852409638554</v>
      </c>
      <c r="K2857" s="419">
        <f t="shared" si="387"/>
        <v>17094.566295180721</v>
      </c>
      <c r="L2857" s="464">
        <f t="shared" si="386"/>
        <v>1597214.5662951807</v>
      </c>
      <c r="M2857" s="644">
        <f t="shared" ref="M2857:M2920" si="389">+L2857/$L$4337</f>
        <v>1.1204732563395658E-5</v>
      </c>
      <c r="P2857" s="479"/>
    </row>
    <row r="2858" spans="1:16">
      <c r="A2858" s="680"/>
      <c r="B2858" s="440" t="s">
        <v>576</v>
      </c>
      <c r="C2858" s="441">
        <v>890303208</v>
      </c>
      <c r="D2858" s="414" t="s">
        <v>193</v>
      </c>
      <c r="E2858" s="418" t="s">
        <v>1706</v>
      </c>
      <c r="F2858" s="435">
        <v>30</v>
      </c>
      <c r="G2858" s="419">
        <v>3860750</v>
      </c>
      <c r="H2858" s="419">
        <v>131.77000000000001</v>
      </c>
      <c r="I2858" s="419">
        <v>143.66999999999999</v>
      </c>
      <c r="J2858" s="466">
        <f t="shared" si="388"/>
        <v>1.0903088715185549</v>
      </c>
      <c r="K2858" s="419">
        <f t="shared" si="387"/>
        <v>42094.09975715261</v>
      </c>
      <c r="L2858" s="464">
        <f t="shared" ref="L2858:L2922" si="390">+G2858+K2858</f>
        <v>3902844.0997571526</v>
      </c>
      <c r="M2858" s="644">
        <f t="shared" si="389"/>
        <v>2.7379116930945764E-5</v>
      </c>
      <c r="P2858" s="479"/>
    </row>
    <row r="2859" spans="1:16">
      <c r="A2859" s="680"/>
      <c r="B2859" s="412" t="s">
        <v>576</v>
      </c>
      <c r="C2859" s="413">
        <v>890303208</v>
      </c>
      <c r="D2859" s="414" t="s">
        <v>193</v>
      </c>
      <c r="E2859" s="418" t="s">
        <v>1706</v>
      </c>
      <c r="F2859" s="435">
        <v>30</v>
      </c>
      <c r="G2859" s="419">
        <v>1482288</v>
      </c>
      <c r="H2859" s="419">
        <v>131.77000000000001</v>
      </c>
      <c r="I2859" s="419">
        <v>143.66999999999999</v>
      </c>
      <c r="J2859" s="466">
        <f t="shared" si="388"/>
        <v>1.0903088715185549</v>
      </c>
      <c r="K2859" s="419">
        <f t="shared" si="387"/>
        <v>16161.517565454958</v>
      </c>
      <c r="L2859" s="464">
        <f t="shared" si="390"/>
        <v>1498449.5175654551</v>
      </c>
      <c r="M2859" s="644">
        <f t="shared" si="389"/>
        <v>1.0511878903668391E-5</v>
      </c>
      <c r="P2859" s="479"/>
    </row>
    <row r="2860" spans="1:16">
      <c r="A2860" s="680"/>
      <c r="B2860" s="440" t="s">
        <v>576</v>
      </c>
      <c r="C2860" s="441">
        <v>890303208</v>
      </c>
      <c r="D2860" s="414" t="s">
        <v>193</v>
      </c>
      <c r="E2860" s="526"/>
      <c r="F2860" s="453"/>
      <c r="G2860" s="419">
        <v>1417522</v>
      </c>
      <c r="H2860" s="419">
        <v>131.77000000000001</v>
      </c>
      <c r="I2860" s="419">
        <v>143.66999999999999</v>
      </c>
      <c r="J2860" s="466">
        <f t="shared" si="388"/>
        <v>1.0903088715185549</v>
      </c>
      <c r="K2860" s="419">
        <f t="shared" si="387"/>
        <v>15455.368121727251</v>
      </c>
      <c r="L2860" s="464">
        <f t="shared" si="390"/>
        <v>1432977.3681217271</v>
      </c>
      <c r="M2860" s="644">
        <f t="shared" si="389"/>
        <v>1.0052580610033828E-5</v>
      </c>
      <c r="P2860" s="479"/>
    </row>
    <row r="2861" spans="1:16">
      <c r="A2861" s="680"/>
      <c r="B2861" s="412" t="s">
        <v>576</v>
      </c>
      <c r="C2861" s="413">
        <v>890303208</v>
      </c>
      <c r="D2861" s="414" t="s">
        <v>193</v>
      </c>
      <c r="E2861" s="418" t="s">
        <v>1706</v>
      </c>
      <c r="F2861" s="438">
        <v>45514</v>
      </c>
      <c r="G2861" s="419">
        <v>2034610</v>
      </c>
      <c r="H2861" s="419">
        <v>143.66999999999999</v>
      </c>
      <c r="I2861" s="419">
        <v>143.66999999999999</v>
      </c>
      <c r="J2861" s="466">
        <f t="shared" si="388"/>
        <v>1</v>
      </c>
      <c r="K2861" s="419">
        <f t="shared" si="387"/>
        <v>20346.100000000002</v>
      </c>
      <c r="L2861" s="464">
        <f t="shared" si="390"/>
        <v>2054956.1</v>
      </c>
      <c r="M2861" s="644">
        <f t="shared" si="389"/>
        <v>1.4415867483244113E-5</v>
      </c>
      <c r="P2861" s="479"/>
    </row>
    <row r="2862" spans="1:16">
      <c r="A2862" s="680"/>
      <c r="B2862" s="412" t="s">
        <v>576</v>
      </c>
      <c r="C2862" s="413">
        <v>890303208</v>
      </c>
      <c r="D2862" s="414" t="s">
        <v>193</v>
      </c>
      <c r="E2862" s="526"/>
      <c r="F2862" s="453"/>
      <c r="G2862" s="419">
        <v>924653</v>
      </c>
      <c r="H2862" s="419">
        <v>131.77000000000001</v>
      </c>
      <c r="I2862" s="419">
        <v>143.66999999999999</v>
      </c>
      <c r="J2862" s="466">
        <f t="shared" si="388"/>
        <v>1.0903088715185549</v>
      </c>
      <c r="K2862" s="419">
        <f t="shared" si="387"/>
        <v>10081.573689762465</v>
      </c>
      <c r="L2862" s="464">
        <f t="shared" si="390"/>
        <v>934734.5736897625</v>
      </c>
      <c r="M2862" s="644">
        <f t="shared" si="389"/>
        <v>6.5573224393057811E-6</v>
      </c>
      <c r="P2862" s="479"/>
    </row>
    <row r="2863" spans="1:16">
      <c r="A2863" s="680"/>
      <c r="B2863" s="440" t="s">
        <v>576</v>
      </c>
      <c r="C2863" s="441">
        <v>890303208</v>
      </c>
      <c r="D2863" s="414" t="s">
        <v>193</v>
      </c>
      <c r="E2863" s="418" t="s">
        <v>1706</v>
      </c>
      <c r="F2863" s="416">
        <v>20220901</v>
      </c>
      <c r="G2863" s="419">
        <v>314536</v>
      </c>
      <c r="H2863" s="419">
        <v>131.77000000000001</v>
      </c>
      <c r="I2863" s="419">
        <v>143.66999999999999</v>
      </c>
      <c r="J2863" s="466">
        <f t="shared" si="388"/>
        <v>1.0903088715185549</v>
      </c>
      <c r="K2863" s="419">
        <f t="shared" si="387"/>
        <v>3429.4139121196022</v>
      </c>
      <c r="L2863" s="464">
        <f t="shared" si="390"/>
        <v>317965.41391211958</v>
      </c>
      <c r="M2863" s="644">
        <f t="shared" si="389"/>
        <v>2.2305816027953002E-6</v>
      </c>
      <c r="P2863" s="479"/>
    </row>
    <row r="2864" spans="1:16">
      <c r="A2864" s="680"/>
      <c r="B2864" s="412" t="s">
        <v>576</v>
      </c>
      <c r="C2864" s="413">
        <v>890303208</v>
      </c>
      <c r="D2864" s="414" t="s">
        <v>193</v>
      </c>
      <c r="E2864" s="526"/>
      <c r="F2864" s="453"/>
      <c r="G2864" s="419">
        <v>6936225</v>
      </c>
      <c r="H2864" s="419">
        <v>132.80000000000001</v>
      </c>
      <c r="I2864" s="419">
        <v>143.66999999999999</v>
      </c>
      <c r="J2864" s="466">
        <f t="shared" si="388"/>
        <v>1.081852409638554</v>
      </c>
      <c r="K2864" s="419">
        <f t="shared" si="387"/>
        <v>75039.717300451797</v>
      </c>
      <c r="L2864" s="464">
        <f t="shared" si="390"/>
        <v>7011264.7173004514</v>
      </c>
      <c r="M2864" s="644">
        <f t="shared" si="389"/>
        <v>4.9185217657227959E-5</v>
      </c>
      <c r="P2864" s="479"/>
    </row>
    <row r="2865" spans="1:16">
      <c r="A2865" s="680"/>
      <c r="B2865" s="412" t="s">
        <v>576</v>
      </c>
      <c r="C2865" s="413">
        <v>890303208</v>
      </c>
      <c r="D2865" s="414" t="s">
        <v>193</v>
      </c>
      <c r="E2865" s="418" t="s">
        <v>1706</v>
      </c>
      <c r="F2865" s="416">
        <v>20211220</v>
      </c>
      <c r="G2865" s="419">
        <v>1998706</v>
      </c>
      <c r="H2865" s="419">
        <v>132.80000000000001</v>
      </c>
      <c r="I2865" s="419">
        <v>143.66999999999999</v>
      </c>
      <c r="J2865" s="466">
        <f t="shared" si="388"/>
        <v>1.081852409638554</v>
      </c>
      <c r="K2865" s="419">
        <f t="shared" si="387"/>
        <v>21623.049022590356</v>
      </c>
      <c r="L2865" s="464">
        <f t="shared" si="390"/>
        <v>2020329.0490225903</v>
      </c>
      <c r="M2865" s="644">
        <f t="shared" si="389"/>
        <v>1.417295281551672E-5</v>
      </c>
      <c r="P2865" s="479"/>
    </row>
    <row r="2866" spans="1:16">
      <c r="A2866" s="680"/>
      <c r="B2866" s="412" t="s">
        <v>576</v>
      </c>
      <c r="C2866" s="413">
        <v>890303208</v>
      </c>
      <c r="D2866" s="414" t="s">
        <v>193</v>
      </c>
      <c r="E2866" s="418" t="s">
        <v>1706</v>
      </c>
      <c r="F2866" s="416">
        <v>20211231</v>
      </c>
      <c r="G2866" s="419">
        <v>180810</v>
      </c>
      <c r="H2866" s="419">
        <v>132.80000000000001</v>
      </c>
      <c r="I2866" s="419">
        <v>143.66999999999999</v>
      </c>
      <c r="J2866" s="466">
        <f t="shared" si="388"/>
        <v>1.081852409638554</v>
      </c>
      <c r="K2866" s="419">
        <f t="shared" si="387"/>
        <v>1956.0973418674694</v>
      </c>
      <c r="L2866" s="464">
        <f t="shared" si="390"/>
        <v>182766.09734186745</v>
      </c>
      <c r="M2866" s="644">
        <f t="shared" si="389"/>
        <v>1.2821353408523206E-6</v>
      </c>
      <c r="P2866" s="479"/>
    </row>
    <row r="2867" spans="1:16">
      <c r="A2867" s="680"/>
      <c r="B2867" s="440" t="s">
        <v>576</v>
      </c>
      <c r="C2867" s="441">
        <v>890303208</v>
      </c>
      <c r="D2867" s="414" t="s">
        <v>193</v>
      </c>
      <c r="E2867" s="418" t="s">
        <v>1706</v>
      </c>
      <c r="F2867" s="416">
        <v>20221128</v>
      </c>
      <c r="G2867" s="419">
        <v>4984800</v>
      </c>
      <c r="H2867" s="419">
        <v>132.80000000000001</v>
      </c>
      <c r="I2867" s="419">
        <v>143.66999999999999</v>
      </c>
      <c r="J2867" s="466">
        <f t="shared" si="388"/>
        <v>1.081852409638554</v>
      </c>
      <c r="K2867" s="419">
        <f t="shared" si="387"/>
        <v>53928.17891566264</v>
      </c>
      <c r="L2867" s="464">
        <f t="shared" si="390"/>
        <v>5038728.1789156627</v>
      </c>
      <c r="M2867" s="644">
        <f t="shared" si="389"/>
        <v>3.5347537454126694E-5</v>
      </c>
      <c r="P2867" s="479"/>
    </row>
    <row r="2868" spans="1:16">
      <c r="A2868" s="680"/>
      <c r="B2868" s="412" t="s">
        <v>576</v>
      </c>
      <c r="C2868" s="413">
        <v>890303208</v>
      </c>
      <c r="D2868" s="414" t="s">
        <v>193</v>
      </c>
      <c r="E2868" s="526"/>
      <c r="F2868" s="453"/>
      <c r="G2868" s="419">
        <v>905252</v>
      </c>
      <c r="H2868" s="419">
        <v>132.80000000000001</v>
      </c>
      <c r="I2868" s="419">
        <v>143.66999999999999</v>
      </c>
      <c r="J2868" s="466">
        <f t="shared" si="388"/>
        <v>1.081852409638554</v>
      </c>
      <c r="K2868" s="419">
        <f t="shared" si="387"/>
        <v>9793.4905753012026</v>
      </c>
      <c r="L2868" s="464">
        <f t="shared" si="390"/>
        <v>915045.49057530123</v>
      </c>
      <c r="M2868" s="644">
        <f t="shared" si="389"/>
        <v>6.4192001635819092E-6</v>
      </c>
      <c r="P2868" s="479"/>
    </row>
    <row r="2869" spans="1:16">
      <c r="A2869" s="680"/>
      <c r="B2869" s="412" t="s">
        <v>576</v>
      </c>
      <c r="C2869" s="413">
        <v>890303208</v>
      </c>
      <c r="D2869" s="414" t="s">
        <v>193</v>
      </c>
      <c r="E2869" s="418" t="s">
        <v>1706</v>
      </c>
      <c r="F2869" s="416">
        <v>20211124</v>
      </c>
      <c r="G2869" s="419">
        <v>452653</v>
      </c>
      <c r="H2869" s="419">
        <v>132.80000000000001</v>
      </c>
      <c r="I2869" s="419">
        <v>143.66999999999999</v>
      </c>
      <c r="J2869" s="466">
        <f t="shared" si="388"/>
        <v>1.081852409638554</v>
      </c>
      <c r="K2869" s="419">
        <f t="shared" si="387"/>
        <v>4897.0373878012033</v>
      </c>
      <c r="L2869" s="464">
        <f t="shared" si="390"/>
        <v>457550.03738780122</v>
      </c>
      <c r="M2869" s="644">
        <f t="shared" si="389"/>
        <v>3.2097915405277667E-6</v>
      </c>
      <c r="P2869" s="479"/>
    </row>
    <row r="2870" spans="1:16">
      <c r="A2870" s="680"/>
      <c r="B2870" s="440" t="s">
        <v>576</v>
      </c>
      <c r="C2870" s="441">
        <v>890303208</v>
      </c>
      <c r="D2870" s="414" t="s">
        <v>193</v>
      </c>
      <c r="E2870" s="418" t="s">
        <v>1706</v>
      </c>
      <c r="F2870" s="416">
        <v>20211220</v>
      </c>
      <c r="G2870" s="419">
        <v>565660</v>
      </c>
      <c r="H2870" s="419">
        <v>132.80000000000001</v>
      </c>
      <c r="I2870" s="419">
        <v>143.66999999999999</v>
      </c>
      <c r="J2870" s="466">
        <f t="shared" si="388"/>
        <v>1.081852409638554</v>
      </c>
      <c r="K2870" s="419">
        <f t="shared" si="387"/>
        <v>6119.6063403614444</v>
      </c>
      <c r="L2870" s="464">
        <f t="shared" si="390"/>
        <v>571779.60634036141</v>
      </c>
      <c r="M2870" s="644">
        <f t="shared" si="389"/>
        <v>4.0111314468587114E-6</v>
      </c>
      <c r="P2870" s="479"/>
    </row>
    <row r="2871" spans="1:16">
      <c r="A2871" s="680"/>
      <c r="B2871" s="412" t="s">
        <v>576</v>
      </c>
      <c r="C2871" s="413">
        <v>890303208</v>
      </c>
      <c r="D2871" s="414" t="s">
        <v>193</v>
      </c>
      <c r="E2871" s="418" t="s">
        <v>1706</v>
      </c>
      <c r="F2871" s="416">
        <v>20211231</v>
      </c>
      <c r="G2871" s="419">
        <v>5715600</v>
      </c>
      <c r="H2871" s="419">
        <v>132.80000000000001</v>
      </c>
      <c r="I2871" s="419">
        <v>143.66999999999999</v>
      </c>
      <c r="J2871" s="466">
        <f t="shared" si="388"/>
        <v>1.081852409638554</v>
      </c>
      <c r="K2871" s="419">
        <f t="shared" si="387"/>
        <v>61834.356325301189</v>
      </c>
      <c r="L2871" s="464">
        <f t="shared" si="390"/>
        <v>5777434.3563253013</v>
      </c>
      <c r="M2871" s="644">
        <f t="shared" si="389"/>
        <v>4.0529687263843394E-5</v>
      </c>
      <c r="P2871" s="479"/>
    </row>
    <row r="2872" spans="1:16">
      <c r="A2872" s="680"/>
      <c r="B2872" s="412" t="s">
        <v>576</v>
      </c>
      <c r="C2872" s="413">
        <v>890303208</v>
      </c>
      <c r="D2872" s="414" t="s">
        <v>193</v>
      </c>
      <c r="E2872" s="418" t="s">
        <v>1706</v>
      </c>
      <c r="F2872" s="416">
        <v>20221128</v>
      </c>
      <c r="G2872" s="419">
        <v>2682070</v>
      </c>
      <c r="H2872" s="419">
        <v>132.80000000000001</v>
      </c>
      <c r="I2872" s="419">
        <v>143.66999999999999</v>
      </c>
      <c r="J2872" s="466">
        <f t="shared" si="388"/>
        <v>1.081852409638554</v>
      </c>
      <c r="K2872" s="419">
        <f t="shared" si="387"/>
        <v>29016.038923192766</v>
      </c>
      <c r="L2872" s="464">
        <f t="shared" si="390"/>
        <v>2711086.0389231928</v>
      </c>
      <c r="M2872" s="644">
        <f t="shared" si="389"/>
        <v>1.9018730897847372E-5</v>
      </c>
      <c r="P2872" s="479"/>
    </row>
    <row r="2873" spans="1:16">
      <c r="A2873" s="680"/>
      <c r="B2873" s="412" t="s">
        <v>576</v>
      </c>
      <c r="C2873" s="413">
        <v>890303208</v>
      </c>
      <c r="D2873" s="414" t="s">
        <v>193</v>
      </c>
      <c r="E2873" s="526"/>
      <c r="F2873" s="453"/>
      <c r="G2873" s="419">
        <v>3957202</v>
      </c>
      <c r="H2873" s="419">
        <v>132.80000000000001</v>
      </c>
      <c r="I2873" s="419">
        <v>143.66999999999999</v>
      </c>
      <c r="J2873" s="466">
        <f t="shared" si="388"/>
        <v>1.081852409638554</v>
      </c>
      <c r="K2873" s="419">
        <f t="shared" si="387"/>
        <v>42811.085191265047</v>
      </c>
      <c r="L2873" s="464">
        <f t="shared" si="390"/>
        <v>4000013.0851912652</v>
      </c>
      <c r="M2873" s="644">
        <f t="shared" si="389"/>
        <v>2.8060773934469804E-5</v>
      </c>
      <c r="P2873" s="479"/>
    </row>
    <row r="2874" spans="1:16">
      <c r="A2874" s="680"/>
      <c r="B2874" s="440" t="s">
        <v>576</v>
      </c>
      <c r="C2874" s="441">
        <v>890303208</v>
      </c>
      <c r="D2874" s="414" t="s">
        <v>193</v>
      </c>
      <c r="E2874" s="418" t="s">
        <v>1706</v>
      </c>
      <c r="F2874" s="438">
        <v>45527</v>
      </c>
      <c r="G2874" s="419">
        <v>2271653</v>
      </c>
      <c r="H2874" s="419">
        <v>143.66999999999999</v>
      </c>
      <c r="I2874" s="419">
        <v>143.66999999999999</v>
      </c>
      <c r="J2874" s="466">
        <f t="shared" si="388"/>
        <v>1</v>
      </c>
      <c r="K2874" s="419">
        <f t="shared" si="387"/>
        <v>22716.53</v>
      </c>
      <c r="L2874" s="464">
        <f t="shared" si="390"/>
        <v>2294369.5299999998</v>
      </c>
      <c r="M2874" s="644">
        <f t="shared" si="389"/>
        <v>1.6095393523040747E-5</v>
      </c>
      <c r="P2874" s="479"/>
    </row>
    <row r="2875" spans="1:16">
      <c r="A2875" s="680"/>
      <c r="B2875" s="412" t="s">
        <v>576</v>
      </c>
      <c r="C2875" s="413">
        <v>890303208</v>
      </c>
      <c r="D2875" s="414" t="s">
        <v>193</v>
      </c>
      <c r="E2875" s="526"/>
      <c r="F2875" s="453"/>
      <c r="G2875" s="419">
        <v>527221</v>
      </c>
      <c r="H2875" s="419">
        <v>132.80000000000001</v>
      </c>
      <c r="I2875" s="419">
        <v>143.66999999999999</v>
      </c>
      <c r="J2875" s="466">
        <f t="shared" si="388"/>
        <v>1.081852409638554</v>
      </c>
      <c r="K2875" s="419">
        <f t="shared" si="387"/>
        <v>5703.7530926204809</v>
      </c>
      <c r="L2875" s="464">
        <f t="shared" si="390"/>
        <v>532924.75309262052</v>
      </c>
      <c r="M2875" s="644">
        <f t="shared" si="389"/>
        <v>3.7385580252170863E-6</v>
      </c>
      <c r="P2875" s="479"/>
    </row>
    <row r="2876" spans="1:16">
      <c r="A2876" s="680"/>
      <c r="B2876" s="440" t="s">
        <v>576</v>
      </c>
      <c r="C2876" s="441">
        <v>890303208</v>
      </c>
      <c r="D2876" s="414" t="s">
        <v>193</v>
      </c>
      <c r="E2876" s="418" t="s">
        <v>1706</v>
      </c>
      <c r="F2876" s="416">
        <v>20240824</v>
      </c>
      <c r="G2876" s="419">
        <v>6148500</v>
      </c>
      <c r="H2876" s="419">
        <v>132.80000000000001</v>
      </c>
      <c r="I2876" s="419">
        <v>143.66999999999999</v>
      </c>
      <c r="J2876" s="466">
        <f t="shared" si="388"/>
        <v>1.081852409638554</v>
      </c>
      <c r="K2876" s="419">
        <f t="shared" si="387"/>
        <v>66517.695406626488</v>
      </c>
      <c r="L2876" s="464">
        <f t="shared" si="390"/>
        <v>6215017.6954066269</v>
      </c>
      <c r="M2876" s="644">
        <f t="shared" si="389"/>
        <v>4.3599409010732225E-5</v>
      </c>
      <c r="P2876" s="479"/>
    </row>
    <row r="2877" spans="1:16">
      <c r="A2877" s="680"/>
      <c r="B2877" s="412" t="s">
        <v>576</v>
      </c>
      <c r="C2877" s="413">
        <v>890303208</v>
      </c>
      <c r="D2877" s="414" t="s">
        <v>193</v>
      </c>
      <c r="E2877" s="526"/>
      <c r="F2877" s="453"/>
      <c r="G2877" s="419">
        <v>371952</v>
      </c>
      <c r="H2877" s="419">
        <v>132.80000000000001</v>
      </c>
      <c r="I2877" s="419">
        <v>143.66999999999999</v>
      </c>
      <c r="J2877" s="466">
        <f t="shared" si="388"/>
        <v>1.081852409638554</v>
      </c>
      <c r="K2877" s="419">
        <f t="shared" si="387"/>
        <v>4023.9716746987942</v>
      </c>
      <c r="L2877" s="464">
        <f t="shared" si="390"/>
        <v>375975.97167469881</v>
      </c>
      <c r="M2877" s="644">
        <f t="shared" si="389"/>
        <v>2.6375355583247738E-6</v>
      </c>
      <c r="P2877" s="479"/>
    </row>
    <row r="2878" spans="1:16">
      <c r="A2878" s="680"/>
      <c r="B2878" s="412" t="s">
        <v>576</v>
      </c>
      <c r="C2878" s="413">
        <v>890303208</v>
      </c>
      <c r="D2878" s="414" t="s">
        <v>193</v>
      </c>
      <c r="E2878" s="418" t="s">
        <v>1706</v>
      </c>
      <c r="F2878" s="416">
        <v>20230210</v>
      </c>
      <c r="G2878" s="419">
        <v>2032503</v>
      </c>
      <c r="H2878" s="419">
        <v>132.80000000000001</v>
      </c>
      <c r="I2878" s="419">
        <v>143.66999999999999</v>
      </c>
      <c r="J2878" s="466">
        <f t="shared" si="388"/>
        <v>1.081852409638554</v>
      </c>
      <c r="K2878" s="419">
        <f t="shared" si="387"/>
        <v>21988.682681475897</v>
      </c>
      <c r="L2878" s="464">
        <f t="shared" si="390"/>
        <v>2054491.682681476</v>
      </c>
      <c r="M2878" s="644">
        <f t="shared" si="389"/>
        <v>1.4412609516555302E-5</v>
      </c>
      <c r="P2878" s="479"/>
    </row>
    <row r="2879" spans="1:16">
      <c r="A2879" s="680"/>
      <c r="B2879" s="440" t="s">
        <v>576</v>
      </c>
      <c r="C2879" s="441">
        <v>890303208</v>
      </c>
      <c r="D2879" s="414" t="s">
        <v>193</v>
      </c>
      <c r="E2879" s="418" t="s">
        <v>1706</v>
      </c>
      <c r="F2879" s="416">
        <v>20230208</v>
      </c>
      <c r="G2879" s="419">
        <v>5887100</v>
      </c>
      <c r="H2879" s="419">
        <v>132.80000000000001</v>
      </c>
      <c r="I2879" s="419">
        <v>143.66999999999999</v>
      </c>
      <c r="J2879" s="466">
        <f t="shared" si="388"/>
        <v>1.081852409638554</v>
      </c>
      <c r="K2879" s="419">
        <f t="shared" si="387"/>
        <v>63689.733207831312</v>
      </c>
      <c r="L2879" s="464">
        <f t="shared" si="390"/>
        <v>5950789.7332078312</v>
      </c>
      <c r="M2879" s="644">
        <f t="shared" si="389"/>
        <v>4.1745804795817134E-5</v>
      </c>
      <c r="P2879" s="479"/>
    </row>
    <row r="2880" spans="1:16">
      <c r="A2880" s="680"/>
      <c r="B2880" s="412" t="s">
        <v>576</v>
      </c>
      <c r="C2880" s="413">
        <v>890303208</v>
      </c>
      <c r="D2880" s="414" t="s">
        <v>193</v>
      </c>
      <c r="E2880" s="418" t="s">
        <v>1706</v>
      </c>
      <c r="F2880" s="416">
        <v>20230131</v>
      </c>
      <c r="G2880" s="419">
        <v>3446311</v>
      </c>
      <c r="H2880" s="419">
        <v>132.80000000000001</v>
      </c>
      <c r="I2880" s="419">
        <v>143.66999999999999</v>
      </c>
      <c r="J2880" s="466">
        <f t="shared" si="388"/>
        <v>1.081852409638554</v>
      </c>
      <c r="K2880" s="419">
        <f t="shared" si="387"/>
        <v>37283.998597138547</v>
      </c>
      <c r="L2880" s="464">
        <f t="shared" si="390"/>
        <v>3483594.9985971386</v>
      </c>
      <c r="M2880" s="644">
        <f t="shared" si="389"/>
        <v>2.4438012989702462E-5</v>
      </c>
      <c r="P2880" s="479"/>
    </row>
    <row r="2881" spans="1:16">
      <c r="A2881" s="680"/>
      <c r="B2881" s="412" t="s">
        <v>576</v>
      </c>
      <c r="C2881" s="413">
        <v>890303208</v>
      </c>
      <c r="D2881" s="414" t="s">
        <v>193</v>
      </c>
      <c r="E2881" s="418" t="s">
        <v>1706</v>
      </c>
      <c r="F2881" s="416">
        <v>20230131</v>
      </c>
      <c r="G2881" s="419">
        <v>3372261</v>
      </c>
      <c r="H2881" s="419">
        <v>132.80000000000001</v>
      </c>
      <c r="I2881" s="419">
        <v>143.66999999999999</v>
      </c>
      <c r="J2881" s="466">
        <f t="shared" si="388"/>
        <v>1.081852409638554</v>
      </c>
      <c r="K2881" s="419">
        <f t="shared" si="387"/>
        <v>36482.8868878012</v>
      </c>
      <c r="L2881" s="464">
        <f t="shared" si="390"/>
        <v>3408743.8868878013</v>
      </c>
      <c r="M2881" s="644">
        <f t="shared" si="389"/>
        <v>2.3912919676334207E-5</v>
      </c>
      <c r="P2881" s="479"/>
    </row>
    <row r="2882" spans="1:16">
      <c r="A2882" s="680"/>
      <c r="B2882" s="412" t="s">
        <v>576</v>
      </c>
      <c r="C2882" s="413">
        <v>890303208</v>
      </c>
      <c r="D2882" s="414" t="s">
        <v>193</v>
      </c>
      <c r="E2882" s="418" t="s">
        <v>1706</v>
      </c>
      <c r="F2882" s="416">
        <v>20230131</v>
      </c>
      <c r="G2882" s="419">
        <v>12514222</v>
      </c>
      <c r="H2882" s="419">
        <v>132.80000000000001</v>
      </c>
      <c r="I2882" s="419">
        <v>143.66999999999999</v>
      </c>
      <c r="J2882" s="466">
        <f t="shared" si="388"/>
        <v>1.081852409638554</v>
      </c>
      <c r="K2882" s="419">
        <f t="shared" si="387"/>
        <v>135385.41225451804</v>
      </c>
      <c r="L2882" s="464">
        <f t="shared" si="390"/>
        <v>12649607.412254518</v>
      </c>
      <c r="M2882" s="644">
        <f t="shared" si="389"/>
        <v>8.8739153196568826E-5</v>
      </c>
      <c r="P2882" s="479"/>
    </row>
    <row r="2883" spans="1:16">
      <c r="A2883" s="680"/>
      <c r="B2883" s="440" t="s">
        <v>576</v>
      </c>
      <c r="C2883" s="441">
        <v>890303208</v>
      </c>
      <c r="D2883" s="414" t="s">
        <v>193</v>
      </c>
      <c r="E2883" s="418" t="s">
        <v>1706</v>
      </c>
      <c r="F2883" s="416">
        <v>20230131</v>
      </c>
      <c r="G2883" s="419">
        <v>564928</v>
      </c>
      <c r="H2883" s="419">
        <v>133.38</v>
      </c>
      <c r="I2883" s="419">
        <v>143.66999999999999</v>
      </c>
      <c r="J2883" s="466">
        <f t="shared" si="388"/>
        <v>1.0771479982006298</v>
      </c>
      <c r="K2883" s="419">
        <f t="shared" si="387"/>
        <v>6085.1106432748538</v>
      </c>
      <c r="L2883" s="464">
        <f t="shared" si="390"/>
        <v>571013.11064327485</v>
      </c>
      <c r="M2883" s="644">
        <f t="shared" si="389"/>
        <v>4.0057543488293781E-6</v>
      </c>
      <c r="P2883" s="479"/>
    </row>
    <row r="2884" spans="1:16">
      <c r="A2884" s="680"/>
      <c r="B2884" s="412" t="s">
        <v>576</v>
      </c>
      <c r="C2884" s="413">
        <v>890303208</v>
      </c>
      <c r="D2884" s="414" t="s">
        <v>193</v>
      </c>
      <c r="E2884" s="418" t="s">
        <v>1706</v>
      </c>
      <c r="F2884" s="416">
        <v>20230217</v>
      </c>
      <c r="G2884" s="419">
        <v>879012</v>
      </c>
      <c r="H2884" s="419">
        <v>133.38</v>
      </c>
      <c r="I2884" s="419">
        <v>143.66999999999999</v>
      </c>
      <c r="J2884" s="466">
        <f t="shared" si="388"/>
        <v>1.0771479982006298</v>
      </c>
      <c r="K2884" s="419">
        <f t="shared" si="387"/>
        <v>9468.2601619433208</v>
      </c>
      <c r="L2884" s="464">
        <f t="shared" si="390"/>
        <v>888480.26016194327</v>
      </c>
      <c r="M2884" s="644">
        <f t="shared" si="389"/>
        <v>6.2328405419331477E-6</v>
      </c>
      <c r="P2884" s="479"/>
    </row>
    <row r="2885" spans="1:16">
      <c r="A2885" s="680"/>
      <c r="B2885" s="412" t="s">
        <v>576</v>
      </c>
      <c r="C2885" s="413">
        <v>890303208</v>
      </c>
      <c r="D2885" s="414" t="s">
        <v>193</v>
      </c>
      <c r="E2885" s="526"/>
      <c r="F2885" s="453"/>
      <c r="G2885" s="419">
        <v>579688</v>
      </c>
      <c r="H2885" s="419">
        <v>133.38</v>
      </c>
      <c r="I2885" s="419">
        <v>143.66999999999999</v>
      </c>
      <c r="J2885" s="466">
        <f t="shared" si="388"/>
        <v>1.0771479982006298</v>
      </c>
      <c r="K2885" s="419">
        <f t="shared" si="387"/>
        <v>6244.097687809267</v>
      </c>
      <c r="L2885" s="464">
        <f t="shared" si="390"/>
        <v>585932.09768780926</v>
      </c>
      <c r="M2885" s="644">
        <f t="shared" si="389"/>
        <v>4.1104135871548316E-6</v>
      </c>
      <c r="P2885" s="479"/>
    </row>
    <row r="2886" spans="1:16">
      <c r="A2886" s="680"/>
      <c r="B2886" s="440" t="s">
        <v>576</v>
      </c>
      <c r="C2886" s="441">
        <v>890303208</v>
      </c>
      <c r="D2886" s="414" t="s">
        <v>193</v>
      </c>
      <c r="E2886" s="418" t="s">
        <v>1706</v>
      </c>
      <c r="F2886" s="435"/>
      <c r="G2886" s="419">
        <v>4325602</v>
      </c>
      <c r="H2886" s="419">
        <v>133.38</v>
      </c>
      <c r="I2886" s="419">
        <v>143.66999999999999</v>
      </c>
      <c r="J2886" s="466">
        <f t="shared" si="388"/>
        <v>1.0771479982006298</v>
      </c>
      <c r="K2886" s="419">
        <f t="shared" si="387"/>
        <v>46593.135353126403</v>
      </c>
      <c r="L2886" s="464">
        <f t="shared" si="390"/>
        <v>4372195.1353531266</v>
      </c>
      <c r="M2886" s="644">
        <f t="shared" si="389"/>
        <v>3.0671694486385973E-5</v>
      </c>
      <c r="P2886" s="479"/>
    </row>
    <row r="2887" spans="1:16">
      <c r="A2887" s="680"/>
      <c r="B2887" s="412" t="s">
        <v>576</v>
      </c>
      <c r="C2887" s="413">
        <v>890303208</v>
      </c>
      <c r="D2887" s="414" t="s">
        <v>193</v>
      </c>
      <c r="E2887" s="418" t="s">
        <v>1706</v>
      </c>
      <c r="F2887" s="419">
        <v>0</v>
      </c>
      <c r="G2887" s="419">
        <v>13071112</v>
      </c>
      <c r="H2887" s="419">
        <v>133.38</v>
      </c>
      <c r="I2887" s="419">
        <v>143.66999999999999</v>
      </c>
      <c r="J2887" s="466">
        <f t="shared" si="388"/>
        <v>1.0771479982006298</v>
      </c>
      <c r="K2887" s="419">
        <f t="shared" ref="K2887:K2950" si="391">+G2887*J2887%</f>
        <v>140795.22125056232</v>
      </c>
      <c r="L2887" s="464">
        <f t="shared" si="390"/>
        <v>13211907.221250562</v>
      </c>
      <c r="M2887" s="644">
        <f t="shared" si="389"/>
        <v>9.2683782248420804E-5</v>
      </c>
      <c r="P2887" s="479"/>
    </row>
    <row r="2888" spans="1:16">
      <c r="A2888" s="680"/>
      <c r="B2888" s="412" t="s">
        <v>576</v>
      </c>
      <c r="C2888" s="413">
        <v>890303208</v>
      </c>
      <c r="D2888" s="414" t="s">
        <v>193</v>
      </c>
      <c r="E2888" s="526"/>
      <c r="F2888" s="453"/>
      <c r="G2888" s="419">
        <v>38319</v>
      </c>
      <c r="H2888" s="419">
        <v>132.80000000000001</v>
      </c>
      <c r="I2888" s="419">
        <v>143.66999999999999</v>
      </c>
      <c r="J2888" s="466">
        <f t="shared" si="388"/>
        <v>1.081852409638554</v>
      </c>
      <c r="K2888" s="419">
        <f t="shared" si="391"/>
        <v>414.55502484939751</v>
      </c>
      <c r="L2888" s="464">
        <f t="shared" si="390"/>
        <v>38733.555024849396</v>
      </c>
      <c r="M2888" s="644">
        <f t="shared" si="389"/>
        <v>2.7172249392246043E-7</v>
      </c>
      <c r="P2888" s="479"/>
    </row>
    <row r="2889" spans="1:16" s="411" customFormat="1">
      <c r="A2889" s="680"/>
      <c r="B2889" s="447" t="s">
        <v>26</v>
      </c>
      <c r="C2889" s="448"/>
      <c r="D2889" s="449"/>
      <c r="E2889" s="418" t="s">
        <v>158</v>
      </c>
      <c r="F2889" s="435"/>
      <c r="G2889" s="454">
        <f>SUM(G2631:G2888)</f>
        <v>682787458</v>
      </c>
      <c r="H2889" s="454" t="s">
        <v>158</v>
      </c>
      <c r="I2889" s="454" t="s">
        <v>158</v>
      </c>
      <c r="J2889" s="454" t="s">
        <v>158</v>
      </c>
      <c r="K2889" s="454">
        <f>SUM(K2631:K2888)</f>
        <v>7296927.0163891185</v>
      </c>
      <c r="L2889" s="454">
        <f t="shared" ref="L2889" si="392">SUM(L2631:L2888)</f>
        <v>690084385.01638949</v>
      </c>
      <c r="M2889" s="644">
        <f t="shared" si="389"/>
        <v>4.8410596443652885E-3</v>
      </c>
    </row>
    <row r="2890" spans="1:16">
      <c r="A2890" s="680"/>
      <c r="B2890" s="440" t="s">
        <v>662</v>
      </c>
      <c r="C2890" s="441">
        <v>901219895</v>
      </c>
      <c r="D2890" s="414" t="s">
        <v>663</v>
      </c>
      <c r="E2890" s="418" t="s">
        <v>1706</v>
      </c>
      <c r="F2890" s="624">
        <v>20240131</v>
      </c>
      <c r="G2890" s="419">
        <v>37800000</v>
      </c>
      <c r="H2890" s="419">
        <v>138.97999999999999</v>
      </c>
      <c r="I2890" s="419">
        <v>143.66999999999999</v>
      </c>
      <c r="J2890" s="466">
        <f t="shared" ref="J2890:J2919" si="393">+I2890/H2890</f>
        <v>1.0337458627140597</v>
      </c>
      <c r="K2890" s="419">
        <f>+G2890*J2890%</f>
        <v>390755.93610591459</v>
      </c>
      <c r="L2890" s="464">
        <f t="shared" si="390"/>
        <v>38190755.936105914</v>
      </c>
      <c r="M2890" s="644">
        <f t="shared" si="389"/>
        <v>2.6791466574873366E-4</v>
      </c>
      <c r="P2890" s="479"/>
    </row>
    <row r="2891" spans="1:16">
      <c r="A2891" s="680"/>
      <c r="B2891" s="440" t="s">
        <v>662</v>
      </c>
      <c r="C2891" s="441">
        <v>901219895</v>
      </c>
      <c r="D2891" s="414" t="s">
        <v>663</v>
      </c>
      <c r="E2891" s="418" t="s">
        <v>1706</v>
      </c>
      <c r="F2891" s="625"/>
      <c r="G2891" s="419">
        <v>229381875</v>
      </c>
      <c r="H2891" s="419">
        <v>0</v>
      </c>
      <c r="I2891" s="419">
        <v>143.66999999999999</v>
      </c>
      <c r="J2891" s="466">
        <v>0</v>
      </c>
      <c r="K2891" s="419">
        <f>+G2891*J2891%</f>
        <v>0</v>
      </c>
      <c r="L2891" s="464">
        <f t="shared" si="390"/>
        <v>229381875</v>
      </c>
      <c r="M2891" s="644">
        <f t="shared" si="389"/>
        <v>1.6091529707413534E-3</v>
      </c>
      <c r="P2891" s="479"/>
    </row>
    <row r="2892" spans="1:16" s="411" customFormat="1">
      <c r="A2892" s="680"/>
      <c r="B2892" s="456" t="s">
        <v>26</v>
      </c>
      <c r="C2892" s="458"/>
      <c r="D2892" s="449"/>
      <c r="E2892" s="526"/>
      <c r="F2892" s="626"/>
      <c r="G2892" s="454">
        <f>SUM(G2890:G2891)</f>
        <v>267181875</v>
      </c>
      <c r="H2892" s="454" t="s">
        <v>158</v>
      </c>
      <c r="I2892" s="454" t="s">
        <v>158</v>
      </c>
      <c r="J2892" s="454" t="s">
        <v>158</v>
      </c>
      <c r="K2892" s="454">
        <f t="shared" ref="K2892:L2892" si="394">SUM(K2890:K2891)</f>
        <v>390755.93610591459</v>
      </c>
      <c r="L2892" s="454">
        <f t="shared" si="394"/>
        <v>267572630.93610591</v>
      </c>
      <c r="M2892" s="644">
        <f t="shared" si="389"/>
        <v>1.877067636490087E-3</v>
      </c>
    </row>
    <row r="2893" spans="1:16" ht="28">
      <c r="A2893" s="680"/>
      <c r="B2893" s="607" t="s">
        <v>1233</v>
      </c>
      <c r="C2893" s="441">
        <v>900039513</v>
      </c>
      <c r="D2893" s="414" t="s">
        <v>831</v>
      </c>
      <c r="E2893" s="418" t="s">
        <v>1706</v>
      </c>
      <c r="F2893" s="625">
        <v>45531</v>
      </c>
      <c r="G2893" s="419">
        <v>73718310</v>
      </c>
      <c r="H2893" s="419">
        <v>143.66999999999999</v>
      </c>
      <c r="I2893" s="419">
        <v>143.66999999999999</v>
      </c>
      <c r="J2893" s="466">
        <f t="shared" si="393"/>
        <v>1</v>
      </c>
      <c r="K2893" s="419">
        <f>+G2893*J2893%</f>
        <v>737183.1</v>
      </c>
      <c r="L2893" s="464">
        <f t="shared" si="390"/>
        <v>74455493.099999994</v>
      </c>
      <c r="M2893" s="644">
        <f t="shared" si="389"/>
        <v>5.2231798135697215E-4</v>
      </c>
      <c r="P2893" s="479"/>
    </row>
    <row r="2894" spans="1:16">
      <c r="A2894" s="680"/>
      <c r="B2894" s="447" t="s">
        <v>26</v>
      </c>
      <c r="C2894" s="448"/>
      <c r="D2894" s="449"/>
      <c r="E2894" s="418" t="s">
        <v>158</v>
      </c>
      <c r="F2894" s="435"/>
      <c r="G2894" s="454">
        <f>SUM(G2893)</f>
        <v>73718310</v>
      </c>
      <c r="H2894" s="454" t="s">
        <v>158</v>
      </c>
      <c r="I2894" s="454" t="s">
        <v>158</v>
      </c>
      <c r="J2894" s="454" t="s">
        <v>158</v>
      </c>
      <c r="K2894" s="454">
        <f>SUM(K2893)</f>
        <v>737183.1</v>
      </c>
      <c r="L2894" s="454">
        <f>SUM(L2893)</f>
        <v>74455493.099999994</v>
      </c>
      <c r="M2894" s="644"/>
      <c r="P2894" s="479"/>
    </row>
    <row r="2895" spans="1:16" ht="14">
      <c r="A2895" s="680"/>
      <c r="B2895" s="439" t="s">
        <v>883</v>
      </c>
      <c r="C2895" s="441">
        <v>1112039321</v>
      </c>
      <c r="D2895" s="439" t="s">
        <v>884</v>
      </c>
      <c r="E2895" s="418" t="s">
        <v>1706</v>
      </c>
      <c r="F2895" s="627">
        <v>20221128</v>
      </c>
      <c r="G2895" s="419">
        <v>5454545</v>
      </c>
      <c r="H2895" s="454">
        <f t="shared" ref="H2895:J2895" si="395">+H2893</f>
        <v>143.66999999999999</v>
      </c>
      <c r="I2895" s="454">
        <f t="shared" si="395"/>
        <v>143.66999999999999</v>
      </c>
      <c r="J2895" s="454">
        <f t="shared" si="395"/>
        <v>1</v>
      </c>
      <c r="K2895" s="419">
        <f>+G2895*J2895%</f>
        <v>54545.450000000004</v>
      </c>
      <c r="L2895" s="464">
        <f t="shared" si="390"/>
        <v>5509090.4500000002</v>
      </c>
      <c r="M2895" s="644">
        <f t="shared" ref="M2895:M2922" si="396">+L2895/$L$4337</f>
        <v>3.8647208998968723E-5</v>
      </c>
      <c r="P2895" s="479"/>
    </row>
    <row r="2896" spans="1:16" s="411" customFormat="1" ht="14">
      <c r="A2896" s="680"/>
      <c r="B2896" s="439" t="s">
        <v>883</v>
      </c>
      <c r="C2896" s="441">
        <v>1112039321</v>
      </c>
      <c r="D2896" s="439" t="s">
        <v>884</v>
      </c>
      <c r="E2896" s="418" t="s">
        <v>1706</v>
      </c>
      <c r="F2896" s="627">
        <v>20240912</v>
      </c>
      <c r="G2896" s="419">
        <v>208992375</v>
      </c>
      <c r="H2896" s="454"/>
      <c r="I2896" s="454"/>
      <c r="J2896" s="467"/>
      <c r="K2896" s="419">
        <f>+G2896*J2896%</f>
        <v>0</v>
      </c>
      <c r="L2896" s="464">
        <f t="shared" si="390"/>
        <v>208992375</v>
      </c>
      <c r="M2896" s="644">
        <f t="shared" si="396"/>
        <v>1.4661171511198997E-3</v>
      </c>
    </row>
    <row r="2897" spans="1:16">
      <c r="A2897" s="680"/>
      <c r="B2897" s="456" t="s">
        <v>26</v>
      </c>
      <c r="C2897" s="458"/>
      <c r="D2897" s="449"/>
      <c r="E2897" s="526"/>
      <c r="F2897" s="626"/>
      <c r="G2897" s="454">
        <f>SUM(G2895:G2896)</f>
        <v>214446920</v>
      </c>
      <c r="H2897" s="454" t="s">
        <v>158</v>
      </c>
      <c r="I2897" s="454" t="s">
        <v>2890</v>
      </c>
      <c r="J2897" s="454" t="s">
        <v>158</v>
      </c>
      <c r="K2897" s="454">
        <f>SUM(K2895:K2896)</f>
        <v>54545.450000000004</v>
      </c>
      <c r="L2897" s="454">
        <f>SUM(L2895:L2896)</f>
        <v>214501465.44999999</v>
      </c>
      <c r="M2897" s="644">
        <f t="shared" si="396"/>
        <v>1.5047643601188683E-3</v>
      </c>
      <c r="P2897" s="479"/>
    </row>
    <row r="2898" spans="1:16" ht="14">
      <c r="A2898" s="680"/>
      <c r="B2898" s="439" t="s">
        <v>944</v>
      </c>
      <c r="C2898" s="441">
        <v>1094929685</v>
      </c>
      <c r="D2898" s="439" t="s">
        <v>940</v>
      </c>
      <c r="E2898" s="418" t="s">
        <v>1706</v>
      </c>
      <c r="F2898" s="627">
        <v>20211231</v>
      </c>
      <c r="G2898" s="419">
        <v>23614726</v>
      </c>
      <c r="H2898" s="419">
        <v>111.41</v>
      </c>
      <c r="I2898" s="419">
        <v>143.66999999999999</v>
      </c>
      <c r="J2898" s="466">
        <f t="shared" si="393"/>
        <v>1.2895610806929358</v>
      </c>
      <c r="K2898" s="419">
        <f t="shared" ref="K2898:K2905" si="397">+G2898*J2898%</f>
        <v>304526.31580827571</v>
      </c>
      <c r="L2898" s="464">
        <f t="shared" si="390"/>
        <v>23919252.315808274</v>
      </c>
      <c r="M2898" s="644">
        <f t="shared" si="396"/>
        <v>1.6779763406282592E-4</v>
      </c>
      <c r="P2898" s="479"/>
    </row>
    <row r="2899" spans="1:16" ht="14">
      <c r="A2899" s="680"/>
      <c r="B2899" s="439" t="s">
        <v>944</v>
      </c>
      <c r="C2899" s="441">
        <v>1094929685</v>
      </c>
      <c r="D2899" s="439" t="s">
        <v>940</v>
      </c>
      <c r="E2899" s="418" t="s">
        <v>1706</v>
      </c>
      <c r="F2899" s="627">
        <v>20220127</v>
      </c>
      <c r="G2899" s="419">
        <v>346422082</v>
      </c>
      <c r="H2899" s="419">
        <v>105.7</v>
      </c>
      <c r="I2899" s="419">
        <v>143.66999999999999</v>
      </c>
      <c r="J2899" s="466">
        <f t="shared" si="393"/>
        <v>1.35922421948912</v>
      </c>
      <c r="K2899" s="419">
        <f t="shared" si="397"/>
        <v>4708652.8402024591</v>
      </c>
      <c r="L2899" s="464">
        <f t="shared" si="390"/>
        <v>351130734.84020245</v>
      </c>
      <c r="M2899" s="644">
        <f t="shared" si="396"/>
        <v>2.4632419849506689E-3</v>
      </c>
      <c r="P2899" s="479"/>
    </row>
    <row r="2900" spans="1:16" s="411" customFormat="1" ht="14">
      <c r="A2900" s="680"/>
      <c r="B2900" s="439" t="s">
        <v>944</v>
      </c>
      <c r="C2900" s="441">
        <v>1094929685</v>
      </c>
      <c r="D2900" s="439" t="s">
        <v>940</v>
      </c>
      <c r="E2900" s="418" t="s">
        <v>1706</v>
      </c>
      <c r="F2900" s="627">
        <v>20220826</v>
      </c>
      <c r="G2900" s="419">
        <v>31275000</v>
      </c>
      <c r="H2900" s="454"/>
      <c r="I2900" s="454"/>
      <c r="J2900" s="467"/>
      <c r="K2900" s="419">
        <f t="shared" si="397"/>
        <v>0</v>
      </c>
      <c r="L2900" s="464">
        <f t="shared" si="390"/>
        <v>31275000</v>
      </c>
      <c r="M2900" s="644">
        <f t="shared" si="396"/>
        <v>2.1939945847916634E-4</v>
      </c>
    </row>
    <row r="2901" spans="1:16" ht="14">
      <c r="A2901" s="680"/>
      <c r="B2901" s="439" t="s">
        <v>944</v>
      </c>
      <c r="C2901" s="441">
        <v>1094929685</v>
      </c>
      <c r="D2901" s="439" t="s">
        <v>940</v>
      </c>
      <c r="E2901" s="418" t="s">
        <v>1706</v>
      </c>
      <c r="F2901" s="627">
        <v>20220926</v>
      </c>
      <c r="G2901" s="419">
        <v>31275000</v>
      </c>
      <c r="H2901" s="419">
        <v>0</v>
      </c>
      <c r="I2901" s="419">
        <v>143.66999999999999</v>
      </c>
      <c r="J2901" s="466">
        <v>0</v>
      </c>
      <c r="K2901" s="419">
        <f t="shared" si="397"/>
        <v>0</v>
      </c>
      <c r="L2901" s="464">
        <f t="shared" si="390"/>
        <v>31275000</v>
      </c>
      <c r="M2901" s="644">
        <f t="shared" si="396"/>
        <v>2.1939945847916634E-4</v>
      </c>
      <c r="P2901" s="479"/>
    </row>
    <row r="2902" spans="1:16" s="411" customFormat="1" ht="14">
      <c r="A2902" s="680"/>
      <c r="B2902" s="439" t="s">
        <v>944</v>
      </c>
      <c r="C2902" s="441">
        <v>1094929685</v>
      </c>
      <c r="D2902" s="439" t="s">
        <v>940</v>
      </c>
      <c r="E2902" s="418" t="s">
        <v>1706</v>
      </c>
      <c r="F2902" s="627">
        <v>20221025</v>
      </c>
      <c r="G2902" s="419">
        <v>31275000</v>
      </c>
      <c r="H2902" s="454"/>
      <c r="I2902" s="454"/>
      <c r="J2902" s="467"/>
      <c r="K2902" s="419">
        <f t="shared" si="397"/>
        <v>0</v>
      </c>
      <c r="L2902" s="464">
        <f t="shared" si="390"/>
        <v>31275000</v>
      </c>
      <c r="M2902" s="644">
        <f t="shared" si="396"/>
        <v>2.1939945847916634E-4</v>
      </c>
    </row>
    <row r="2903" spans="1:16" ht="14">
      <c r="A2903" s="680"/>
      <c r="B2903" s="439" t="s">
        <v>944</v>
      </c>
      <c r="C2903" s="441">
        <v>1094929685</v>
      </c>
      <c r="D2903" s="439" t="s">
        <v>940</v>
      </c>
      <c r="E2903" s="418" t="s">
        <v>1706</v>
      </c>
      <c r="F2903" s="627">
        <v>20221125</v>
      </c>
      <c r="G2903" s="419">
        <v>31275000</v>
      </c>
      <c r="H2903" s="419">
        <v>143.66999999999999</v>
      </c>
      <c r="I2903" s="419">
        <v>143.66999999999999</v>
      </c>
      <c r="J2903" s="466">
        <f t="shared" si="393"/>
        <v>1</v>
      </c>
      <c r="K2903" s="419">
        <f t="shared" si="397"/>
        <v>312750</v>
      </c>
      <c r="L2903" s="464">
        <f t="shared" si="390"/>
        <v>31587750</v>
      </c>
      <c r="M2903" s="644">
        <f t="shared" si="396"/>
        <v>2.21593453063958E-4</v>
      </c>
      <c r="P2903" s="479"/>
    </row>
    <row r="2904" spans="1:16" s="411" customFormat="1" ht="14">
      <c r="A2904" s="680"/>
      <c r="B2904" s="439" t="s">
        <v>944</v>
      </c>
      <c r="C2904" s="441">
        <v>1094929685</v>
      </c>
      <c r="D2904" s="439" t="s">
        <v>940</v>
      </c>
      <c r="E2904" s="418" t="s">
        <v>1706</v>
      </c>
      <c r="F2904" s="627">
        <v>20221125</v>
      </c>
      <c r="G2904" s="419">
        <v>31275000</v>
      </c>
      <c r="H2904" s="454"/>
      <c r="I2904" s="454"/>
      <c r="J2904" s="467"/>
      <c r="K2904" s="419">
        <f t="shared" si="397"/>
        <v>0</v>
      </c>
      <c r="L2904" s="464">
        <f t="shared" si="390"/>
        <v>31275000</v>
      </c>
      <c r="M2904" s="644">
        <f t="shared" si="396"/>
        <v>2.1939945847916634E-4</v>
      </c>
    </row>
    <row r="2905" spans="1:16" ht="14">
      <c r="A2905" s="680"/>
      <c r="B2905" s="439" t="s">
        <v>944</v>
      </c>
      <c r="C2905" s="441">
        <v>1094929685</v>
      </c>
      <c r="D2905" s="439" t="s">
        <v>940</v>
      </c>
      <c r="E2905" s="418" t="s">
        <v>1706</v>
      </c>
      <c r="F2905" s="627">
        <v>20221125</v>
      </c>
      <c r="G2905" s="419">
        <v>78340567</v>
      </c>
      <c r="H2905" s="419">
        <v>134.44999999999999</v>
      </c>
      <c r="I2905" s="419">
        <v>143.66999999999999</v>
      </c>
      <c r="J2905" s="466">
        <f t="shared" si="393"/>
        <v>1.0685756786909633</v>
      </c>
      <c r="K2905" s="419">
        <f t="shared" si="397"/>
        <v>837128.24551059876</v>
      </c>
      <c r="L2905" s="464">
        <f t="shared" si="390"/>
        <v>79177695.245510593</v>
      </c>
      <c r="M2905" s="644">
        <f t="shared" si="396"/>
        <v>5.554450347080252E-4</v>
      </c>
      <c r="P2905" s="479"/>
    </row>
    <row r="2906" spans="1:16" s="411" customFormat="1">
      <c r="A2906" s="680"/>
      <c r="B2906" s="456" t="s">
        <v>26</v>
      </c>
      <c r="C2906" s="458"/>
      <c r="D2906" s="449"/>
      <c r="E2906" s="526"/>
      <c r="F2906" s="626"/>
      <c r="G2906" s="454">
        <f>SUM(G2898:G2905)</f>
        <v>604752375</v>
      </c>
      <c r="H2906" s="454" t="s">
        <v>158</v>
      </c>
      <c r="I2906" s="454" t="s">
        <v>158</v>
      </c>
      <c r="J2906" s="454" t="s">
        <v>158</v>
      </c>
      <c r="K2906" s="454">
        <f t="shared" ref="K2906:L2906" si="398">SUM(K2898:K2905)</f>
        <v>6163057.4015213335</v>
      </c>
      <c r="L2906" s="454">
        <f t="shared" si="398"/>
        <v>610915432.40152133</v>
      </c>
      <c r="M2906" s="644">
        <f t="shared" si="396"/>
        <v>4.285675940702143E-3</v>
      </c>
    </row>
    <row r="2907" spans="1:16">
      <c r="A2907" s="680"/>
      <c r="B2907" s="440" t="s">
        <v>916</v>
      </c>
      <c r="C2907" s="441">
        <v>1152190847</v>
      </c>
      <c r="D2907" s="414" t="s">
        <v>836</v>
      </c>
      <c r="E2907" s="418" t="s">
        <v>1706</v>
      </c>
      <c r="F2907" s="627">
        <v>20211124</v>
      </c>
      <c r="G2907" s="419">
        <v>4245283</v>
      </c>
      <c r="H2907" s="419">
        <v>0</v>
      </c>
      <c r="I2907" s="419">
        <v>143.66999999999999</v>
      </c>
      <c r="J2907" s="466">
        <v>0</v>
      </c>
      <c r="K2907" s="419">
        <f>+G2907*J2907%</f>
        <v>0</v>
      </c>
      <c r="L2907" s="464">
        <f t="shared" si="390"/>
        <v>4245283</v>
      </c>
      <c r="M2907" s="644">
        <f t="shared" si="396"/>
        <v>2.9781384213934795E-5</v>
      </c>
      <c r="P2907" s="479"/>
    </row>
    <row r="2908" spans="1:16" s="411" customFormat="1">
      <c r="A2908" s="680"/>
      <c r="B2908" s="440" t="s">
        <v>916</v>
      </c>
      <c r="C2908" s="441">
        <v>1152190847</v>
      </c>
      <c r="D2908" s="414" t="s">
        <v>836</v>
      </c>
      <c r="E2908" s="418" t="s">
        <v>1706</v>
      </c>
      <c r="F2908" s="627">
        <v>20211231</v>
      </c>
      <c r="G2908" s="419">
        <v>33153504</v>
      </c>
      <c r="H2908" s="454"/>
      <c r="I2908" s="454"/>
      <c r="J2908" s="467"/>
      <c r="K2908" s="419">
        <f>+G2908*J2908%</f>
        <v>0</v>
      </c>
      <c r="L2908" s="464">
        <f t="shared" si="390"/>
        <v>33153504</v>
      </c>
      <c r="M2908" s="644">
        <f t="shared" si="396"/>
        <v>2.3257748438966827E-4</v>
      </c>
    </row>
    <row r="2909" spans="1:16">
      <c r="A2909" s="680"/>
      <c r="B2909" s="440" t="s">
        <v>916</v>
      </c>
      <c r="C2909" s="441">
        <v>1152190847</v>
      </c>
      <c r="D2909" s="414" t="s">
        <v>836</v>
      </c>
      <c r="E2909" s="418" t="s">
        <v>1706</v>
      </c>
      <c r="F2909" s="627">
        <v>20210430</v>
      </c>
      <c r="G2909" s="419">
        <v>10000000</v>
      </c>
      <c r="H2909" s="419">
        <v>0</v>
      </c>
      <c r="I2909" s="419">
        <v>143.66999999999999</v>
      </c>
      <c r="J2909" s="466">
        <v>0</v>
      </c>
      <c r="K2909" s="419">
        <f>+G2909*J2909%</f>
        <v>0</v>
      </c>
      <c r="L2909" s="464">
        <f t="shared" si="390"/>
        <v>10000000</v>
      </c>
      <c r="M2909" s="644">
        <f t="shared" si="396"/>
        <v>7.0151705349053985E-5</v>
      </c>
      <c r="P2909" s="479"/>
    </row>
    <row r="2910" spans="1:16" s="411" customFormat="1">
      <c r="A2910" s="680"/>
      <c r="B2910" s="456" t="s">
        <v>26</v>
      </c>
      <c r="C2910" s="458"/>
      <c r="D2910" s="449"/>
      <c r="E2910" s="526"/>
      <c r="F2910" s="626"/>
      <c r="G2910" s="457">
        <f>SUM(G2907:G2909)</f>
        <v>47398787</v>
      </c>
      <c r="H2910" s="457" t="s">
        <v>158</v>
      </c>
      <c r="I2910" s="457" t="s">
        <v>158</v>
      </c>
      <c r="J2910" s="457" t="s">
        <v>158</v>
      </c>
      <c r="K2910" s="457">
        <f t="shared" ref="K2910:L2910" si="399">SUM(K2907:K2909)</f>
        <v>0</v>
      </c>
      <c r="L2910" s="457">
        <f t="shared" si="399"/>
        <v>47398787</v>
      </c>
      <c r="M2910" s="644">
        <f t="shared" si="396"/>
        <v>3.3251057395265705E-4</v>
      </c>
    </row>
    <row r="2911" spans="1:16">
      <c r="A2911" s="680"/>
      <c r="B2911" s="440" t="s">
        <v>853</v>
      </c>
      <c r="C2911" s="441">
        <v>1004201238</v>
      </c>
      <c r="D2911" s="414" t="s">
        <v>854</v>
      </c>
      <c r="E2911" s="418" t="s">
        <v>1706</v>
      </c>
      <c r="F2911" s="627">
        <v>20201216</v>
      </c>
      <c r="G2911" s="419">
        <v>9000000</v>
      </c>
      <c r="H2911" s="419">
        <v>119.31</v>
      </c>
      <c r="I2911" s="419">
        <v>143.66999999999999</v>
      </c>
      <c r="J2911" s="466">
        <f t="shared" si="393"/>
        <v>1.2041740005028916</v>
      </c>
      <c r="K2911" s="419">
        <f>+G2911*J2911%</f>
        <v>108375.66004526024</v>
      </c>
      <c r="L2911" s="464">
        <f t="shared" si="390"/>
        <v>9108375.6600452606</v>
      </c>
      <c r="M2911" s="644">
        <f t="shared" si="396"/>
        <v>6.389680855119903E-5</v>
      </c>
      <c r="P2911" s="479"/>
    </row>
    <row r="2912" spans="1:16">
      <c r="A2912" s="680"/>
      <c r="B2912" s="440" t="s">
        <v>853</v>
      </c>
      <c r="C2912" s="441">
        <v>1004201238</v>
      </c>
      <c r="D2912" s="414" t="s">
        <v>854</v>
      </c>
      <c r="E2912" s="418" t="s">
        <v>1706</v>
      </c>
      <c r="F2912" s="627">
        <v>20210106</v>
      </c>
      <c r="G2912" s="419">
        <v>170316560</v>
      </c>
      <c r="H2912" s="419">
        <v>119.31</v>
      </c>
      <c r="I2912" s="419">
        <v>143.66999999999999</v>
      </c>
      <c r="J2912" s="466">
        <f t="shared" si="393"/>
        <v>1.2041740005028916</v>
      </c>
      <c r="K2912" s="419">
        <f>+G2912*J2912%</f>
        <v>2050907.7340709076</v>
      </c>
      <c r="L2912" s="464">
        <f t="shared" si="390"/>
        <v>172367467.7340709</v>
      </c>
      <c r="M2912" s="644">
        <f t="shared" si="396"/>
        <v>1.2091871808243113E-3</v>
      </c>
      <c r="P2912" s="479"/>
    </row>
    <row r="2913" spans="1:16">
      <c r="A2913" s="680"/>
      <c r="B2913" s="456" t="s">
        <v>26</v>
      </c>
      <c r="C2913" s="458"/>
      <c r="D2913" s="449"/>
      <c r="E2913" s="526"/>
      <c r="F2913" s="626"/>
      <c r="G2913" s="454">
        <f>SUM(G2911:G2912)</f>
        <v>179316560</v>
      </c>
      <c r="H2913" s="454" t="s">
        <v>158</v>
      </c>
      <c r="I2913" s="454" t="s">
        <v>158</v>
      </c>
      <c r="J2913" s="454" t="s">
        <v>2890</v>
      </c>
      <c r="K2913" s="454">
        <f t="shared" ref="K2913:L2913" si="400">SUM(K2911:K2912)</f>
        <v>2159283.3941161679</v>
      </c>
      <c r="L2913" s="454">
        <f t="shared" si="400"/>
        <v>181475843.39411616</v>
      </c>
      <c r="M2913" s="644">
        <f t="shared" si="396"/>
        <v>1.2730839893755103E-3</v>
      </c>
      <c r="P2913" s="479"/>
    </row>
    <row r="2914" spans="1:16">
      <c r="A2914" s="680"/>
      <c r="B2914" s="440" t="s">
        <v>1238</v>
      </c>
      <c r="C2914" s="441">
        <v>860042945</v>
      </c>
      <c r="D2914" s="414" t="s">
        <v>1237</v>
      </c>
      <c r="E2914" s="418" t="s">
        <v>1706</v>
      </c>
      <c r="F2914" s="628"/>
      <c r="G2914" s="419">
        <v>3576577333</v>
      </c>
      <c r="H2914" s="419">
        <v>119.31</v>
      </c>
      <c r="I2914" s="419">
        <v>143.66999999999999</v>
      </c>
      <c r="J2914" s="466">
        <f t="shared" si="393"/>
        <v>1.2041740005028916</v>
      </c>
      <c r="K2914" s="419">
        <f>+G2914*J2914%</f>
        <v>43068214.351865724</v>
      </c>
      <c r="L2914" s="464">
        <f t="shared" si="390"/>
        <v>3619645547.3518658</v>
      </c>
      <c r="M2914" s="644">
        <f t="shared" si="396"/>
        <v>2.5392430790584335E-2</v>
      </c>
      <c r="P2914" s="479"/>
    </row>
    <row r="2915" spans="1:16">
      <c r="A2915" s="680"/>
      <c r="B2915" s="456" t="s">
        <v>26</v>
      </c>
      <c r="C2915" s="458"/>
      <c r="D2915" s="449"/>
      <c r="E2915" s="526"/>
      <c r="F2915" s="626"/>
      <c r="G2915" s="454">
        <f>+G2914</f>
        <v>3576577333</v>
      </c>
      <c r="H2915" s="454" t="s">
        <v>158</v>
      </c>
      <c r="I2915" s="454" t="s">
        <v>158</v>
      </c>
      <c r="J2915" s="454" t="s">
        <v>158</v>
      </c>
      <c r="K2915" s="454">
        <f t="shared" ref="K2915:L2915" si="401">+K2914</f>
        <v>43068214.351865724</v>
      </c>
      <c r="L2915" s="454">
        <f t="shared" si="401"/>
        <v>3619645547.3518658</v>
      </c>
      <c r="M2915" s="644">
        <f t="shared" si="396"/>
        <v>2.5392430790584335E-2</v>
      </c>
      <c r="P2915" s="479"/>
    </row>
    <row r="2916" spans="1:16">
      <c r="A2916" s="680"/>
      <c r="B2916" s="440" t="s">
        <v>937</v>
      </c>
      <c r="C2916" s="441">
        <v>890327886</v>
      </c>
      <c r="D2916" s="414" t="s">
        <v>938</v>
      </c>
      <c r="E2916" s="418" t="s">
        <v>1706</v>
      </c>
      <c r="F2916" s="627">
        <v>20240323</v>
      </c>
      <c r="G2916" s="419">
        <v>270000068</v>
      </c>
      <c r="H2916" s="419">
        <v>119.31</v>
      </c>
      <c r="I2916" s="419">
        <v>143.66999999999999</v>
      </c>
      <c r="J2916" s="466">
        <f t="shared" ref="J2916" si="402">+I2916/H2916</f>
        <v>1.2041740005028916</v>
      </c>
      <c r="K2916" s="419">
        <f>+G2916*J2916%</f>
        <v>3251270.6201961273</v>
      </c>
      <c r="L2916" s="464">
        <f t="shared" ref="L2916" si="403">+G2916+K2916</f>
        <v>273251338.6201961</v>
      </c>
      <c r="M2916" s="644">
        <f t="shared" si="396"/>
        <v>1.9169047393118573E-3</v>
      </c>
      <c r="P2916" s="479"/>
    </row>
    <row r="2917" spans="1:16" s="411" customFormat="1">
      <c r="A2917" s="680"/>
      <c r="B2917" s="456" t="s">
        <v>26</v>
      </c>
      <c r="C2917" s="458"/>
      <c r="D2917" s="449"/>
      <c r="E2917" s="526"/>
      <c r="F2917" s="626"/>
      <c r="G2917" s="454">
        <f>+G2916</f>
        <v>270000068</v>
      </c>
      <c r="H2917" s="454" t="s">
        <v>158</v>
      </c>
      <c r="I2917" s="454" t="s">
        <v>158</v>
      </c>
      <c r="J2917" s="454" t="s">
        <v>158</v>
      </c>
      <c r="K2917" s="454">
        <f t="shared" ref="K2917:L2917" si="404">+K2916</f>
        <v>3251270.6201961273</v>
      </c>
      <c r="L2917" s="454">
        <f t="shared" si="404"/>
        <v>273251338.6201961</v>
      </c>
      <c r="M2917" s="644">
        <f t="shared" si="396"/>
        <v>1.9169047393118573E-3</v>
      </c>
    </row>
    <row r="2918" spans="1:16" s="411" customFormat="1">
      <c r="A2918" s="680"/>
      <c r="B2918" s="440" t="s">
        <v>459</v>
      </c>
      <c r="C2918" s="441">
        <v>860007410</v>
      </c>
      <c r="D2918" s="414" t="s">
        <v>186</v>
      </c>
      <c r="E2918" s="418" t="s">
        <v>1706</v>
      </c>
      <c r="F2918" s="625">
        <v>46387</v>
      </c>
      <c r="G2918" s="419">
        <v>812903226</v>
      </c>
      <c r="H2918" s="419">
        <v>119.31</v>
      </c>
      <c r="I2918" s="419">
        <v>143.66999999999999</v>
      </c>
      <c r="J2918" s="466">
        <f t="shared" ref="J2918" si="405">+I2918/H2918</f>
        <v>1.2041740005028916</v>
      </c>
      <c r="K2918" s="419">
        <f>+G2918*J2918%</f>
        <v>9788769.2967412621</v>
      </c>
      <c r="L2918" s="464">
        <f t="shared" ref="L2918" si="406">+G2918+K2918</f>
        <v>822691995.29674125</v>
      </c>
      <c r="M2918" s="644">
        <f t="shared" si="396"/>
        <v>5.7713246447082299E-3</v>
      </c>
    </row>
    <row r="2919" spans="1:16">
      <c r="A2919" s="680"/>
      <c r="B2919" s="440" t="s">
        <v>196</v>
      </c>
      <c r="C2919" s="441">
        <v>16666218</v>
      </c>
      <c r="D2919" s="414" t="s">
        <v>197</v>
      </c>
      <c r="E2919" s="418" t="s">
        <v>1706</v>
      </c>
      <c r="F2919" s="625"/>
      <c r="G2919" s="419">
        <v>262011050</v>
      </c>
      <c r="H2919" s="419">
        <v>119.31</v>
      </c>
      <c r="I2919" s="419">
        <v>143.66999999999999</v>
      </c>
      <c r="J2919" s="466">
        <f t="shared" si="393"/>
        <v>1.2041740005028916</v>
      </c>
      <c r="K2919" s="419">
        <f>+G2919*J2919%</f>
        <v>3155068.9425446312</v>
      </c>
      <c r="L2919" s="464">
        <f t="shared" si="390"/>
        <v>265166118.94254464</v>
      </c>
      <c r="M2919" s="644">
        <f t="shared" si="396"/>
        <v>1.8601855444609595E-3</v>
      </c>
      <c r="P2919" s="479"/>
    </row>
    <row r="2920" spans="1:16" s="411" customFormat="1">
      <c r="A2920" s="680"/>
      <c r="B2920" s="440" t="s">
        <v>540</v>
      </c>
      <c r="C2920" s="441">
        <v>444444825</v>
      </c>
      <c r="D2920" s="414" t="s">
        <v>541</v>
      </c>
      <c r="E2920" s="418" t="s">
        <v>1706</v>
      </c>
      <c r="F2920" s="627">
        <v>20210511</v>
      </c>
      <c r="G2920" s="419">
        <v>175881300</v>
      </c>
      <c r="H2920" s="454"/>
      <c r="I2920" s="454"/>
      <c r="J2920" s="467"/>
      <c r="K2920" s="419">
        <f>+G2920*J2920%</f>
        <v>0</v>
      </c>
      <c r="L2920" s="464">
        <f t="shared" si="390"/>
        <v>175881300</v>
      </c>
      <c r="M2920" s="644">
        <f t="shared" si="396"/>
        <v>1.2338373134008569E-3</v>
      </c>
    </row>
    <row r="2921" spans="1:16" s="411" customFormat="1">
      <c r="A2921" s="680"/>
      <c r="B2921" s="440" t="s">
        <v>540</v>
      </c>
      <c r="C2921" s="441">
        <v>444444825</v>
      </c>
      <c r="D2921" s="414" t="s">
        <v>541</v>
      </c>
      <c r="E2921" s="418" t="s">
        <v>1706</v>
      </c>
      <c r="F2921" s="627">
        <v>20240331</v>
      </c>
      <c r="G2921" s="419">
        <v>33641622</v>
      </c>
      <c r="H2921" s="419">
        <v>119.31</v>
      </c>
      <c r="I2921" s="419">
        <v>143.66999999999999</v>
      </c>
      <c r="J2921" s="466">
        <f t="shared" ref="J2921" si="407">+I2921/H2921</f>
        <v>1.2041740005028916</v>
      </c>
      <c r="K2921" s="419">
        <f>+G2921*J2921%</f>
        <v>405103.66547146084</v>
      </c>
      <c r="L2921" s="464">
        <f t="shared" ref="L2921" si="408">+G2921+K2921</f>
        <v>34046725.665471464</v>
      </c>
      <c r="M2921" s="644">
        <f t="shared" si="396"/>
        <v>2.3884358669842281E-4</v>
      </c>
    </row>
    <row r="2922" spans="1:16" ht="28">
      <c r="A2922" s="680"/>
      <c r="B2922" s="439" t="s">
        <v>914</v>
      </c>
      <c r="C2922" s="441">
        <v>1151966897</v>
      </c>
      <c r="D2922" s="439" t="s">
        <v>915</v>
      </c>
      <c r="E2922" s="418" t="s">
        <v>1706</v>
      </c>
      <c r="F2922" s="627">
        <v>20220829</v>
      </c>
      <c r="G2922" s="419">
        <v>527832098</v>
      </c>
      <c r="H2922" s="419">
        <v>0</v>
      </c>
      <c r="I2922" s="419">
        <v>143.66999999999999</v>
      </c>
      <c r="J2922" s="466">
        <v>0</v>
      </c>
      <c r="K2922" s="419">
        <f>+G2922*J2922%</f>
        <v>0</v>
      </c>
      <c r="L2922" s="464">
        <f t="shared" si="390"/>
        <v>527832098</v>
      </c>
      <c r="M2922" s="644">
        <f t="shared" si="396"/>
        <v>3.7028321812668987E-3</v>
      </c>
      <c r="P2922" s="479"/>
    </row>
    <row r="2923" spans="1:16" s="411" customFormat="1">
      <c r="A2923" s="680"/>
      <c r="B2923" s="456" t="s">
        <v>26</v>
      </c>
      <c r="C2923" s="458"/>
      <c r="D2923" s="449"/>
      <c r="E2923" s="526"/>
      <c r="F2923" s="626"/>
      <c r="G2923" s="457">
        <f>SUM(G2922)</f>
        <v>527832098</v>
      </c>
      <c r="H2923" s="457" t="s">
        <v>158</v>
      </c>
      <c r="I2923" s="457" t="s">
        <v>158</v>
      </c>
      <c r="J2923" s="457" t="s">
        <v>158</v>
      </c>
      <c r="K2923" s="457">
        <f t="shared" ref="K2923:L2923" si="409">SUM(K2922)</f>
        <v>0</v>
      </c>
      <c r="L2923" s="457">
        <f t="shared" si="409"/>
        <v>527832098</v>
      </c>
      <c r="M2923" s="644">
        <f t="shared" ref="M2923:M2986" si="410">+L2923/$L$4337</f>
        <v>3.7028321812668987E-3</v>
      </c>
    </row>
    <row r="2924" spans="1:16">
      <c r="A2924" s="680"/>
      <c r="B2924" s="440" t="s">
        <v>661</v>
      </c>
      <c r="C2924" s="441">
        <v>71703112</v>
      </c>
      <c r="D2924" s="414" t="s">
        <v>1198</v>
      </c>
      <c r="E2924" s="418" t="s">
        <v>1706</v>
      </c>
      <c r="F2924" s="627">
        <v>20240131</v>
      </c>
      <c r="G2924" s="419">
        <v>18000000</v>
      </c>
      <c r="H2924" s="419">
        <v>0</v>
      </c>
      <c r="I2924" s="419">
        <v>143.66999999999999</v>
      </c>
      <c r="J2924" s="466">
        <v>0</v>
      </c>
      <c r="K2924" s="419">
        <f>+G2924*J2924%</f>
        <v>0</v>
      </c>
      <c r="L2924" s="464">
        <f t="shared" ref="L2924:L2985" si="411">+G2924+K2924</f>
        <v>18000000</v>
      </c>
      <c r="M2924" s="644">
        <f t="shared" si="410"/>
        <v>1.2627306962829718E-4</v>
      </c>
      <c r="P2924" s="479"/>
    </row>
    <row r="2925" spans="1:16" s="411" customFormat="1">
      <c r="A2925" s="680"/>
      <c r="B2925" s="440" t="s">
        <v>661</v>
      </c>
      <c r="C2925" s="441">
        <v>71703112</v>
      </c>
      <c r="D2925" s="414" t="s">
        <v>1198</v>
      </c>
      <c r="E2925" s="418" t="s">
        <v>1706</v>
      </c>
      <c r="F2925" s="627">
        <v>20240131</v>
      </c>
      <c r="G2925" s="433">
        <v>30000000</v>
      </c>
      <c r="H2925" s="454"/>
      <c r="I2925" s="454"/>
      <c r="J2925" s="467"/>
      <c r="K2925" s="419">
        <f>+G2925*J2925%</f>
        <v>0</v>
      </c>
      <c r="L2925" s="464">
        <f t="shared" si="411"/>
        <v>30000000</v>
      </c>
      <c r="M2925" s="644">
        <f t="shared" si="410"/>
        <v>2.1045511604716197E-4</v>
      </c>
    </row>
    <row r="2926" spans="1:16">
      <c r="A2926" s="680"/>
      <c r="B2926" s="456" t="s">
        <v>26</v>
      </c>
      <c r="C2926" s="458"/>
      <c r="D2926" s="449"/>
      <c r="E2926" s="526"/>
      <c r="F2926" s="626"/>
      <c r="G2926" s="454">
        <f>SUM(G2924:G2925)</f>
        <v>48000000</v>
      </c>
      <c r="H2926" s="454" t="s">
        <v>158</v>
      </c>
      <c r="I2926" s="454" t="s">
        <v>158</v>
      </c>
      <c r="J2926" s="454" t="s">
        <v>158</v>
      </c>
      <c r="K2926" s="454">
        <f t="shared" ref="K2926:L2926" si="412">SUM(K2924:K2925)</f>
        <v>0</v>
      </c>
      <c r="L2926" s="454">
        <f t="shared" si="412"/>
        <v>48000000</v>
      </c>
      <c r="M2926" s="644">
        <f t="shared" si="410"/>
        <v>3.3672818567545917E-4</v>
      </c>
      <c r="P2926" s="479"/>
    </row>
    <row r="2927" spans="1:16" s="411" customFormat="1">
      <c r="A2927" s="680"/>
      <c r="B2927" s="440" t="s">
        <v>454</v>
      </c>
      <c r="C2927" s="441">
        <v>900227432</v>
      </c>
      <c r="D2927" s="414" t="s">
        <v>455</v>
      </c>
      <c r="E2927" s="418" t="s">
        <v>1706</v>
      </c>
      <c r="F2927" s="625">
        <v>45443</v>
      </c>
      <c r="G2927" s="419">
        <v>1109983129.6800001</v>
      </c>
      <c r="H2927" s="454"/>
      <c r="I2927" s="454"/>
      <c r="J2927" s="467"/>
      <c r="K2927" s="419">
        <f>+G2927*J2927%</f>
        <v>0</v>
      </c>
      <c r="L2927" s="464">
        <f t="shared" si="411"/>
        <v>1109983129.6800001</v>
      </c>
      <c r="M2927" s="644">
        <f t="shared" si="410"/>
        <v>7.7867209455732148E-3</v>
      </c>
    </row>
    <row r="2928" spans="1:16">
      <c r="A2928" s="680"/>
      <c r="B2928" s="456" t="s">
        <v>26</v>
      </c>
      <c r="C2928" s="458"/>
      <c r="D2928" s="449"/>
      <c r="E2928" s="526"/>
      <c r="F2928" s="626"/>
      <c r="G2928" s="454">
        <f>+G2927</f>
        <v>1109983129.6800001</v>
      </c>
      <c r="H2928" s="454" t="s">
        <v>158</v>
      </c>
      <c r="I2928" s="454" t="s">
        <v>158</v>
      </c>
      <c r="J2928" s="454" t="s">
        <v>158</v>
      </c>
      <c r="K2928" s="454">
        <f t="shared" ref="K2928:L2928" si="413">+K2927</f>
        <v>0</v>
      </c>
      <c r="L2928" s="454">
        <f t="shared" si="413"/>
        <v>1109983129.6800001</v>
      </c>
      <c r="M2928" s="644">
        <f t="shared" si="410"/>
        <v>7.7867209455732148E-3</v>
      </c>
      <c r="P2928" s="479"/>
    </row>
    <row r="2929" spans="1:16" s="411" customFormat="1">
      <c r="A2929" s="680"/>
      <c r="B2929" s="440" t="s">
        <v>457</v>
      </c>
      <c r="C2929" s="441">
        <v>901312585</v>
      </c>
      <c r="D2929" s="414" t="s">
        <v>458</v>
      </c>
      <c r="E2929" s="418" t="s">
        <v>1706</v>
      </c>
      <c r="F2929" s="625">
        <v>45688</v>
      </c>
      <c r="G2929" s="419">
        <v>2403028090.9400001</v>
      </c>
      <c r="H2929" s="454"/>
      <c r="I2929" s="454"/>
      <c r="J2929" s="467"/>
      <c r="K2929" s="419">
        <f>+G2929*J2929%</f>
        <v>0</v>
      </c>
      <c r="L2929" s="464">
        <f t="shared" si="411"/>
        <v>2403028090.9400001</v>
      </c>
      <c r="M2929" s="644">
        <f t="shared" si="410"/>
        <v>1.685765185811226E-2</v>
      </c>
    </row>
    <row r="2930" spans="1:16">
      <c r="A2930" s="680"/>
      <c r="B2930" s="456" t="s">
        <v>26</v>
      </c>
      <c r="C2930" s="458"/>
      <c r="D2930" s="449"/>
      <c r="E2930" s="526"/>
      <c r="F2930" s="626"/>
      <c r="G2930" s="454">
        <f>+G2929</f>
        <v>2403028090.9400001</v>
      </c>
      <c r="H2930" s="454" t="s">
        <v>158</v>
      </c>
      <c r="I2930" s="454" t="s">
        <v>158</v>
      </c>
      <c r="J2930" s="454" t="s">
        <v>158</v>
      </c>
      <c r="K2930" s="454">
        <f t="shared" ref="K2930:L2930" si="414">+K2929</f>
        <v>0</v>
      </c>
      <c r="L2930" s="454">
        <f t="shared" si="414"/>
        <v>2403028090.9400001</v>
      </c>
      <c r="M2930" s="644">
        <f t="shared" si="410"/>
        <v>1.685765185811226E-2</v>
      </c>
      <c r="P2930" s="479"/>
    </row>
    <row r="2931" spans="1:16" s="411" customFormat="1">
      <c r="A2931" s="680"/>
      <c r="B2931" s="440" t="s">
        <v>2924</v>
      </c>
      <c r="C2931" s="609" t="s">
        <v>2925</v>
      </c>
      <c r="D2931" s="414" t="s">
        <v>2926</v>
      </c>
      <c r="E2931" s="418"/>
      <c r="F2931" s="625" t="s">
        <v>2928</v>
      </c>
      <c r="G2931" s="433">
        <v>50834</v>
      </c>
      <c r="H2931" s="454"/>
      <c r="I2931" s="454"/>
      <c r="J2931" s="467"/>
      <c r="K2931" s="419">
        <f>+G2931*J2931%</f>
        <v>0</v>
      </c>
      <c r="L2931" s="464">
        <f t="shared" si="411"/>
        <v>50834</v>
      </c>
      <c r="M2931" s="644">
        <f t="shared" si="410"/>
        <v>3.5660917897138103E-7</v>
      </c>
    </row>
    <row r="2932" spans="1:16">
      <c r="A2932" s="680"/>
      <c r="B2932" s="456" t="s">
        <v>26</v>
      </c>
      <c r="C2932" s="458"/>
      <c r="D2932" s="449"/>
      <c r="E2932" s="526"/>
      <c r="F2932" s="626"/>
      <c r="G2932" s="454">
        <f>+G2931</f>
        <v>50834</v>
      </c>
      <c r="H2932" s="454" t="s">
        <v>158</v>
      </c>
      <c r="I2932" s="454" t="s">
        <v>158</v>
      </c>
      <c r="J2932" s="454" t="s">
        <v>158</v>
      </c>
      <c r="K2932" s="454">
        <f t="shared" ref="K2932:L2932" si="415">+K2931</f>
        <v>0</v>
      </c>
      <c r="L2932" s="454">
        <f t="shared" si="415"/>
        <v>50834</v>
      </c>
      <c r="M2932" s="644">
        <f t="shared" si="410"/>
        <v>3.5660917897138103E-7</v>
      </c>
      <c r="P2932" s="479"/>
    </row>
    <row r="2933" spans="1:16" s="411" customFormat="1">
      <c r="A2933" s="680"/>
      <c r="B2933" s="440" t="s">
        <v>446</v>
      </c>
      <c r="C2933" s="441">
        <v>900296172</v>
      </c>
      <c r="D2933" s="414" t="s">
        <v>200</v>
      </c>
      <c r="E2933" s="418" t="s">
        <v>1706</v>
      </c>
      <c r="F2933" s="625">
        <v>45531</v>
      </c>
      <c r="G2933" s="611"/>
      <c r="H2933" s="454">
        <v>0</v>
      </c>
      <c r="I2933" s="419">
        <v>143.66999999999999</v>
      </c>
      <c r="J2933" s="466">
        <v>0</v>
      </c>
      <c r="K2933" s="419">
        <f>+G2933*J2933%</f>
        <v>0</v>
      </c>
      <c r="L2933" s="464">
        <f t="shared" si="411"/>
        <v>0</v>
      </c>
      <c r="M2933" s="644">
        <f t="shared" si="410"/>
        <v>0</v>
      </c>
    </row>
    <row r="2934" spans="1:16">
      <c r="A2934" s="680"/>
      <c r="B2934" s="440" t="s">
        <v>446</v>
      </c>
      <c r="C2934" s="441">
        <v>900296172</v>
      </c>
      <c r="D2934" s="414" t="s">
        <v>456</v>
      </c>
      <c r="E2934" s="418" t="s">
        <v>1706</v>
      </c>
      <c r="F2934" s="625">
        <v>45134</v>
      </c>
      <c r="G2934" s="433">
        <v>1201146193</v>
      </c>
      <c r="H2934" s="419">
        <v>134.44999999999999</v>
      </c>
      <c r="I2934" s="419">
        <v>143.66999999999999</v>
      </c>
      <c r="J2934" s="466">
        <f t="shared" ref="J2934:J2993" si="416">+I2934/H2934</f>
        <v>1.0685756786909633</v>
      </c>
      <c r="K2934" s="419">
        <f>+G2934*J2934%</f>
        <v>12835156.083920417</v>
      </c>
      <c r="L2934" s="464">
        <f t="shared" si="411"/>
        <v>1213981349.0839205</v>
      </c>
      <c r="M2934" s="644">
        <f t="shared" si="410"/>
        <v>8.5162861900182248E-3</v>
      </c>
      <c r="P2934" s="479"/>
    </row>
    <row r="2935" spans="1:16">
      <c r="A2935" s="680"/>
      <c r="B2935" s="440" t="s">
        <v>446</v>
      </c>
      <c r="C2935" s="441">
        <v>900296172</v>
      </c>
      <c r="D2935" s="414" t="s">
        <v>456</v>
      </c>
      <c r="E2935" s="418" t="s">
        <v>1706</v>
      </c>
      <c r="F2935" s="627">
        <v>20221018</v>
      </c>
      <c r="G2935" s="419">
        <v>1857722</v>
      </c>
      <c r="H2935" s="419">
        <v>107.76</v>
      </c>
      <c r="I2935" s="419">
        <v>143.66999999999999</v>
      </c>
      <c r="J2935" s="466">
        <f t="shared" si="416"/>
        <v>1.333240534521158</v>
      </c>
      <c r="K2935" s="419">
        <f>+G2935*J2935%</f>
        <v>24767.902722717146</v>
      </c>
      <c r="L2935" s="464">
        <f t="shared" si="411"/>
        <v>1882489.9027227173</v>
      </c>
      <c r="M2935" s="644">
        <f t="shared" si="410"/>
        <v>1.3205987697837336E-5</v>
      </c>
      <c r="P2935" s="479"/>
    </row>
    <row r="2936" spans="1:16" s="411" customFormat="1">
      <c r="A2936" s="680"/>
      <c r="B2936" s="456" t="s">
        <v>26</v>
      </c>
      <c r="C2936" s="458"/>
      <c r="D2936" s="449"/>
      <c r="E2936" s="526"/>
      <c r="F2936" s="626"/>
      <c r="G2936" s="454">
        <f>SUM(G2933:G2935)</f>
        <v>1203003915</v>
      </c>
      <c r="H2936" s="454" t="s">
        <v>158</v>
      </c>
      <c r="I2936" s="454" t="s">
        <v>158</v>
      </c>
      <c r="J2936" s="454" t="s">
        <v>158</v>
      </c>
      <c r="K2936" s="454">
        <f t="shared" ref="K2936:L2936" si="417">SUM(K2933:K2935)</f>
        <v>12859923.986643134</v>
      </c>
      <c r="L2936" s="454">
        <f t="shared" si="417"/>
        <v>1215863838.9866433</v>
      </c>
      <c r="M2936" s="644">
        <f t="shared" si="410"/>
        <v>8.529492177716062E-3</v>
      </c>
    </row>
    <row r="2937" spans="1:16">
      <c r="A2937" s="680"/>
      <c r="B2937" s="440" t="s">
        <v>462</v>
      </c>
      <c r="C2937" s="441">
        <v>900458143</v>
      </c>
      <c r="D2937" s="414" t="s">
        <v>463</v>
      </c>
      <c r="E2937" s="418" t="s">
        <v>1644</v>
      </c>
      <c r="F2937" s="627">
        <v>20230124</v>
      </c>
      <c r="G2937" s="419">
        <v>3057230</v>
      </c>
      <c r="H2937" s="419">
        <v>143.66999999999999</v>
      </c>
      <c r="I2937" s="419">
        <v>143.66999999999999</v>
      </c>
      <c r="J2937" s="466">
        <f t="shared" si="416"/>
        <v>1</v>
      </c>
      <c r="K2937" s="419">
        <f>+G2937*J2937%</f>
        <v>30572.3</v>
      </c>
      <c r="L2937" s="464">
        <f t="shared" si="411"/>
        <v>3087802.3</v>
      </c>
      <c r="M2937" s="644">
        <f t="shared" si="410"/>
        <v>2.1661459712573118E-5</v>
      </c>
      <c r="P2937" s="479"/>
    </row>
    <row r="2938" spans="1:16" s="411" customFormat="1">
      <c r="A2938" s="680"/>
      <c r="B2938" s="440" t="s">
        <v>462</v>
      </c>
      <c r="C2938" s="441">
        <v>900458143</v>
      </c>
      <c r="D2938" s="414" t="s">
        <v>463</v>
      </c>
      <c r="E2938" s="418" t="s">
        <v>1644</v>
      </c>
      <c r="F2938" s="627">
        <v>20240603</v>
      </c>
      <c r="G2938" s="419">
        <v>20749285</v>
      </c>
      <c r="H2938" s="454"/>
      <c r="I2938" s="454"/>
      <c r="J2938" s="467"/>
      <c r="K2938" s="419">
        <f>+G2938*J2938%</f>
        <v>0</v>
      </c>
      <c r="L2938" s="464">
        <f t="shared" si="411"/>
        <v>20749285</v>
      </c>
      <c r="M2938" s="644">
        <f t="shared" si="410"/>
        <v>1.4555977275235456E-4</v>
      </c>
    </row>
    <row r="2939" spans="1:16">
      <c r="A2939" s="680"/>
      <c r="B2939" s="456" t="s">
        <v>26</v>
      </c>
      <c r="C2939" s="458"/>
      <c r="D2939" s="449"/>
      <c r="E2939" s="526"/>
      <c r="F2939" s="626"/>
      <c r="G2939" s="454">
        <f>SUM(G2937:G2938)</f>
        <v>23806515</v>
      </c>
      <c r="H2939" s="454" t="s">
        <v>158</v>
      </c>
      <c r="I2939" s="454" t="s">
        <v>158</v>
      </c>
      <c r="J2939" s="454" t="s">
        <v>158</v>
      </c>
      <c r="K2939" s="454">
        <f t="shared" ref="K2939:L2939" si="418">SUM(K2937:K2938)</f>
        <v>30572.3</v>
      </c>
      <c r="L2939" s="454">
        <f t="shared" si="418"/>
        <v>23837087.300000001</v>
      </c>
      <c r="M2939" s="644">
        <f t="shared" si="410"/>
        <v>1.6722123246492768E-4</v>
      </c>
      <c r="P2939" s="479"/>
    </row>
    <row r="2940" spans="1:16" s="411" customFormat="1">
      <c r="A2940" s="680"/>
      <c r="B2940" s="440" t="s">
        <v>220</v>
      </c>
      <c r="C2940" s="441">
        <v>1144096349</v>
      </c>
      <c r="D2940" s="414" t="s">
        <v>221</v>
      </c>
      <c r="E2940" s="418" t="s">
        <v>1706</v>
      </c>
      <c r="F2940" s="627">
        <v>20211124</v>
      </c>
      <c r="G2940" s="419">
        <v>4245283</v>
      </c>
      <c r="H2940" s="454"/>
      <c r="I2940" s="454"/>
      <c r="J2940" s="467"/>
      <c r="K2940" s="419">
        <f>+G2940*J2940%</f>
        <v>0</v>
      </c>
      <c r="L2940" s="464">
        <f t="shared" si="411"/>
        <v>4245283</v>
      </c>
      <c r="M2940" s="644">
        <f t="shared" si="410"/>
        <v>2.9781384213934795E-5</v>
      </c>
    </row>
    <row r="2941" spans="1:16">
      <c r="A2941" s="680"/>
      <c r="B2941" s="440" t="s">
        <v>220</v>
      </c>
      <c r="C2941" s="441">
        <v>1144096349</v>
      </c>
      <c r="D2941" s="414" t="s">
        <v>221</v>
      </c>
      <c r="E2941" s="418" t="s">
        <v>1706</v>
      </c>
      <c r="F2941" s="627">
        <v>20211231</v>
      </c>
      <c r="G2941" s="419">
        <v>46917451</v>
      </c>
      <c r="H2941" s="419">
        <v>0</v>
      </c>
      <c r="I2941" s="419">
        <v>143.66999999999999</v>
      </c>
      <c r="J2941" s="466">
        <v>0</v>
      </c>
      <c r="K2941" s="419">
        <f>+G2941*J2941%</f>
        <v>0</v>
      </c>
      <c r="L2941" s="464">
        <f t="shared" si="411"/>
        <v>46917451</v>
      </c>
      <c r="M2941" s="644">
        <f t="shared" si="410"/>
        <v>3.2913391982806783E-4</v>
      </c>
      <c r="P2941" s="479"/>
    </row>
    <row r="2942" spans="1:16" s="411" customFormat="1">
      <c r="A2942" s="680"/>
      <c r="B2942" s="440" t="s">
        <v>220</v>
      </c>
      <c r="C2942" s="441">
        <v>1144096349</v>
      </c>
      <c r="D2942" s="414" t="s">
        <v>221</v>
      </c>
      <c r="E2942" s="418" t="s">
        <v>1706</v>
      </c>
      <c r="F2942" s="627">
        <v>20221128</v>
      </c>
      <c r="G2942" s="419">
        <v>5454545</v>
      </c>
      <c r="H2942" s="454"/>
      <c r="I2942" s="454"/>
      <c r="J2942" s="467"/>
      <c r="K2942" s="419">
        <f>+G2942*J2942%</f>
        <v>0</v>
      </c>
      <c r="L2942" s="464">
        <f t="shared" si="411"/>
        <v>5454545</v>
      </c>
      <c r="M2942" s="644">
        <f t="shared" si="410"/>
        <v>3.8264563365315571E-5</v>
      </c>
    </row>
    <row r="2943" spans="1:16">
      <c r="A2943" s="680"/>
      <c r="B2943" s="440" t="s">
        <v>220</v>
      </c>
      <c r="C2943" s="441">
        <v>1144096349</v>
      </c>
      <c r="D2943" s="414" t="s">
        <v>221</v>
      </c>
      <c r="E2943" s="418" t="s">
        <v>1706</v>
      </c>
      <c r="F2943" s="627">
        <v>20210430</v>
      </c>
      <c r="G2943" s="419">
        <v>5000000</v>
      </c>
      <c r="H2943" s="419">
        <v>120.27</v>
      </c>
      <c r="I2943" s="419">
        <v>143.66999999999999</v>
      </c>
      <c r="J2943" s="466">
        <f t="shared" si="416"/>
        <v>1.1945622349713145</v>
      </c>
      <c r="K2943" s="419">
        <f>+G2943*J2943%</f>
        <v>59728.111748565723</v>
      </c>
      <c r="L2943" s="464">
        <f t="shared" si="411"/>
        <v>5059728.1117485659</v>
      </c>
      <c r="M2943" s="644">
        <f t="shared" si="410"/>
        <v>3.5494855564171073E-5</v>
      </c>
      <c r="P2943" s="479"/>
    </row>
    <row r="2944" spans="1:16">
      <c r="A2944" s="680"/>
      <c r="B2944" s="456" t="s">
        <v>26</v>
      </c>
      <c r="C2944" s="458"/>
      <c r="D2944" s="449"/>
      <c r="E2944" s="526"/>
      <c r="F2944" s="626"/>
      <c r="G2944" s="454">
        <f>SUM(G2940:G2943)</f>
        <v>61617279</v>
      </c>
      <c r="H2944" s="454" t="s">
        <v>158</v>
      </c>
      <c r="I2944" s="454" t="s">
        <v>158</v>
      </c>
      <c r="J2944" s="454" t="s">
        <v>158</v>
      </c>
      <c r="K2944" s="454">
        <f t="shared" ref="K2944:L2944" si="419">SUM(K2940:K2943)</f>
        <v>59728.111748565723</v>
      </c>
      <c r="L2944" s="454">
        <f t="shared" si="419"/>
        <v>61677007.111748569</v>
      </c>
      <c r="M2944" s="644">
        <f t="shared" si="410"/>
        <v>4.3267472297148929E-4</v>
      </c>
      <c r="P2944" s="479"/>
    </row>
    <row r="2945" spans="1:16" ht="14">
      <c r="A2945" s="680"/>
      <c r="B2945" s="439" t="s">
        <v>1042</v>
      </c>
      <c r="C2945" s="441">
        <v>890331426</v>
      </c>
      <c r="D2945" s="439" t="s">
        <v>1043</v>
      </c>
      <c r="E2945" s="418" t="s">
        <v>1706</v>
      </c>
      <c r="F2945" s="625">
        <v>45657</v>
      </c>
      <c r="G2945" s="419">
        <v>2634199</v>
      </c>
      <c r="H2945" s="419">
        <v>0</v>
      </c>
      <c r="I2945" s="419">
        <v>143.66999999999999</v>
      </c>
      <c r="J2945" s="466">
        <v>0</v>
      </c>
      <c r="K2945" s="419">
        <f>+G2945*J2945%</f>
        <v>0</v>
      </c>
      <c r="L2945" s="464">
        <f t="shared" si="411"/>
        <v>2634199</v>
      </c>
      <c r="M2945" s="644">
        <f t="shared" si="410"/>
        <v>1.8479355207877266E-5</v>
      </c>
      <c r="P2945" s="479"/>
    </row>
    <row r="2946" spans="1:16" s="411" customFormat="1">
      <c r="A2946" s="680"/>
      <c r="B2946" s="456" t="s">
        <v>26</v>
      </c>
      <c r="C2946" s="458"/>
      <c r="D2946" s="449"/>
      <c r="E2946" s="526"/>
      <c r="F2946" s="626"/>
      <c r="G2946" s="454">
        <f>+G2945</f>
        <v>2634199</v>
      </c>
      <c r="H2946" s="454" t="s">
        <v>158</v>
      </c>
      <c r="I2946" s="454" t="s">
        <v>158</v>
      </c>
      <c r="J2946" s="454" t="s">
        <v>158</v>
      </c>
      <c r="K2946" s="454">
        <f t="shared" ref="K2946:L2946" si="420">+K2945</f>
        <v>0</v>
      </c>
      <c r="L2946" s="454">
        <f t="shared" si="420"/>
        <v>2634199</v>
      </c>
      <c r="M2946" s="644">
        <f t="shared" si="410"/>
        <v>1.8479355207877266E-5</v>
      </c>
    </row>
    <row r="2947" spans="1:16">
      <c r="A2947" s="680"/>
      <c r="B2947" s="440" t="s">
        <v>508</v>
      </c>
      <c r="C2947" s="441">
        <v>800115610</v>
      </c>
      <c r="D2947" s="414" t="s">
        <v>1086</v>
      </c>
      <c r="E2947" s="418" t="s">
        <v>1706</v>
      </c>
      <c r="F2947" s="625"/>
      <c r="G2947" s="419">
        <v>610589667</v>
      </c>
      <c r="H2947" s="419">
        <v>0</v>
      </c>
      <c r="I2947" s="419">
        <v>143.66999999999999</v>
      </c>
      <c r="J2947" s="466">
        <v>0</v>
      </c>
      <c r="K2947" s="419">
        <f>+G2947*J2947%</f>
        <v>0</v>
      </c>
      <c r="L2947" s="464">
        <f t="shared" si="411"/>
        <v>610589667</v>
      </c>
      <c r="M2947" s="644">
        <f t="shared" si="410"/>
        <v>4.2833906408560997E-3</v>
      </c>
      <c r="P2947" s="479"/>
    </row>
    <row r="2948" spans="1:16">
      <c r="A2948" s="680"/>
      <c r="B2948" s="456" t="s">
        <v>26</v>
      </c>
      <c r="C2948" s="458"/>
      <c r="D2948" s="449"/>
      <c r="E2948" s="526"/>
      <c r="F2948" s="626"/>
      <c r="G2948" s="454">
        <f>SUM(G2947:G2947)</f>
        <v>610589667</v>
      </c>
      <c r="H2948" s="454" t="s">
        <v>158</v>
      </c>
      <c r="I2948" s="454" t="s">
        <v>158</v>
      </c>
      <c r="J2948" s="454" t="s">
        <v>158</v>
      </c>
      <c r="K2948" s="454">
        <f t="shared" ref="K2948:L2948" si="421">SUM(K2947:K2947)</f>
        <v>0</v>
      </c>
      <c r="L2948" s="454">
        <f t="shared" si="421"/>
        <v>610589667</v>
      </c>
      <c r="M2948" s="644">
        <f t="shared" si="410"/>
        <v>4.2833906408560997E-3</v>
      </c>
      <c r="P2948" s="479"/>
    </row>
    <row r="2949" spans="1:16" s="411" customFormat="1">
      <c r="A2949" s="680"/>
      <c r="B2949" s="440" t="s">
        <v>629</v>
      </c>
      <c r="C2949" s="441">
        <v>805012733</v>
      </c>
      <c r="D2949" s="414" t="s">
        <v>630</v>
      </c>
      <c r="E2949" s="418" t="s">
        <v>1706</v>
      </c>
      <c r="F2949" s="627">
        <v>20230427</v>
      </c>
      <c r="G2949" s="419">
        <v>1061005</v>
      </c>
      <c r="H2949" s="454"/>
      <c r="I2949" s="454"/>
      <c r="J2949" s="467"/>
      <c r="K2949" s="419">
        <f t="shared" ref="K2949:K2954" si="422">+G2949*J2949%</f>
        <v>0</v>
      </c>
      <c r="L2949" s="464">
        <f t="shared" si="411"/>
        <v>1061005</v>
      </c>
      <c r="M2949" s="644">
        <f t="shared" si="410"/>
        <v>7.443131013387303E-6</v>
      </c>
    </row>
    <row r="2950" spans="1:16">
      <c r="A2950" s="680"/>
      <c r="B2950" s="440" t="s">
        <v>629</v>
      </c>
      <c r="C2950" s="441">
        <v>805012733</v>
      </c>
      <c r="D2950" s="414" t="s">
        <v>630</v>
      </c>
      <c r="E2950" s="418" t="s">
        <v>1706</v>
      </c>
      <c r="F2950" s="627">
        <v>20230412</v>
      </c>
      <c r="G2950" s="419">
        <v>5305023</v>
      </c>
      <c r="H2950" s="419">
        <v>143.38</v>
      </c>
      <c r="I2950" s="419">
        <v>143.66999999999999</v>
      </c>
      <c r="J2950" s="466">
        <f t="shared" si="416"/>
        <v>1.0020225972939043</v>
      </c>
      <c r="K2950" s="419">
        <f t="shared" si="422"/>
        <v>53157.529251638996</v>
      </c>
      <c r="L2950" s="464">
        <f t="shared" si="411"/>
        <v>5358180.5292516388</v>
      </c>
      <c r="M2950" s="644">
        <f t="shared" si="410"/>
        <v>3.7588550169509912E-5</v>
      </c>
      <c r="P2950" s="479"/>
    </row>
    <row r="2951" spans="1:16" s="411" customFormat="1">
      <c r="A2951" s="680"/>
      <c r="B2951" s="440" t="s">
        <v>629</v>
      </c>
      <c r="C2951" s="441">
        <v>805012733</v>
      </c>
      <c r="D2951" s="414" t="s">
        <v>630</v>
      </c>
      <c r="E2951" s="418" t="s">
        <v>1706</v>
      </c>
      <c r="F2951" s="627">
        <v>20230517</v>
      </c>
      <c r="G2951" s="419">
        <v>6366028</v>
      </c>
      <c r="H2951" s="454"/>
      <c r="I2951" s="454"/>
      <c r="J2951" s="467"/>
      <c r="K2951" s="419">
        <f t="shared" si="422"/>
        <v>0</v>
      </c>
      <c r="L2951" s="464">
        <f t="shared" si="411"/>
        <v>6366028</v>
      </c>
      <c r="M2951" s="644">
        <f t="shared" si="410"/>
        <v>4.4658772049982747E-5</v>
      </c>
    </row>
    <row r="2952" spans="1:16">
      <c r="A2952" s="680"/>
      <c r="B2952" s="440" t="s">
        <v>629</v>
      </c>
      <c r="C2952" s="441">
        <v>805012733</v>
      </c>
      <c r="D2952" s="414" t="s">
        <v>630</v>
      </c>
      <c r="E2952" s="418" t="s">
        <v>1706</v>
      </c>
      <c r="F2952" s="627">
        <v>20230608</v>
      </c>
      <c r="G2952" s="419">
        <v>7671880</v>
      </c>
      <c r="H2952" s="419">
        <v>132.80000000000001</v>
      </c>
      <c r="I2952" s="419">
        <v>143.66999999999999</v>
      </c>
      <c r="J2952" s="466">
        <f t="shared" si="416"/>
        <v>1.081852409638554</v>
      </c>
      <c r="K2952" s="419">
        <f t="shared" si="422"/>
        <v>82998.418644578298</v>
      </c>
      <c r="L2952" s="464">
        <f t="shared" si="411"/>
        <v>7754878.4186445782</v>
      </c>
      <c r="M2952" s="644">
        <f t="shared" si="410"/>
        <v>5.4401794584249217E-5</v>
      </c>
      <c r="P2952" s="479"/>
    </row>
    <row r="2953" spans="1:16">
      <c r="A2953" s="680"/>
      <c r="B2953" s="440" t="s">
        <v>629</v>
      </c>
      <c r="C2953" s="441">
        <v>805012733</v>
      </c>
      <c r="D2953" s="414" t="s">
        <v>630</v>
      </c>
      <c r="E2953" s="418" t="s">
        <v>1706</v>
      </c>
      <c r="F2953" s="627">
        <v>20230608</v>
      </c>
      <c r="G2953" s="419">
        <v>1354821</v>
      </c>
      <c r="H2953" s="419">
        <v>117.71</v>
      </c>
      <c r="I2953" s="419">
        <v>143.66999999999999</v>
      </c>
      <c r="J2953" s="466">
        <f t="shared" si="416"/>
        <v>1.2205420100246367</v>
      </c>
      <c r="K2953" s="419">
        <f t="shared" si="422"/>
        <v>16536.159465635883</v>
      </c>
      <c r="L2953" s="464">
        <f t="shared" si="411"/>
        <v>1371357.1594656359</v>
      </c>
      <c r="M2953" s="644">
        <f t="shared" si="410"/>
        <v>9.620304337914893E-6</v>
      </c>
      <c r="P2953" s="479"/>
    </row>
    <row r="2954" spans="1:16">
      <c r="A2954" s="680"/>
      <c r="B2954" s="440" t="s">
        <v>629</v>
      </c>
      <c r="C2954" s="441">
        <v>805012733</v>
      </c>
      <c r="D2954" s="414" t="s">
        <v>630</v>
      </c>
      <c r="E2954" s="418" t="s">
        <v>1706</v>
      </c>
      <c r="F2954" s="627">
        <v>20240717</v>
      </c>
      <c r="G2954" s="433">
        <v>64346</v>
      </c>
      <c r="H2954" s="419">
        <v>135.38999999999999</v>
      </c>
      <c r="I2954" s="419">
        <v>143.66999999999999</v>
      </c>
      <c r="J2954" s="466">
        <f t="shared" si="416"/>
        <v>1.0611566585419898</v>
      </c>
      <c r="K2954" s="419">
        <f t="shared" si="422"/>
        <v>682.81186350542873</v>
      </c>
      <c r="L2954" s="464">
        <f t="shared" si="411"/>
        <v>65028.811863505427</v>
      </c>
      <c r="M2954" s="644">
        <f t="shared" si="410"/>
        <v>4.561882049047699E-7</v>
      </c>
      <c r="P2954" s="479"/>
    </row>
    <row r="2955" spans="1:16">
      <c r="A2955" s="680"/>
      <c r="B2955" s="456" t="s">
        <v>26</v>
      </c>
      <c r="C2955" s="458"/>
      <c r="D2955" s="449"/>
      <c r="E2955" s="526"/>
      <c r="F2955" s="626"/>
      <c r="G2955" s="454">
        <f>SUM(G2949:G2954)</f>
        <v>21823103</v>
      </c>
      <c r="H2955" s="454" t="s">
        <v>158</v>
      </c>
      <c r="I2955" s="454" t="s">
        <v>158</v>
      </c>
      <c r="J2955" s="454" t="s">
        <v>158</v>
      </c>
      <c r="K2955" s="454">
        <f t="shared" ref="K2955:L2955" si="423">SUM(K2949:K2954)</f>
        <v>153374.91922535861</v>
      </c>
      <c r="L2955" s="454">
        <f t="shared" si="423"/>
        <v>21976477.919225357</v>
      </c>
      <c r="M2955" s="644">
        <f t="shared" si="410"/>
        <v>1.5416874035994885E-4</v>
      </c>
      <c r="P2955" s="479"/>
    </row>
    <row r="2956" spans="1:16" s="411" customFormat="1">
      <c r="A2956" s="680"/>
      <c r="B2956" s="440" t="s">
        <v>504</v>
      </c>
      <c r="C2956" s="441">
        <v>444444925</v>
      </c>
      <c r="D2956" s="414" t="s">
        <v>505</v>
      </c>
      <c r="E2956" s="418" t="s">
        <v>1706</v>
      </c>
      <c r="F2956" s="625">
        <v>36555</v>
      </c>
      <c r="G2956" s="419">
        <v>48471720</v>
      </c>
      <c r="H2956" s="454"/>
      <c r="I2956" s="454"/>
      <c r="J2956" s="467"/>
      <c r="K2956" s="419">
        <f>+G2956*J2956%</f>
        <v>0</v>
      </c>
      <c r="L2956" s="464">
        <f t="shared" si="411"/>
        <v>48471720</v>
      </c>
      <c r="M2956" s="644">
        <f t="shared" si="410"/>
        <v>3.4003738192018472E-4</v>
      </c>
    </row>
    <row r="2957" spans="1:16">
      <c r="A2957" s="680"/>
      <c r="B2957" s="440" t="s">
        <v>504</v>
      </c>
      <c r="C2957" s="441">
        <v>444444925</v>
      </c>
      <c r="D2957" s="414" t="s">
        <v>505</v>
      </c>
      <c r="E2957" s="418" t="s">
        <v>1706</v>
      </c>
      <c r="F2957" s="625"/>
      <c r="G2957" s="419">
        <v>596880</v>
      </c>
      <c r="H2957" s="419">
        <v>0</v>
      </c>
      <c r="I2957" s="419">
        <v>143.66999999999999</v>
      </c>
      <c r="J2957" s="466">
        <v>0</v>
      </c>
      <c r="K2957" s="419">
        <f>+G2957*J2957%</f>
        <v>0</v>
      </c>
      <c r="L2957" s="464">
        <f t="shared" si="411"/>
        <v>596880</v>
      </c>
      <c r="M2957" s="644">
        <f t="shared" si="410"/>
        <v>4.1872149888743346E-6</v>
      </c>
      <c r="P2957" s="479"/>
    </row>
    <row r="2958" spans="1:16" s="411" customFormat="1">
      <c r="A2958" s="680"/>
      <c r="B2958" s="440" t="s">
        <v>504</v>
      </c>
      <c r="C2958" s="441">
        <v>444444925</v>
      </c>
      <c r="D2958" s="414" t="s">
        <v>505</v>
      </c>
      <c r="E2958" s="418" t="s">
        <v>1706</v>
      </c>
      <c r="F2958" s="627">
        <v>20240420</v>
      </c>
      <c r="G2958" s="419">
        <v>28800000</v>
      </c>
      <c r="H2958" s="454"/>
      <c r="I2958" s="454"/>
      <c r="J2958" s="467"/>
      <c r="K2958" s="419">
        <f>+G2958*J2958%</f>
        <v>0</v>
      </c>
      <c r="L2958" s="464">
        <f t="shared" si="411"/>
        <v>28800000</v>
      </c>
      <c r="M2958" s="644">
        <f t="shared" si="410"/>
        <v>2.020369114052755E-4</v>
      </c>
    </row>
    <row r="2959" spans="1:16">
      <c r="A2959" s="680"/>
      <c r="B2959" s="440" t="s">
        <v>504</v>
      </c>
      <c r="C2959" s="441">
        <v>444444925</v>
      </c>
      <c r="D2959" s="414" t="s">
        <v>505</v>
      </c>
      <c r="E2959" s="418" t="s">
        <v>1706</v>
      </c>
      <c r="F2959" s="625"/>
      <c r="G2959" s="419">
        <v>887149363.45000005</v>
      </c>
      <c r="H2959" s="419">
        <v>0</v>
      </c>
      <c r="I2959" s="419">
        <v>143.66999999999999</v>
      </c>
      <c r="J2959" s="466">
        <v>0</v>
      </c>
      <c r="K2959" s="419">
        <f>+G2959*J2959%</f>
        <v>0</v>
      </c>
      <c r="L2959" s="464">
        <f t="shared" si="411"/>
        <v>887149363.45000005</v>
      </c>
      <c r="M2959" s="644">
        <f t="shared" si="410"/>
        <v>6.2235040745345213E-3</v>
      </c>
      <c r="P2959" s="479"/>
    </row>
    <row r="2960" spans="1:16" s="411" customFormat="1">
      <c r="A2960" s="680"/>
      <c r="B2960" s="456" t="s">
        <v>26</v>
      </c>
      <c r="C2960" s="458"/>
      <c r="D2960" s="449"/>
      <c r="E2960" s="526"/>
      <c r="F2960" s="626"/>
      <c r="G2960" s="457">
        <f>SUM(G2956:G2959)</f>
        <v>965017963.45000005</v>
      </c>
      <c r="H2960" s="457" t="s">
        <v>158</v>
      </c>
      <c r="I2960" s="457" t="s">
        <v>158</v>
      </c>
      <c r="J2960" s="457" t="s">
        <v>158</v>
      </c>
      <c r="K2960" s="457">
        <f t="shared" ref="K2960:L2960" si="424">SUM(K2956:K2959)</f>
        <v>0</v>
      </c>
      <c r="L2960" s="457">
        <f t="shared" si="424"/>
        <v>965017963.45000005</v>
      </c>
      <c r="M2960" s="644">
        <f t="shared" si="410"/>
        <v>6.7697655828488556E-3</v>
      </c>
    </row>
    <row r="2961" spans="1:16">
      <c r="A2961" s="680"/>
      <c r="B2961" s="440" t="s">
        <v>204</v>
      </c>
      <c r="C2961" s="441">
        <v>1130604866</v>
      </c>
      <c r="D2961" s="414" t="s">
        <v>764</v>
      </c>
      <c r="E2961" s="418" t="s">
        <v>1706</v>
      </c>
      <c r="F2961" s="625">
        <v>44729</v>
      </c>
      <c r="G2961" s="433">
        <v>1500000</v>
      </c>
      <c r="H2961" s="419">
        <v>0</v>
      </c>
      <c r="I2961" s="419">
        <v>143.66999999999999</v>
      </c>
      <c r="J2961" s="466">
        <v>0</v>
      </c>
      <c r="K2961" s="419">
        <f>+G2961*J2961%</f>
        <v>0</v>
      </c>
      <c r="L2961" s="464">
        <f t="shared" si="411"/>
        <v>1500000</v>
      </c>
      <c r="M2961" s="644">
        <f t="shared" si="410"/>
        <v>1.0522755802358099E-5</v>
      </c>
      <c r="P2961" s="479"/>
    </row>
    <row r="2962" spans="1:16" s="411" customFormat="1">
      <c r="A2962" s="680"/>
      <c r="B2962" s="440" t="s">
        <v>204</v>
      </c>
      <c r="C2962" s="441">
        <v>1130604866</v>
      </c>
      <c r="D2962" s="414" t="s">
        <v>764</v>
      </c>
      <c r="E2962" s="418" t="s">
        <v>1706</v>
      </c>
      <c r="F2962" s="627">
        <v>20240822</v>
      </c>
      <c r="G2962" s="433">
        <v>352500</v>
      </c>
      <c r="H2962" s="454"/>
      <c r="I2962" s="454"/>
      <c r="J2962" s="467"/>
      <c r="K2962" s="419">
        <f>+G2962*J2962%</f>
        <v>0</v>
      </c>
      <c r="L2962" s="464">
        <f t="shared" si="411"/>
        <v>352500</v>
      </c>
      <c r="M2962" s="644">
        <f t="shared" si="410"/>
        <v>2.4728476135541532E-6</v>
      </c>
    </row>
    <row r="2963" spans="1:16">
      <c r="A2963" s="680"/>
      <c r="B2963" s="456" t="s">
        <v>26</v>
      </c>
      <c r="C2963" s="458"/>
      <c r="D2963" s="449"/>
      <c r="E2963" s="526"/>
      <c r="F2963" s="626"/>
      <c r="G2963" s="457">
        <f>SUM(G2961:G2962)</f>
        <v>1852500</v>
      </c>
      <c r="H2963" s="457" t="s">
        <v>158</v>
      </c>
      <c r="I2963" s="457" t="s">
        <v>158</v>
      </c>
      <c r="J2963" s="457" t="s">
        <v>158</v>
      </c>
      <c r="K2963" s="457">
        <f t="shared" ref="K2963:L2963" si="425">SUM(K2961:K2962)</f>
        <v>0</v>
      </c>
      <c r="L2963" s="457">
        <f t="shared" si="425"/>
        <v>1852500</v>
      </c>
      <c r="M2963" s="644">
        <f t="shared" si="410"/>
        <v>1.2995603415912252E-5</v>
      </c>
      <c r="P2963" s="479"/>
    </row>
    <row r="2964" spans="1:16">
      <c r="A2964" s="680"/>
      <c r="B2964" s="440" t="s">
        <v>1268</v>
      </c>
      <c r="C2964" s="441">
        <v>31944671</v>
      </c>
      <c r="D2964" s="414" t="s">
        <v>628</v>
      </c>
      <c r="E2964" s="418" t="s">
        <v>1706</v>
      </c>
      <c r="F2964" s="629">
        <v>45473</v>
      </c>
      <c r="G2964" s="419">
        <v>2486120</v>
      </c>
      <c r="H2964" s="419">
        <v>143.66999999999999</v>
      </c>
      <c r="I2964" s="419">
        <v>143.66999999999999</v>
      </c>
      <c r="J2964" s="466">
        <f t="shared" si="416"/>
        <v>1</v>
      </c>
      <c r="K2964" s="419">
        <f>+G2964*J2964%</f>
        <v>24861.200000000001</v>
      </c>
      <c r="L2964" s="464">
        <f t="shared" si="411"/>
        <v>2510981.2000000002</v>
      </c>
      <c r="M2964" s="644">
        <f t="shared" si="410"/>
        <v>1.7614961327941402E-5</v>
      </c>
      <c r="P2964" s="479"/>
    </row>
    <row r="2965" spans="1:16" s="411" customFormat="1">
      <c r="A2965" s="680"/>
      <c r="B2965" s="440" t="s">
        <v>1268</v>
      </c>
      <c r="C2965" s="441">
        <v>31944671</v>
      </c>
      <c r="D2965" s="414" t="s">
        <v>628</v>
      </c>
      <c r="E2965" s="418" t="s">
        <v>1706</v>
      </c>
      <c r="F2965" s="629">
        <v>45498</v>
      </c>
      <c r="G2965" s="419">
        <v>2486120</v>
      </c>
      <c r="H2965" s="454"/>
      <c r="I2965" s="454"/>
      <c r="J2965" s="467"/>
      <c r="K2965" s="419">
        <f>+G2965*J2965%</f>
        <v>0</v>
      </c>
      <c r="L2965" s="464">
        <f t="shared" si="411"/>
        <v>2486120</v>
      </c>
      <c r="M2965" s="644">
        <f t="shared" si="410"/>
        <v>1.744055577023901E-5</v>
      </c>
    </row>
    <row r="2966" spans="1:16">
      <c r="A2966" s="680"/>
      <c r="B2966" s="456" t="s">
        <v>26</v>
      </c>
      <c r="C2966" s="458"/>
      <c r="D2966" s="449"/>
      <c r="E2966" s="526"/>
      <c r="F2966" s="626"/>
      <c r="G2966" s="454">
        <f>SUM(G2964:G2965)</f>
        <v>4972240</v>
      </c>
      <c r="H2966" s="454" t="s">
        <v>158</v>
      </c>
      <c r="I2966" s="454" t="s">
        <v>158</v>
      </c>
      <c r="J2966" s="454" t="s">
        <v>2890</v>
      </c>
      <c r="K2966" s="454">
        <f t="shared" ref="K2966:L2966" si="426">SUM(K2964:K2965)</f>
        <v>24861.200000000001</v>
      </c>
      <c r="L2966" s="454">
        <f t="shared" si="426"/>
        <v>4997101.2</v>
      </c>
      <c r="M2966" s="644">
        <f t="shared" si="410"/>
        <v>3.5055517098180412E-5</v>
      </c>
      <c r="P2966" s="479"/>
    </row>
    <row r="2967" spans="1:16" s="411" customFormat="1">
      <c r="A2967" s="680"/>
      <c r="B2967" s="440" t="s">
        <v>619</v>
      </c>
      <c r="C2967" s="441">
        <v>41916530</v>
      </c>
      <c r="D2967" s="414" t="s">
        <v>620</v>
      </c>
      <c r="E2967" s="418" t="s">
        <v>1706</v>
      </c>
      <c r="F2967" s="627">
        <v>20240629</v>
      </c>
      <c r="G2967" s="419">
        <v>5340000</v>
      </c>
      <c r="H2967" s="454"/>
      <c r="I2967" s="454"/>
      <c r="J2967" s="467"/>
      <c r="K2967" s="419">
        <f>+G2967*J2967%</f>
        <v>0</v>
      </c>
      <c r="L2967" s="464">
        <f t="shared" si="411"/>
        <v>5340000</v>
      </c>
      <c r="M2967" s="644">
        <f t="shared" si="410"/>
        <v>3.7461010656394833E-5</v>
      </c>
    </row>
    <row r="2968" spans="1:16">
      <c r="A2968" s="680"/>
      <c r="B2968" s="440" t="s">
        <v>619</v>
      </c>
      <c r="C2968" s="441">
        <v>41916530</v>
      </c>
      <c r="D2968" s="414" t="s">
        <v>620</v>
      </c>
      <c r="E2968" s="418" t="s">
        <v>1706</v>
      </c>
      <c r="F2968" s="627">
        <v>20240914</v>
      </c>
      <c r="G2968" s="433">
        <v>17800000</v>
      </c>
      <c r="H2968" s="419">
        <v>143.66999999999999</v>
      </c>
      <c r="I2968" s="419">
        <v>143.66999999999999</v>
      </c>
      <c r="J2968" s="466">
        <f t="shared" si="416"/>
        <v>1</v>
      </c>
      <c r="K2968" s="419">
        <f>+G2968*J2968%</f>
        <v>178000</v>
      </c>
      <c r="L2968" s="464">
        <f t="shared" si="411"/>
        <v>17978000</v>
      </c>
      <c r="M2968" s="644">
        <f t="shared" si="410"/>
        <v>1.2611873587652927E-4</v>
      </c>
      <c r="P2968" s="479"/>
    </row>
    <row r="2969" spans="1:16">
      <c r="A2969" s="680"/>
      <c r="B2969" s="440" t="s">
        <v>619</v>
      </c>
      <c r="C2969" s="441">
        <v>41916530</v>
      </c>
      <c r="D2969" s="414" t="s">
        <v>620</v>
      </c>
      <c r="E2969" s="418" t="s">
        <v>1706</v>
      </c>
      <c r="F2969" s="627">
        <v>20240727</v>
      </c>
      <c r="G2969" s="419">
        <v>17800000</v>
      </c>
      <c r="H2969" s="419">
        <v>141.47999999999999</v>
      </c>
      <c r="I2969" s="419">
        <v>143.66999999999999</v>
      </c>
      <c r="J2969" s="466">
        <f t="shared" si="416"/>
        <v>1.0154792196776929</v>
      </c>
      <c r="K2969" s="419">
        <f>+G2969*J2969%</f>
        <v>180755.30110262934</v>
      </c>
      <c r="L2969" s="464">
        <f t="shared" si="411"/>
        <v>17980755.301102631</v>
      </c>
      <c r="M2969" s="644">
        <f t="shared" si="410"/>
        <v>1.2613806478363923E-4</v>
      </c>
      <c r="P2969" s="479"/>
    </row>
    <row r="2970" spans="1:16">
      <c r="A2970" s="680"/>
      <c r="B2970" s="456" t="s">
        <v>26</v>
      </c>
      <c r="C2970" s="458"/>
      <c r="D2970" s="449"/>
      <c r="E2970" s="526"/>
      <c r="F2970" s="626"/>
      <c r="G2970" s="454">
        <f>SUM(G2967:G2969)</f>
        <v>40940000</v>
      </c>
      <c r="H2970" s="454" t="s">
        <v>158</v>
      </c>
      <c r="I2970" s="454" t="s">
        <v>158</v>
      </c>
      <c r="J2970" s="454" t="s">
        <v>158</v>
      </c>
      <c r="K2970" s="454">
        <f t="shared" ref="K2970:L2970" si="427">SUM(K2967:K2969)</f>
        <v>358755.30110262934</v>
      </c>
      <c r="L2970" s="454">
        <f t="shared" si="427"/>
        <v>41298755.301102631</v>
      </c>
      <c r="M2970" s="644">
        <f t="shared" si="410"/>
        <v>2.8971781131656329E-4</v>
      </c>
      <c r="P2970" s="479"/>
    </row>
    <row r="2971" spans="1:16" ht="14">
      <c r="A2971" s="680"/>
      <c r="B2971" s="439" t="s">
        <v>680</v>
      </c>
      <c r="C2971" s="441">
        <v>10482796</v>
      </c>
      <c r="D2971" s="439" t="s">
        <v>681</v>
      </c>
      <c r="E2971" s="418" t="s">
        <v>1706</v>
      </c>
      <c r="F2971" s="625">
        <v>45127</v>
      </c>
      <c r="G2971" s="419">
        <v>50000000</v>
      </c>
      <c r="H2971" s="419">
        <v>134.44999999999999</v>
      </c>
      <c r="I2971" s="419">
        <v>143.66999999999999</v>
      </c>
      <c r="J2971" s="466">
        <f t="shared" si="416"/>
        <v>1.0685756786909633</v>
      </c>
      <c r="K2971" s="419">
        <f>+G2971*J2971%</f>
        <v>534287.8393454816</v>
      </c>
      <c r="L2971" s="464">
        <f t="shared" si="411"/>
        <v>50534287.839345485</v>
      </c>
      <c r="M2971" s="644">
        <f t="shared" si="410"/>
        <v>3.5450664705300464E-4</v>
      </c>
      <c r="P2971" s="479"/>
    </row>
    <row r="2972" spans="1:16" s="411" customFormat="1">
      <c r="A2972" s="680"/>
      <c r="B2972" s="456" t="s">
        <v>26</v>
      </c>
      <c r="C2972" s="458"/>
      <c r="D2972" s="449"/>
      <c r="E2972" s="526"/>
      <c r="F2972" s="626"/>
      <c r="G2972" s="454">
        <f>SUM(G2971)</f>
        <v>50000000</v>
      </c>
      <c r="H2972" s="454" t="s">
        <v>158</v>
      </c>
      <c r="I2972" s="454" t="s">
        <v>158</v>
      </c>
      <c r="J2972" s="454" t="s">
        <v>2890</v>
      </c>
      <c r="K2972" s="454">
        <f t="shared" ref="K2972:L2972" si="428">SUM(K2971)</f>
        <v>534287.8393454816</v>
      </c>
      <c r="L2972" s="454">
        <f t="shared" si="428"/>
        <v>50534287.839345485</v>
      </c>
      <c r="M2972" s="644">
        <f t="shared" si="410"/>
        <v>3.5450664705300464E-4</v>
      </c>
    </row>
    <row r="2973" spans="1:16">
      <c r="A2973" s="680"/>
      <c r="B2973" s="440" t="s">
        <v>1271</v>
      </c>
      <c r="C2973" s="441">
        <v>805016724</v>
      </c>
      <c r="D2973" s="414" t="s">
        <v>1272</v>
      </c>
      <c r="E2973" s="418" t="s">
        <v>1644</v>
      </c>
      <c r="F2973" s="627">
        <v>20240814</v>
      </c>
      <c r="G2973" s="419">
        <v>12486125</v>
      </c>
      <c r="H2973" s="419">
        <v>0</v>
      </c>
      <c r="I2973" s="419">
        <v>143.66999999999999</v>
      </c>
      <c r="J2973" s="466">
        <v>0</v>
      </c>
      <c r="K2973" s="419">
        <f>+G2973*J2973%</f>
        <v>0</v>
      </c>
      <c r="L2973" s="464">
        <f t="shared" si="411"/>
        <v>12486125</v>
      </c>
      <c r="M2973" s="644">
        <f t="shared" si="410"/>
        <v>8.7592296195145678E-5</v>
      </c>
      <c r="P2973" s="479"/>
    </row>
    <row r="2974" spans="1:16" s="411" customFormat="1">
      <c r="A2974" s="680"/>
      <c r="B2974" s="456" t="s">
        <v>26</v>
      </c>
      <c r="C2974" s="458"/>
      <c r="D2974" s="449"/>
      <c r="E2974" s="526"/>
      <c r="F2974" s="626"/>
      <c r="G2974" s="457">
        <f>SUM(G2973)</f>
        <v>12486125</v>
      </c>
      <c r="H2974" s="457" t="s">
        <v>158</v>
      </c>
      <c r="I2974" s="457" t="s">
        <v>158</v>
      </c>
      <c r="J2974" s="457" t="s">
        <v>158</v>
      </c>
      <c r="K2974" s="457">
        <f t="shared" ref="K2974:L2974" si="429">SUM(K2973)</f>
        <v>0</v>
      </c>
      <c r="L2974" s="457">
        <f t="shared" si="429"/>
        <v>12486125</v>
      </c>
      <c r="M2974" s="644">
        <f t="shared" si="410"/>
        <v>8.7592296195145678E-5</v>
      </c>
    </row>
    <row r="2975" spans="1:16">
      <c r="A2975" s="680"/>
      <c r="B2975" s="440" t="s">
        <v>932</v>
      </c>
      <c r="C2975" s="441">
        <v>1144089318</v>
      </c>
      <c r="D2975" s="414" t="s">
        <v>933</v>
      </c>
      <c r="E2975" s="418" t="s">
        <v>1706</v>
      </c>
      <c r="F2975" s="627">
        <v>20230731</v>
      </c>
      <c r="G2975" s="419">
        <v>3900000</v>
      </c>
      <c r="H2975" s="419">
        <v>0</v>
      </c>
      <c r="I2975" s="419">
        <v>143.66999999999999</v>
      </c>
      <c r="J2975" s="466">
        <v>0</v>
      </c>
      <c r="K2975" s="419">
        <f>+G2975*J2975%</f>
        <v>0</v>
      </c>
      <c r="L2975" s="464">
        <f t="shared" si="411"/>
        <v>3900000</v>
      </c>
      <c r="M2975" s="644">
        <f t="shared" si="410"/>
        <v>2.7359165086131055E-5</v>
      </c>
      <c r="P2975" s="479"/>
    </row>
    <row r="2976" spans="1:16" s="411" customFormat="1">
      <c r="A2976" s="680"/>
      <c r="B2976" s="456" t="s">
        <v>26</v>
      </c>
      <c r="C2976" s="458"/>
      <c r="D2976" s="449"/>
      <c r="E2976" s="526"/>
      <c r="F2976" s="626"/>
      <c r="G2976" s="454">
        <f>SUM(G2975)</f>
        <v>3900000</v>
      </c>
      <c r="H2976" s="454" t="s">
        <v>158</v>
      </c>
      <c r="I2976" s="454" t="s">
        <v>158</v>
      </c>
      <c r="J2976" s="454" t="s">
        <v>158</v>
      </c>
      <c r="K2976" s="454">
        <f t="shared" ref="K2976:L2976" si="430">SUM(K2975)</f>
        <v>0</v>
      </c>
      <c r="L2976" s="454">
        <f t="shared" si="430"/>
        <v>3900000</v>
      </c>
      <c r="M2976" s="644">
        <f t="shared" si="410"/>
        <v>2.7359165086131055E-5</v>
      </c>
    </row>
    <row r="2977" spans="1:16">
      <c r="A2977" s="680"/>
      <c r="B2977" s="440" t="s">
        <v>561</v>
      </c>
      <c r="C2977" s="441">
        <v>900718690</v>
      </c>
      <c r="D2977" s="414" t="s">
        <v>562</v>
      </c>
      <c r="E2977" s="418" t="s">
        <v>1706</v>
      </c>
      <c r="F2977" s="627">
        <v>20220405</v>
      </c>
      <c r="G2977" s="419">
        <v>12739053</v>
      </c>
      <c r="H2977" s="419">
        <v>126.03</v>
      </c>
      <c r="I2977" s="419">
        <v>143.66999999999999</v>
      </c>
      <c r="J2977" s="466">
        <f t="shared" si="416"/>
        <v>1.1399666746012853</v>
      </c>
      <c r="K2977" s="419">
        <f>+G2977*J2977%</f>
        <v>145220.95885979527</v>
      </c>
      <c r="L2977" s="464">
        <f t="shared" si="411"/>
        <v>12884273.958859796</v>
      </c>
      <c r="M2977" s="644">
        <f t="shared" si="410"/>
        <v>9.038537903984218E-5</v>
      </c>
      <c r="P2977" s="479"/>
    </row>
    <row r="2978" spans="1:16">
      <c r="A2978" s="680"/>
      <c r="B2978" s="456" t="s">
        <v>26</v>
      </c>
      <c r="C2978" s="458"/>
      <c r="D2978" s="449"/>
      <c r="E2978" s="526"/>
      <c r="F2978" s="626"/>
      <c r="G2978" s="454">
        <f>SUM(G2977)</f>
        <v>12739053</v>
      </c>
      <c r="H2978" s="454" t="s">
        <v>158</v>
      </c>
      <c r="I2978" s="454" t="s">
        <v>158</v>
      </c>
      <c r="J2978" s="454" t="s">
        <v>158</v>
      </c>
      <c r="K2978" s="454">
        <f t="shared" ref="K2978:L2978" si="431">SUM(K2977)</f>
        <v>145220.95885979527</v>
      </c>
      <c r="L2978" s="454">
        <f t="shared" si="431"/>
        <v>12884273.958859796</v>
      </c>
      <c r="M2978" s="644">
        <f t="shared" si="410"/>
        <v>9.038537903984218E-5</v>
      </c>
      <c r="P2978" s="479"/>
    </row>
    <row r="2979" spans="1:16">
      <c r="A2979" s="680"/>
      <c r="B2979" s="440" t="s">
        <v>873</v>
      </c>
      <c r="C2979" s="441">
        <v>1065646220</v>
      </c>
      <c r="D2979" s="414" t="s">
        <v>831</v>
      </c>
      <c r="E2979" s="418" t="s">
        <v>1706</v>
      </c>
      <c r="F2979" s="627">
        <v>20211231</v>
      </c>
      <c r="G2979" s="419">
        <v>24983726</v>
      </c>
      <c r="H2979" s="419">
        <v>110.6</v>
      </c>
      <c r="I2979" s="419">
        <v>143.66999999999999</v>
      </c>
      <c r="J2979" s="466">
        <f t="shared" si="416"/>
        <v>1.299005424954792</v>
      </c>
      <c r="K2979" s="419">
        <f>+G2979*J2979%</f>
        <v>324539.95609584084</v>
      </c>
      <c r="L2979" s="464">
        <f t="shared" si="411"/>
        <v>25308265.956095841</v>
      </c>
      <c r="M2979" s="644">
        <f t="shared" si="410"/>
        <v>1.7754180162475296E-4</v>
      </c>
      <c r="P2979" s="479"/>
    </row>
    <row r="2980" spans="1:16" s="411" customFormat="1">
      <c r="A2980" s="680"/>
      <c r="B2980" s="456" t="s">
        <v>26</v>
      </c>
      <c r="C2980" s="458"/>
      <c r="D2980" s="449"/>
      <c r="E2980" s="526"/>
      <c r="F2980" s="626"/>
      <c r="G2980" s="454">
        <f>SUM(G2979)</f>
        <v>24983726</v>
      </c>
      <c r="H2980" s="454" t="s">
        <v>158</v>
      </c>
      <c r="I2980" s="454" t="s">
        <v>158</v>
      </c>
      <c r="J2980" s="454" t="s">
        <v>158</v>
      </c>
      <c r="K2980" s="454">
        <f t="shared" ref="K2980:L2980" si="432">SUM(K2979)</f>
        <v>324539.95609584084</v>
      </c>
      <c r="L2980" s="454">
        <f t="shared" si="432"/>
        <v>25308265.956095841</v>
      </c>
      <c r="M2980" s="644">
        <f t="shared" si="410"/>
        <v>1.7754180162475296E-4</v>
      </c>
    </row>
    <row r="2981" spans="1:16">
      <c r="A2981" s="680"/>
      <c r="B2981" s="440" t="s">
        <v>635</v>
      </c>
      <c r="C2981" s="441">
        <v>16933295</v>
      </c>
      <c r="D2981" s="414" t="s">
        <v>636</v>
      </c>
      <c r="E2981" s="418" t="s">
        <v>1706</v>
      </c>
      <c r="F2981" s="629">
        <v>45097</v>
      </c>
      <c r="G2981" s="419">
        <v>1258900</v>
      </c>
      <c r="H2981" s="419">
        <v>133.78</v>
      </c>
      <c r="I2981" s="419">
        <v>143.66999999999999</v>
      </c>
      <c r="J2981" s="466">
        <f t="shared" si="416"/>
        <v>1.0739273433996113</v>
      </c>
      <c r="K2981" s="419">
        <f>+G2981*J2981%</f>
        <v>13519.671326057705</v>
      </c>
      <c r="L2981" s="464">
        <f t="shared" si="411"/>
        <v>1272419.6713260578</v>
      </c>
      <c r="M2981" s="644">
        <f t="shared" si="410"/>
        <v>8.9262409863205719E-6</v>
      </c>
      <c r="P2981" s="479"/>
    </row>
    <row r="2982" spans="1:16" s="411" customFormat="1">
      <c r="A2982" s="680"/>
      <c r="B2982" s="440" t="s">
        <v>635</v>
      </c>
      <c r="C2982" s="441">
        <v>16933295</v>
      </c>
      <c r="D2982" s="414" t="s">
        <v>636</v>
      </c>
      <c r="E2982" s="418" t="s">
        <v>1706</v>
      </c>
      <c r="F2982" s="629">
        <v>45098</v>
      </c>
      <c r="G2982" s="419">
        <v>669600</v>
      </c>
      <c r="H2982" s="454"/>
      <c r="I2982" s="454"/>
      <c r="J2982" s="467"/>
      <c r="K2982" s="419">
        <f>+G2982*J2982%</f>
        <v>0</v>
      </c>
      <c r="L2982" s="464">
        <f t="shared" si="411"/>
        <v>669600</v>
      </c>
      <c r="M2982" s="644">
        <f t="shared" si="410"/>
        <v>4.6973581901726552E-6</v>
      </c>
    </row>
    <row r="2983" spans="1:16">
      <c r="A2983" s="680"/>
      <c r="B2983" s="440" t="s">
        <v>635</v>
      </c>
      <c r="C2983" s="441">
        <v>16933295</v>
      </c>
      <c r="D2983" s="414" t="s">
        <v>636</v>
      </c>
      <c r="E2983" s="418" t="s">
        <v>1706</v>
      </c>
      <c r="F2983" s="627">
        <v>20230624</v>
      </c>
      <c r="G2983" s="419">
        <v>3376000</v>
      </c>
      <c r="H2983" s="419">
        <v>0</v>
      </c>
      <c r="I2983" s="419">
        <v>143.66999999999999</v>
      </c>
      <c r="J2983" s="466">
        <v>0</v>
      </c>
      <c r="K2983" s="419">
        <f>+G2983*J2983%</f>
        <v>0</v>
      </c>
      <c r="L2983" s="464">
        <f t="shared" si="411"/>
        <v>3376000</v>
      </c>
      <c r="M2983" s="644">
        <f t="shared" si="410"/>
        <v>2.3683215725840627E-5</v>
      </c>
      <c r="P2983" s="479"/>
    </row>
    <row r="2984" spans="1:16" s="411" customFormat="1">
      <c r="A2984" s="680"/>
      <c r="B2984" s="440" t="s">
        <v>635</v>
      </c>
      <c r="C2984" s="441">
        <v>16933295</v>
      </c>
      <c r="D2984" s="414" t="s">
        <v>636</v>
      </c>
      <c r="E2984" s="418" t="s">
        <v>1706</v>
      </c>
      <c r="F2984" s="627">
        <v>20230623</v>
      </c>
      <c r="G2984" s="433">
        <v>558000</v>
      </c>
      <c r="H2984" s="454"/>
      <c r="I2984" s="454"/>
      <c r="J2984" s="467"/>
      <c r="K2984" s="419">
        <f>+G2984*J2984%</f>
        <v>0</v>
      </c>
      <c r="L2984" s="464">
        <f t="shared" si="411"/>
        <v>558000</v>
      </c>
      <c r="M2984" s="644">
        <f t="shared" si="410"/>
        <v>3.9144651584772128E-6</v>
      </c>
    </row>
    <row r="2985" spans="1:16">
      <c r="A2985" s="680"/>
      <c r="B2985" s="440" t="s">
        <v>635</v>
      </c>
      <c r="C2985" s="441">
        <v>16933295</v>
      </c>
      <c r="D2985" s="414" t="s">
        <v>636</v>
      </c>
      <c r="E2985" s="418" t="s">
        <v>1706</v>
      </c>
      <c r="F2985" s="627">
        <v>20230622</v>
      </c>
      <c r="G2985" s="419">
        <v>3348000</v>
      </c>
      <c r="H2985" s="419">
        <v>104.24</v>
      </c>
      <c r="I2985" s="419">
        <v>143.66999999999999</v>
      </c>
      <c r="J2985" s="466">
        <f t="shared" si="416"/>
        <v>1.3782617037605525</v>
      </c>
      <c r="K2985" s="419">
        <f>+G2985*J2985%</f>
        <v>46144.201841903297</v>
      </c>
      <c r="L2985" s="464">
        <f t="shared" si="411"/>
        <v>3394144.2018419034</v>
      </c>
      <c r="M2985" s="644">
        <f t="shared" si="410"/>
        <v>2.3810500395981325E-5</v>
      </c>
      <c r="P2985" s="479"/>
    </row>
    <row r="2986" spans="1:16">
      <c r="A2986" s="680"/>
      <c r="B2986" s="456" t="s">
        <v>26</v>
      </c>
      <c r="C2986" s="458"/>
      <c r="D2986" s="449"/>
      <c r="E2986" s="526"/>
      <c r="F2986" s="626"/>
      <c r="G2986" s="454">
        <f>SUM(G2981:G2985)</f>
        <v>9210500</v>
      </c>
      <c r="H2986" s="454" t="s">
        <v>158</v>
      </c>
      <c r="I2986" s="454" t="s">
        <v>158</v>
      </c>
      <c r="J2986" s="454" t="s">
        <v>158</v>
      </c>
      <c r="K2986" s="454">
        <f t="shared" ref="K2986:L2986" si="433">SUM(K2981:K2985)</f>
        <v>59663.873167961006</v>
      </c>
      <c r="L2986" s="454">
        <f t="shared" si="433"/>
        <v>9270163.8731679618</v>
      </c>
      <c r="M2986" s="644">
        <f t="shared" si="410"/>
        <v>6.5031780456792395E-5</v>
      </c>
      <c r="P2986" s="479"/>
    </row>
    <row r="2987" spans="1:16" s="411" customFormat="1">
      <c r="A2987" s="680"/>
      <c r="B2987" s="440" t="s">
        <v>1471</v>
      </c>
      <c r="C2987" s="441">
        <v>1118294401</v>
      </c>
      <c r="D2987" s="414" t="s">
        <v>1472</v>
      </c>
      <c r="E2987" s="418" t="s">
        <v>1706</v>
      </c>
      <c r="F2987" s="625">
        <v>44729</v>
      </c>
      <c r="G2987" s="419">
        <v>1800000</v>
      </c>
      <c r="H2987" s="454"/>
      <c r="I2987" s="419">
        <v>143.66999999999999</v>
      </c>
      <c r="J2987" s="467"/>
      <c r="K2987" s="419">
        <f>+G2987*J2987%</f>
        <v>0</v>
      </c>
      <c r="L2987" s="464">
        <f t="shared" ref="L2987:L3050" si="434">+G2987+K2987</f>
        <v>1800000</v>
      </c>
      <c r="M2987" s="644">
        <f t="shared" ref="M2987:M3050" si="435">+L2987/$L$4337</f>
        <v>1.2627306962829719E-5</v>
      </c>
    </row>
    <row r="2988" spans="1:16">
      <c r="A2988" s="680"/>
      <c r="B2988" s="456" t="s">
        <v>26</v>
      </c>
      <c r="C2988" s="458"/>
      <c r="D2988" s="449"/>
      <c r="E2988" s="526"/>
      <c r="F2988" s="626"/>
      <c r="G2988" s="454">
        <f>SUM(G2987)</f>
        <v>1800000</v>
      </c>
      <c r="H2988" s="454" t="s">
        <v>158</v>
      </c>
      <c r="I2988" s="454" t="s">
        <v>158</v>
      </c>
      <c r="J2988" s="454" t="s">
        <v>158</v>
      </c>
      <c r="K2988" s="454">
        <f t="shared" ref="K2988:L2988" si="436">SUM(K2987)</f>
        <v>0</v>
      </c>
      <c r="L2988" s="454">
        <f t="shared" si="436"/>
        <v>1800000</v>
      </c>
      <c r="M2988" s="644">
        <f t="shared" si="435"/>
        <v>1.2627306962829719E-5</v>
      </c>
      <c r="P2988" s="479"/>
    </row>
    <row r="2989" spans="1:16" s="411" customFormat="1">
      <c r="A2989" s="680"/>
      <c r="B2989" s="440" t="s">
        <v>1473</v>
      </c>
      <c r="C2989" s="441">
        <v>1020759854</v>
      </c>
      <c r="D2989" s="414" t="s">
        <v>1474</v>
      </c>
      <c r="E2989" s="418" t="s">
        <v>1706</v>
      </c>
      <c r="F2989" s="625">
        <v>44729</v>
      </c>
      <c r="G2989" s="419">
        <v>1800000</v>
      </c>
      <c r="H2989" s="454"/>
      <c r="I2989" s="419">
        <v>143.66999999999999</v>
      </c>
      <c r="J2989" s="467"/>
      <c r="K2989" s="419">
        <f>+G2989*J2989%</f>
        <v>0</v>
      </c>
      <c r="L2989" s="464">
        <f t="shared" si="434"/>
        <v>1800000</v>
      </c>
      <c r="M2989" s="644">
        <f t="shared" si="435"/>
        <v>1.2627306962829719E-5</v>
      </c>
    </row>
    <row r="2990" spans="1:16">
      <c r="A2990" s="680"/>
      <c r="B2990" s="456" t="s">
        <v>26</v>
      </c>
      <c r="C2990" s="458"/>
      <c r="D2990" s="449"/>
      <c r="E2990" s="526"/>
      <c r="F2990" s="626"/>
      <c r="G2990" s="454">
        <f>SUM(G2989)</f>
        <v>1800000</v>
      </c>
      <c r="H2990" s="454" t="s">
        <v>2890</v>
      </c>
      <c r="I2990" s="454" t="s">
        <v>158</v>
      </c>
      <c r="J2990" s="454" t="s">
        <v>158</v>
      </c>
      <c r="K2990" s="454">
        <f t="shared" ref="K2990:L2990" si="437">SUM(K2989)</f>
        <v>0</v>
      </c>
      <c r="L2990" s="454">
        <f t="shared" si="437"/>
        <v>1800000</v>
      </c>
      <c r="M2990" s="644">
        <f t="shared" si="435"/>
        <v>1.2627306962829719E-5</v>
      </c>
      <c r="P2990" s="479"/>
    </row>
    <row r="2991" spans="1:16" s="411" customFormat="1">
      <c r="A2991" s="680"/>
      <c r="B2991" s="440" t="s">
        <v>869</v>
      </c>
      <c r="C2991" s="441">
        <v>1017187781</v>
      </c>
      <c r="D2991" s="414" t="s">
        <v>870</v>
      </c>
      <c r="E2991" s="418" t="s">
        <v>1706</v>
      </c>
      <c r="F2991" s="627">
        <v>20201216</v>
      </c>
      <c r="G2991" s="419">
        <v>7000000</v>
      </c>
      <c r="H2991" s="454"/>
      <c r="I2991" s="419">
        <v>143.66999999999999</v>
      </c>
      <c r="J2991" s="467"/>
      <c r="K2991" s="419">
        <f>+G2991*J2991%</f>
        <v>0</v>
      </c>
      <c r="L2991" s="464">
        <f t="shared" si="434"/>
        <v>7000000</v>
      </c>
      <c r="M2991" s="644">
        <f t="shared" si="435"/>
        <v>4.9106193744337794E-5</v>
      </c>
    </row>
    <row r="2992" spans="1:16">
      <c r="A2992" s="680"/>
      <c r="B2992" s="456" t="s">
        <v>26</v>
      </c>
      <c r="C2992" s="458"/>
      <c r="D2992" s="449"/>
      <c r="E2992" s="526"/>
      <c r="F2992" s="626"/>
      <c r="G2992" s="454">
        <f>SUM(G2991)</f>
        <v>7000000</v>
      </c>
      <c r="H2992" s="454" t="s">
        <v>158</v>
      </c>
      <c r="I2992" s="454" t="s">
        <v>158</v>
      </c>
      <c r="J2992" s="454" t="s">
        <v>158</v>
      </c>
      <c r="K2992" s="454">
        <f t="shared" ref="K2992:L2992" si="438">SUM(K2991)</f>
        <v>0</v>
      </c>
      <c r="L2992" s="454">
        <f t="shared" si="438"/>
        <v>7000000</v>
      </c>
      <c r="M2992" s="644">
        <f t="shared" si="435"/>
        <v>4.9106193744337794E-5</v>
      </c>
      <c r="P2992" s="479"/>
    </row>
    <row r="2993" spans="1:16">
      <c r="A2993" s="680"/>
      <c r="B2993" s="440" t="s">
        <v>851</v>
      </c>
      <c r="C2993" s="441">
        <v>1003047433</v>
      </c>
      <c r="D2993" s="414" t="s">
        <v>852</v>
      </c>
      <c r="E2993" s="418" t="s">
        <v>1706</v>
      </c>
      <c r="F2993" s="627">
        <v>20211231</v>
      </c>
      <c r="G2993" s="419">
        <v>24706726</v>
      </c>
      <c r="H2993" s="419">
        <v>143.66999999999999</v>
      </c>
      <c r="I2993" s="419">
        <v>143.66999999999999</v>
      </c>
      <c r="J2993" s="466">
        <f t="shared" si="416"/>
        <v>1</v>
      </c>
      <c r="K2993" s="419">
        <f>+G2993*J2993%</f>
        <v>247067.26</v>
      </c>
      <c r="L2993" s="464">
        <f t="shared" si="434"/>
        <v>24953793.260000002</v>
      </c>
      <c r="M2993" s="644">
        <f t="shared" si="435"/>
        <v>1.7505511521167294E-4</v>
      </c>
      <c r="P2993" s="479"/>
    </row>
    <row r="2994" spans="1:16" s="411" customFormat="1">
      <c r="A2994" s="680"/>
      <c r="B2994" s="440" t="s">
        <v>851</v>
      </c>
      <c r="C2994" s="441">
        <v>1003047433</v>
      </c>
      <c r="D2994" s="414" t="s">
        <v>852</v>
      </c>
      <c r="E2994" s="418" t="s">
        <v>1706</v>
      </c>
      <c r="F2994" s="627">
        <v>20210430</v>
      </c>
      <c r="G2994" s="419">
        <v>7130000</v>
      </c>
      <c r="H2994" s="454"/>
      <c r="I2994" s="419">
        <v>143.66999999999999</v>
      </c>
      <c r="J2994" s="467"/>
      <c r="K2994" s="419">
        <f>+G2994*J2994%</f>
        <v>0</v>
      </c>
      <c r="L2994" s="464">
        <f t="shared" si="434"/>
        <v>7130000</v>
      </c>
      <c r="M2994" s="644">
        <f t="shared" si="435"/>
        <v>5.0018165913875494E-5</v>
      </c>
    </row>
    <row r="2995" spans="1:16">
      <c r="A2995" s="680"/>
      <c r="B2995" s="456" t="s">
        <v>26</v>
      </c>
      <c r="C2995" s="458"/>
      <c r="D2995" s="449"/>
      <c r="E2995" s="526"/>
      <c r="F2995" s="626"/>
      <c r="G2995" s="454">
        <f>SUM(G2993:G2994)</f>
        <v>31836726</v>
      </c>
      <c r="H2995" s="454" t="s">
        <v>158</v>
      </c>
      <c r="I2995" s="454" t="s">
        <v>158</v>
      </c>
      <c r="J2995" s="454" t="s">
        <v>158</v>
      </c>
      <c r="K2995" s="454">
        <f t="shared" ref="K2995:L2995" si="439">SUM(K2993:K2994)</f>
        <v>247067.26</v>
      </c>
      <c r="L2995" s="454">
        <f t="shared" si="439"/>
        <v>32083793.260000002</v>
      </c>
      <c r="M2995" s="644">
        <f t="shared" si="435"/>
        <v>2.2507328112554844E-4</v>
      </c>
      <c r="P2995" s="479"/>
    </row>
    <row r="2996" spans="1:16" s="411" customFormat="1">
      <c r="A2996" s="680"/>
      <c r="B2996" s="440" t="s">
        <v>236</v>
      </c>
      <c r="C2996" s="441">
        <v>10776879</v>
      </c>
      <c r="D2996" s="414" t="s">
        <v>1097</v>
      </c>
      <c r="E2996" s="418" t="s">
        <v>1706</v>
      </c>
      <c r="F2996" s="629">
        <v>45527</v>
      </c>
      <c r="G2996" s="419">
        <v>611147</v>
      </c>
      <c r="H2996" s="454"/>
      <c r="I2996" s="419">
        <v>143.66999999999999</v>
      </c>
      <c r="J2996" s="467"/>
      <c r="K2996" s="419">
        <f>+G2996*J2996%</f>
        <v>0</v>
      </c>
      <c r="L2996" s="464">
        <f t="shared" si="434"/>
        <v>611147</v>
      </c>
      <c r="M2996" s="644">
        <f t="shared" si="435"/>
        <v>4.2873004268958297E-6</v>
      </c>
    </row>
    <row r="2997" spans="1:16">
      <c r="A2997" s="680"/>
      <c r="B2997" s="456" t="s">
        <v>26</v>
      </c>
      <c r="C2997" s="458"/>
      <c r="D2997" s="449"/>
      <c r="E2997" s="526"/>
      <c r="F2997" s="626"/>
      <c r="G2997" s="454">
        <f>SUM(G2996)</f>
        <v>611147</v>
      </c>
      <c r="H2997" s="454" t="s">
        <v>158</v>
      </c>
      <c r="I2997" s="454" t="s">
        <v>158</v>
      </c>
      <c r="J2997" s="454" t="s">
        <v>158</v>
      </c>
      <c r="K2997" s="454">
        <f t="shared" ref="K2997:L2997" si="440">SUM(K2996)</f>
        <v>0</v>
      </c>
      <c r="L2997" s="454">
        <f t="shared" si="440"/>
        <v>611147</v>
      </c>
      <c r="M2997" s="644">
        <f t="shared" si="435"/>
        <v>4.2873004268958297E-6</v>
      </c>
      <c r="P2997" s="479"/>
    </row>
    <row r="2998" spans="1:16" s="411" customFormat="1">
      <c r="A2998" s="680"/>
      <c r="B2998" s="440" t="s">
        <v>666</v>
      </c>
      <c r="C2998" s="441">
        <v>900235531</v>
      </c>
      <c r="D2998" s="414" t="s">
        <v>667</v>
      </c>
      <c r="E2998" s="418" t="s">
        <v>1706</v>
      </c>
      <c r="F2998" s="625"/>
      <c r="G2998" s="419">
        <v>2665054</v>
      </c>
      <c r="H2998" s="454"/>
      <c r="I2998" s="419">
        <v>143.66999999999999</v>
      </c>
      <c r="J2998" s="467"/>
      <c r="K2998" s="419">
        <f>+G2998*J2998%</f>
        <v>0</v>
      </c>
      <c r="L2998" s="464">
        <f t="shared" si="434"/>
        <v>2665054</v>
      </c>
      <c r="M2998" s="644">
        <f t="shared" si="435"/>
        <v>1.8695808294731772E-5</v>
      </c>
    </row>
    <row r="2999" spans="1:16">
      <c r="A2999" s="680"/>
      <c r="B2999" s="456" t="s">
        <v>26</v>
      </c>
      <c r="C2999" s="458"/>
      <c r="D2999" s="449"/>
      <c r="E2999" s="526"/>
      <c r="F2999" s="626"/>
      <c r="G2999" s="454">
        <f>SUM(G2998)</f>
        <v>2665054</v>
      </c>
      <c r="H2999" s="454" t="s">
        <v>158</v>
      </c>
      <c r="I2999" s="454" t="s">
        <v>158</v>
      </c>
      <c r="J2999" s="454" t="s">
        <v>158</v>
      </c>
      <c r="K2999" s="454">
        <f t="shared" ref="K2999:L2999" si="441">SUM(K2998)</f>
        <v>0</v>
      </c>
      <c r="L2999" s="454">
        <f t="shared" si="441"/>
        <v>2665054</v>
      </c>
      <c r="M2999" s="644">
        <f t="shared" si="435"/>
        <v>1.8695808294731772E-5</v>
      </c>
      <c r="P2999" s="479"/>
    </row>
    <row r="3000" spans="1:16" s="411" customFormat="1">
      <c r="A3000" s="680"/>
      <c r="B3000" s="440" t="s">
        <v>587</v>
      </c>
      <c r="C3000" s="441">
        <v>444444914</v>
      </c>
      <c r="D3000" s="414" t="s">
        <v>588</v>
      </c>
      <c r="E3000" s="418" t="s">
        <v>1706</v>
      </c>
      <c r="F3000" s="627">
        <v>20220728</v>
      </c>
      <c r="G3000" s="419">
        <v>24534300</v>
      </c>
      <c r="H3000" s="454"/>
      <c r="I3000" s="419">
        <v>143.66999999999999</v>
      </c>
      <c r="J3000" s="467"/>
      <c r="K3000" s="419">
        <f>+G3000*J3000%</f>
        <v>0</v>
      </c>
      <c r="L3000" s="464">
        <f t="shared" si="434"/>
        <v>24534300</v>
      </c>
      <c r="M3000" s="644">
        <f t="shared" si="435"/>
        <v>1.7211229845452952E-4</v>
      </c>
    </row>
    <row r="3001" spans="1:16">
      <c r="A3001" s="680"/>
      <c r="B3001" s="456" t="s">
        <v>26</v>
      </c>
      <c r="C3001" s="458"/>
      <c r="D3001" s="449"/>
      <c r="E3001" s="526"/>
      <c r="F3001" s="626"/>
      <c r="G3001" s="454">
        <f>SUM(G3000:G3000)</f>
        <v>24534300</v>
      </c>
      <c r="H3001" s="454" t="s">
        <v>158</v>
      </c>
      <c r="I3001" s="454" t="s">
        <v>158</v>
      </c>
      <c r="J3001" s="454" t="s">
        <v>158</v>
      </c>
      <c r="K3001" s="454">
        <f t="shared" ref="K3001:L3001" si="442">SUM(K3000:K3000)</f>
        <v>0</v>
      </c>
      <c r="L3001" s="454">
        <f t="shared" si="442"/>
        <v>24534300</v>
      </c>
      <c r="M3001" s="644">
        <f t="shared" si="435"/>
        <v>1.7211229845452952E-4</v>
      </c>
      <c r="P3001" s="479"/>
    </row>
    <row r="3002" spans="1:16" s="411" customFormat="1" ht="28">
      <c r="A3002" s="680"/>
      <c r="B3002" s="439" t="s">
        <v>1066</v>
      </c>
      <c r="C3002" s="441">
        <v>999911</v>
      </c>
      <c r="D3002" s="439" t="s">
        <v>1067</v>
      </c>
      <c r="E3002" s="418" t="s">
        <v>1706</v>
      </c>
      <c r="F3002" s="625">
        <v>45473</v>
      </c>
      <c r="G3002" s="419">
        <v>2247000</v>
      </c>
      <c r="H3002" s="454"/>
      <c r="I3002" s="419">
        <v>143.66999999999999</v>
      </c>
      <c r="J3002" s="467"/>
      <c r="K3002" s="419">
        <f>+G3002*J3002%</f>
        <v>0</v>
      </c>
      <c r="L3002" s="464">
        <f t="shared" si="434"/>
        <v>2247000</v>
      </c>
      <c r="M3002" s="644">
        <f t="shared" si="435"/>
        <v>1.576308819193243E-5</v>
      </c>
    </row>
    <row r="3003" spans="1:16">
      <c r="A3003" s="680"/>
      <c r="B3003" s="456" t="s">
        <v>26</v>
      </c>
      <c r="C3003" s="458"/>
      <c r="D3003" s="449"/>
      <c r="E3003" s="526"/>
      <c r="F3003" s="626"/>
      <c r="G3003" s="454">
        <f>SUM(G3002)</f>
        <v>2247000</v>
      </c>
      <c r="H3003" s="454" t="s">
        <v>158</v>
      </c>
      <c r="I3003" s="454" t="s">
        <v>158</v>
      </c>
      <c r="J3003" s="454" t="s">
        <v>158</v>
      </c>
      <c r="K3003" s="454">
        <f t="shared" ref="K3003:L3003" si="443">SUM(K3002)</f>
        <v>0</v>
      </c>
      <c r="L3003" s="454">
        <f t="shared" si="443"/>
        <v>2247000</v>
      </c>
      <c r="M3003" s="644">
        <f t="shared" si="435"/>
        <v>1.576308819193243E-5</v>
      </c>
      <c r="P3003" s="479"/>
    </row>
    <row r="3004" spans="1:16" s="411" customFormat="1" ht="28">
      <c r="A3004" s="680"/>
      <c r="B3004" s="444" t="s">
        <v>565</v>
      </c>
      <c r="C3004" s="441">
        <v>900121783</v>
      </c>
      <c r="D3004" s="414" t="s">
        <v>566</v>
      </c>
      <c r="E3004" s="418" t="s">
        <v>1706</v>
      </c>
      <c r="F3004" s="627">
        <v>20230415</v>
      </c>
      <c r="G3004" s="419">
        <v>1649989</v>
      </c>
      <c r="H3004" s="454"/>
      <c r="I3004" s="419">
        <v>143.66999999999999</v>
      </c>
      <c r="J3004" s="467"/>
      <c r="K3004" s="419">
        <f>+G3004*J3004%</f>
        <v>0</v>
      </c>
      <c r="L3004" s="464">
        <f t="shared" si="434"/>
        <v>1649989</v>
      </c>
      <c r="M3004" s="644">
        <f t="shared" si="435"/>
        <v>1.1574954215718024E-5</v>
      </c>
    </row>
    <row r="3005" spans="1:16" ht="28">
      <c r="A3005" s="680"/>
      <c r="B3005" s="444" t="s">
        <v>565</v>
      </c>
      <c r="C3005" s="441">
        <v>900121783</v>
      </c>
      <c r="D3005" s="414" t="s">
        <v>566</v>
      </c>
      <c r="E3005" s="418" t="s">
        <v>1706</v>
      </c>
      <c r="F3005" s="627">
        <v>20220426</v>
      </c>
      <c r="G3005" s="419">
        <v>436994</v>
      </c>
      <c r="H3005" s="419">
        <v>0</v>
      </c>
      <c r="I3005" s="419">
        <v>143.66999999999999</v>
      </c>
      <c r="J3005" s="466">
        <v>0</v>
      </c>
      <c r="K3005" s="419">
        <f>+G3005*J3005%</f>
        <v>0</v>
      </c>
      <c r="L3005" s="464">
        <f t="shared" si="434"/>
        <v>436994</v>
      </c>
      <c r="M3005" s="644">
        <f t="shared" si="435"/>
        <v>3.0655874327304499E-6</v>
      </c>
      <c r="P3005" s="479"/>
    </row>
    <row r="3006" spans="1:16" s="411" customFormat="1" ht="28">
      <c r="A3006" s="680"/>
      <c r="B3006" s="444" t="s">
        <v>565</v>
      </c>
      <c r="C3006" s="441">
        <v>900121783</v>
      </c>
      <c r="D3006" s="414" t="s">
        <v>566</v>
      </c>
      <c r="E3006" s="418" t="s">
        <v>1706</v>
      </c>
      <c r="F3006" s="627">
        <v>20220825</v>
      </c>
      <c r="G3006" s="419">
        <v>2879975</v>
      </c>
      <c r="H3006" s="454"/>
      <c r="I3006" s="419">
        <v>143.66999999999999</v>
      </c>
      <c r="J3006" s="467"/>
      <c r="K3006" s="419">
        <f>+G3006*J3006%</f>
        <v>0</v>
      </c>
      <c r="L3006" s="464">
        <f t="shared" si="434"/>
        <v>2879975</v>
      </c>
      <c r="M3006" s="644">
        <f t="shared" si="435"/>
        <v>2.0203515761264175E-5</v>
      </c>
    </row>
    <row r="3007" spans="1:16" ht="28">
      <c r="A3007" s="680"/>
      <c r="B3007" s="444" t="s">
        <v>565</v>
      </c>
      <c r="C3007" s="441">
        <v>900121783</v>
      </c>
      <c r="D3007" s="414" t="s">
        <v>566</v>
      </c>
      <c r="E3007" s="418" t="s">
        <v>1706</v>
      </c>
      <c r="F3007" s="627">
        <v>20230424</v>
      </c>
      <c r="G3007" s="419">
        <v>1489985</v>
      </c>
      <c r="H3007" s="419">
        <v>0</v>
      </c>
      <c r="I3007" s="419">
        <v>143.66999999999999</v>
      </c>
      <c r="J3007" s="466">
        <v>0</v>
      </c>
      <c r="K3007" s="419">
        <f>+G3007*J3007%</f>
        <v>0</v>
      </c>
      <c r="L3007" s="464">
        <f t="shared" si="434"/>
        <v>1489985</v>
      </c>
      <c r="M3007" s="644">
        <f t="shared" si="435"/>
        <v>1.0452498869451021E-5</v>
      </c>
      <c r="P3007" s="479"/>
    </row>
    <row r="3008" spans="1:16">
      <c r="A3008" s="680"/>
      <c r="B3008" s="456" t="s">
        <v>26</v>
      </c>
      <c r="C3008" s="458"/>
      <c r="D3008" s="449"/>
      <c r="E3008" s="526"/>
      <c r="F3008" s="626"/>
      <c r="G3008" s="454">
        <f>SUM(G3004:G3007)</f>
        <v>6456943</v>
      </c>
      <c r="H3008" s="454" t="s">
        <v>158</v>
      </c>
      <c r="I3008" s="454" t="s">
        <v>158</v>
      </c>
      <c r="J3008" s="454" t="s">
        <v>158</v>
      </c>
      <c r="K3008" s="454">
        <f t="shared" ref="K3008:L3008" si="444">SUM(K3004:K3007)</f>
        <v>0</v>
      </c>
      <c r="L3008" s="454">
        <f t="shared" si="444"/>
        <v>6456943</v>
      </c>
      <c r="M3008" s="644">
        <f t="shared" si="435"/>
        <v>4.5296556279163671E-5</v>
      </c>
      <c r="P3008" s="479"/>
    </row>
    <row r="3009" spans="1:16">
      <c r="A3009" s="680"/>
      <c r="B3009" s="440" t="s">
        <v>865</v>
      </c>
      <c r="C3009" s="441">
        <v>1010082083</v>
      </c>
      <c r="D3009" s="414" t="s">
        <v>866</v>
      </c>
      <c r="E3009" s="418" t="s">
        <v>1706</v>
      </c>
      <c r="F3009" s="627">
        <v>20211231</v>
      </c>
      <c r="G3009" s="419">
        <v>57816000</v>
      </c>
      <c r="H3009" s="419">
        <v>116.26</v>
      </c>
      <c r="I3009" s="419">
        <v>143.66999999999999</v>
      </c>
      <c r="J3009" s="466">
        <f t="shared" ref="J3009:J3059" si="445">+I3009/H3009</f>
        <v>1.2357646654051262</v>
      </c>
      <c r="K3009" s="419">
        <f>+G3009*J3009%</f>
        <v>714469.69895062782</v>
      </c>
      <c r="L3009" s="464">
        <f t="shared" si="434"/>
        <v>58530469.698950626</v>
      </c>
      <c r="M3009" s="644">
        <f t="shared" si="435"/>
        <v>4.1060122642625168E-4</v>
      </c>
      <c r="P3009" s="479"/>
    </row>
    <row r="3010" spans="1:16">
      <c r="A3010" s="680"/>
      <c r="B3010" s="440" t="s">
        <v>865</v>
      </c>
      <c r="C3010" s="441">
        <v>1010082083</v>
      </c>
      <c r="D3010" s="414" t="s">
        <v>866</v>
      </c>
      <c r="E3010" s="418" t="s">
        <v>1706</v>
      </c>
      <c r="F3010" s="627">
        <v>20220621</v>
      </c>
      <c r="G3010" s="419">
        <v>11700000</v>
      </c>
      <c r="H3010" s="419">
        <v>0</v>
      </c>
      <c r="I3010" s="419">
        <v>143.66999999999999</v>
      </c>
      <c r="J3010" s="466">
        <v>0</v>
      </c>
      <c r="K3010" s="419">
        <f>+G3010*J3010%</f>
        <v>0</v>
      </c>
      <c r="L3010" s="464">
        <f t="shared" si="434"/>
        <v>11700000</v>
      </c>
      <c r="M3010" s="644">
        <f t="shared" si="435"/>
        <v>8.2077495258393168E-5</v>
      </c>
      <c r="P3010" s="479"/>
    </row>
    <row r="3011" spans="1:16">
      <c r="A3011" s="680"/>
      <c r="B3011" s="456" t="s">
        <v>26</v>
      </c>
      <c r="C3011" s="458"/>
      <c r="D3011" s="449"/>
      <c r="E3011" s="526"/>
      <c r="F3011" s="626"/>
      <c r="G3011" s="454">
        <f>SUM(G3009:G3010)</f>
        <v>69516000</v>
      </c>
      <c r="H3011" s="454" t="s">
        <v>158</v>
      </c>
      <c r="I3011" s="454" t="s">
        <v>158</v>
      </c>
      <c r="J3011" s="454" t="s">
        <v>158</v>
      </c>
      <c r="K3011" s="454">
        <f t="shared" ref="K3011:L3011" si="446">SUM(K3009:K3010)</f>
        <v>714469.69895062782</v>
      </c>
      <c r="L3011" s="454">
        <f t="shared" si="446"/>
        <v>70230469.698950619</v>
      </c>
      <c r="M3011" s="644">
        <f t="shared" si="435"/>
        <v>4.9267872168464485E-4</v>
      </c>
      <c r="P3011" s="479"/>
    </row>
    <row r="3012" spans="1:16">
      <c r="A3012" s="680"/>
      <c r="B3012" s="456" t="s">
        <v>26</v>
      </c>
      <c r="C3012" s="458"/>
      <c r="D3012" s="449"/>
      <c r="E3012" s="526"/>
      <c r="F3012" s="626"/>
      <c r="G3012" s="454">
        <f>SUM(G3011:G3011)</f>
        <v>69516000</v>
      </c>
      <c r="H3012" s="454" t="s">
        <v>2890</v>
      </c>
      <c r="I3012" s="454" t="s">
        <v>158</v>
      </c>
      <c r="J3012" s="454" t="s">
        <v>158</v>
      </c>
      <c r="K3012" s="454">
        <f t="shared" ref="K3012:L3012" si="447">SUM(K3011:K3011)</f>
        <v>714469.69895062782</v>
      </c>
      <c r="L3012" s="454">
        <f t="shared" si="447"/>
        <v>70230469.698950619</v>
      </c>
      <c r="M3012" s="644">
        <f t="shared" si="435"/>
        <v>4.9267872168464485E-4</v>
      </c>
      <c r="P3012" s="479"/>
    </row>
    <row r="3013" spans="1:16">
      <c r="A3013" s="680"/>
      <c r="B3013" s="440" t="s">
        <v>711</v>
      </c>
      <c r="C3013" s="441">
        <v>1083003451</v>
      </c>
      <c r="D3013" s="414" t="s">
        <v>831</v>
      </c>
      <c r="E3013" s="418" t="s">
        <v>1706</v>
      </c>
      <c r="F3013" s="625">
        <v>45531</v>
      </c>
      <c r="G3013" s="419">
        <v>2500000</v>
      </c>
      <c r="H3013" s="419">
        <v>0</v>
      </c>
      <c r="I3013" s="419">
        <v>143.66999999999999</v>
      </c>
      <c r="J3013" s="466">
        <v>0</v>
      </c>
      <c r="K3013" s="419">
        <f>+G3013*J3013%</f>
        <v>0</v>
      </c>
      <c r="L3013" s="464">
        <f t="shared" si="434"/>
        <v>2500000</v>
      </c>
      <c r="M3013" s="644">
        <f t="shared" si="435"/>
        <v>1.7537926337263496E-5</v>
      </c>
      <c r="P3013" s="479"/>
    </row>
    <row r="3014" spans="1:16">
      <c r="A3014" s="680"/>
      <c r="B3014" s="440" t="s">
        <v>711</v>
      </c>
      <c r="C3014" s="441">
        <v>1083003451</v>
      </c>
      <c r="D3014" s="414" t="s">
        <v>831</v>
      </c>
      <c r="E3014" s="418" t="s">
        <v>1706</v>
      </c>
      <c r="F3014" s="627">
        <v>20240315</v>
      </c>
      <c r="G3014" s="419">
        <v>56978510.439999998</v>
      </c>
      <c r="H3014" s="419">
        <v>0</v>
      </c>
      <c r="I3014" s="419">
        <v>143.66999999999999</v>
      </c>
      <c r="J3014" s="466">
        <v>0</v>
      </c>
      <c r="K3014" s="419">
        <f>+G3014*J3014%</f>
        <v>0</v>
      </c>
      <c r="L3014" s="464">
        <f t="shared" si="434"/>
        <v>56978510.439999998</v>
      </c>
      <c r="M3014" s="644">
        <f t="shared" si="435"/>
        <v>3.9971396756148764E-4</v>
      </c>
      <c r="P3014" s="479"/>
    </row>
    <row r="3015" spans="1:16">
      <c r="A3015" s="680"/>
      <c r="B3015" s="440" t="s">
        <v>711</v>
      </c>
      <c r="C3015" s="441">
        <v>1083003451</v>
      </c>
      <c r="D3015" s="414" t="s">
        <v>831</v>
      </c>
      <c r="E3015" s="418" t="s">
        <v>1706</v>
      </c>
      <c r="F3015" s="627">
        <v>20240415</v>
      </c>
      <c r="G3015" s="419">
        <v>15315078.9</v>
      </c>
      <c r="H3015" s="419">
        <v>0</v>
      </c>
      <c r="I3015" s="419">
        <v>143.66999999999999</v>
      </c>
      <c r="J3015" s="466">
        <v>0</v>
      </c>
      <c r="K3015" s="419">
        <f>+G3015*J3015%</f>
        <v>0</v>
      </c>
      <c r="L3015" s="464">
        <f t="shared" si="434"/>
        <v>15315078.9</v>
      </c>
      <c r="M3015" s="644">
        <f t="shared" si="435"/>
        <v>1.0743789023903139E-4</v>
      </c>
      <c r="P3015" s="479"/>
    </row>
    <row r="3016" spans="1:16">
      <c r="A3016" s="680"/>
      <c r="B3016" s="440" t="s">
        <v>711</v>
      </c>
      <c r="C3016" s="441">
        <v>1083003451</v>
      </c>
      <c r="D3016" s="414" t="s">
        <v>831</v>
      </c>
      <c r="E3016" s="418" t="s">
        <v>1706</v>
      </c>
      <c r="F3016" s="627">
        <v>20240630</v>
      </c>
      <c r="G3016" s="419">
        <v>3717802</v>
      </c>
      <c r="H3016" s="419">
        <v>137.09</v>
      </c>
      <c r="I3016" s="419">
        <v>143.66999999999999</v>
      </c>
      <c r="J3016" s="466">
        <f t="shared" si="445"/>
        <v>1.0479976657670143</v>
      </c>
      <c r="K3016" s="419">
        <f>+G3016*J3016%</f>
        <v>38962.478177839374</v>
      </c>
      <c r="L3016" s="464">
        <f t="shared" si="434"/>
        <v>3756764.4781778394</v>
      </c>
      <c r="M3016" s="644">
        <f t="shared" si="435"/>
        <v>2.6354343473892434E-5</v>
      </c>
      <c r="P3016" s="479"/>
    </row>
    <row r="3017" spans="1:16">
      <c r="A3017" s="680"/>
      <c r="B3017" s="456" t="s">
        <v>26</v>
      </c>
      <c r="C3017" s="458"/>
      <c r="D3017" s="449"/>
      <c r="E3017" s="526"/>
      <c r="F3017" s="626"/>
      <c r="G3017" s="454">
        <f>SUM(G3013:G3016)</f>
        <v>78511391.340000004</v>
      </c>
      <c r="H3017" s="454" t="s">
        <v>158</v>
      </c>
      <c r="I3017" s="454" t="s">
        <v>158</v>
      </c>
      <c r="J3017" s="454" t="s">
        <v>158</v>
      </c>
      <c r="K3017" s="454">
        <f t="shared" ref="K3017:L3017" si="448">SUM(K3013:K3016)</f>
        <v>38962.478177839374</v>
      </c>
      <c r="L3017" s="454">
        <f t="shared" si="448"/>
        <v>78550353.818177849</v>
      </c>
      <c r="M3017" s="644">
        <f t="shared" si="435"/>
        <v>5.5104412761167502E-4</v>
      </c>
      <c r="P3017" s="479"/>
    </row>
    <row r="3018" spans="1:16">
      <c r="A3018" s="680"/>
      <c r="B3018" s="440" t="s">
        <v>240</v>
      </c>
      <c r="C3018" s="441">
        <v>1151963897</v>
      </c>
      <c r="D3018" s="414" t="s">
        <v>241</v>
      </c>
      <c r="E3018" s="418" t="s">
        <v>1706</v>
      </c>
      <c r="F3018" s="627">
        <v>20211220</v>
      </c>
      <c r="G3018" s="419">
        <v>4771000</v>
      </c>
      <c r="H3018" s="419">
        <v>126.03</v>
      </c>
      <c r="I3018" s="419">
        <v>143.66999999999999</v>
      </c>
      <c r="J3018" s="466">
        <f t="shared" si="445"/>
        <v>1.1399666746012853</v>
      </c>
      <c r="K3018" s="419">
        <f>+G3018*J3018%</f>
        <v>54387.810045227321</v>
      </c>
      <c r="L3018" s="464">
        <f t="shared" si="434"/>
        <v>4825387.8100452274</v>
      </c>
      <c r="M3018" s="644">
        <f t="shared" si="435"/>
        <v>3.3850918384520968E-5</v>
      </c>
      <c r="P3018" s="479"/>
    </row>
    <row r="3019" spans="1:16">
      <c r="A3019" s="680"/>
      <c r="B3019" s="440" t="s">
        <v>240</v>
      </c>
      <c r="C3019" s="441">
        <v>1151963897</v>
      </c>
      <c r="D3019" s="414" t="s">
        <v>241</v>
      </c>
      <c r="E3019" s="418" t="s">
        <v>1706</v>
      </c>
      <c r="F3019" s="627">
        <v>20211231</v>
      </c>
      <c r="G3019" s="419">
        <v>10281000</v>
      </c>
      <c r="H3019" s="419">
        <v>126.03</v>
      </c>
      <c r="I3019" s="419">
        <v>143.66999999999999</v>
      </c>
      <c r="J3019" s="466">
        <f t="shared" si="445"/>
        <v>1.1399666746012853</v>
      </c>
      <c r="K3019" s="419">
        <f>+G3019*J3019%</f>
        <v>117199.97381575815</v>
      </c>
      <c r="L3019" s="464">
        <f t="shared" si="434"/>
        <v>10398199.973815758</v>
      </c>
      <c r="M3019" s="644">
        <f t="shared" si="435"/>
        <v>7.2945146072366388E-5</v>
      </c>
      <c r="P3019" s="479"/>
    </row>
    <row r="3020" spans="1:16">
      <c r="A3020" s="680"/>
      <c r="B3020" s="440" t="s">
        <v>240</v>
      </c>
      <c r="C3020" s="441">
        <v>1151963897</v>
      </c>
      <c r="D3020" s="414" t="s">
        <v>241</v>
      </c>
      <c r="E3020" s="418" t="s">
        <v>1706</v>
      </c>
      <c r="F3020" s="627">
        <v>20221128</v>
      </c>
      <c r="G3020" s="419">
        <v>800000</v>
      </c>
      <c r="H3020" s="419">
        <v>126.03</v>
      </c>
      <c r="I3020" s="419">
        <v>143.66999999999999</v>
      </c>
      <c r="J3020" s="466">
        <f t="shared" si="445"/>
        <v>1.1399666746012853</v>
      </c>
      <c r="K3020" s="419">
        <f>+G3020*J3020%</f>
        <v>9119.733396810283</v>
      </c>
      <c r="L3020" s="464">
        <f t="shared" si="434"/>
        <v>809119.73339681025</v>
      </c>
      <c r="M3020" s="644">
        <f t="shared" si="435"/>
        <v>5.6761129129358147E-6</v>
      </c>
      <c r="P3020" s="479"/>
    </row>
    <row r="3021" spans="1:16">
      <c r="A3021" s="680"/>
      <c r="B3021" s="456" t="s">
        <v>26</v>
      </c>
      <c r="C3021" s="458"/>
      <c r="D3021" s="449"/>
      <c r="E3021" s="526"/>
      <c r="F3021" s="626"/>
      <c r="G3021" s="454">
        <f>SUM(G3018:G3020)</f>
        <v>15852000</v>
      </c>
      <c r="H3021" s="454" t="s">
        <v>158</v>
      </c>
      <c r="I3021" s="454" t="s">
        <v>158</v>
      </c>
      <c r="J3021" s="454" t="s">
        <v>158</v>
      </c>
      <c r="K3021" s="454">
        <f t="shared" ref="K3021:L3021" si="449">SUM(K3018:K3020)</f>
        <v>180707.51725779576</v>
      </c>
      <c r="L3021" s="454">
        <f t="shared" si="449"/>
        <v>16032707.517257795</v>
      </c>
      <c r="M3021" s="644">
        <f t="shared" si="435"/>
        <v>1.1247217736982318E-4</v>
      </c>
      <c r="P3021" s="479"/>
    </row>
    <row r="3022" spans="1:16">
      <c r="A3022" s="680"/>
      <c r="B3022" s="440" t="s">
        <v>1275</v>
      </c>
      <c r="C3022" s="441">
        <v>30725897</v>
      </c>
      <c r="D3022" s="414" t="s">
        <v>1276</v>
      </c>
      <c r="E3022" s="418" t="s">
        <v>1706</v>
      </c>
      <c r="F3022" s="627">
        <v>20230621</v>
      </c>
      <c r="G3022" s="419">
        <v>463200</v>
      </c>
      <c r="H3022" s="419">
        <v>128.27000000000001</v>
      </c>
      <c r="I3022" s="419">
        <v>143.66999999999999</v>
      </c>
      <c r="J3022" s="466">
        <f t="shared" si="445"/>
        <v>1.1200592500194899</v>
      </c>
      <c r="K3022" s="419">
        <f>+G3022*J3022%</f>
        <v>5188.1144460902779</v>
      </c>
      <c r="L3022" s="464">
        <f t="shared" si="434"/>
        <v>468388.1144460903</v>
      </c>
      <c r="M3022" s="644">
        <f t="shared" si="435"/>
        <v>3.2858224993621103E-6</v>
      </c>
      <c r="P3022" s="479"/>
    </row>
    <row r="3023" spans="1:16">
      <c r="A3023" s="680"/>
      <c r="B3023" s="456" t="s">
        <v>26</v>
      </c>
      <c r="C3023" s="458"/>
      <c r="D3023" s="449"/>
      <c r="E3023" s="526"/>
      <c r="F3023" s="626"/>
      <c r="G3023" s="454">
        <f>SUM(G3022)</f>
        <v>463200</v>
      </c>
      <c r="H3023" s="454" t="s">
        <v>158</v>
      </c>
      <c r="I3023" s="454" t="s">
        <v>158</v>
      </c>
      <c r="J3023" s="454" t="s">
        <v>158</v>
      </c>
      <c r="K3023" s="454">
        <f t="shared" ref="K3023:L3023" si="450">SUM(K3022)</f>
        <v>5188.1144460902779</v>
      </c>
      <c r="L3023" s="454">
        <f t="shared" si="450"/>
        <v>468388.1144460903</v>
      </c>
      <c r="M3023" s="644">
        <f t="shared" si="435"/>
        <v>3.2858224993621103E-6</v>
      </c>
      <c r="P3023" s="479"/>
    </row>
    <row r="3024" spans="1:16">
      <c r="A3024" s="680"/>
      <c r="B3024" s="440" t="s">
        <v>501</v>
      </c>
      <c r="C3024" s="441">
        <v>444444826</v>
      </c>
      <c r="D3024" s="414" t="s">
        <v>502</v>
      </c>
      <c r="E3024" s="418" t="s">
        <v>1706</v>
      </c>
      <c r="F3024" s="625">
        <v>36555</v>
      </c>
      <c r="G3024" s="419">
        <v>29917364.530000001</v>
      </c>
      <c r="H3024" s="419">
        <v>104.24</v>
      </c>
      <c r="I3024" s="419">
        <v>143.66999999999999</v>
      </c>
      <c r="J3024" s="466">
        <f t="shared" si="445"/>
        <v>1.3782617037605525</v>
      </c>
      <c r="K3024" s="419">
        <f>+G3024*J3024%</f>
        <v>412339.57809143321</v>
      </c>
      <c r="L3024" s="464">
        <f t="shared" si="434"/>
        <v>30329704.108091433</v>
      </c>
      <c r="M3024" s="644">
        <f t="shared" si="435"/>
        <v>2.1276804659148225E-4</v>
      </c>
      <c r="P3024" s="479"/>
    </row>
    <row r="3025" spans="1:16">
      <c r="A3025" s="680"/>
      <c r="B3025" s="440" t="s">
        <v>501</v>
      </c>
      <c r="C3025" s="441">
        <v>444444826</v>
      </c>
      <c r="D3025" s="414" t="s">
        <v>502</v>
      </c>
      <c r="E3025" s="418" t="s">
        <v>1706</v>
      </c>
      <c r="F3025" s="625"/>
      <c r="G3025" s="419">
        <v>2699188.14</v>
      </c>
      <c r="H3025" s="419">
        <v>115.11</v>
      </c>
      <c r="I3025" s="419">
        <v>143.66999999999999</v>
      </c>
      <c r="J3025" s="466">
        <f t="shared" si="445"/>
        <v>1.2481105029971331</v>
      </c>
      <c r="K3025" s="419">
        <f>+G3025*J3025%</f>
        <v>33688.850670992964</v>
      </c>
      <c r="L3025" s="464">
        <f t="shared" si="434"/>
        <v>2732876.990670993</v>
      </c>
      <c r="M3025" s="644">
        <f t="shared" si="435"/>
        <v>1.9171598140476087E-5</v>
      </c>
      <c r="P3025" s="479"/>
    </row>
    <row r="3026" spans="1:16">
      <c r="A3026" s="680"/>
      <c r="B3026" s="456" t="s">
        <v>26</v>
      </c>
      <c r="C3026" s="458"/>
      <c r="D3026" s="449"/>
      <c r="E3026" s="526"/>
      <c r="F3026" s="626"/>
      <c r="G3026" s="454">
        <f>SUM(G3024:G3025)</f>
        <v>32616552.670000002</v>
      </c>
      <c r="H3026" s="454" t="s">
        <v>158</v>
      </c>
      <c r="I3026" s="454" t="s">
        <v>158</v>
      </c>
      <c r="J3026" s="454" t="s">
        <v>158</v>
      </c>
      <c r="K3026" s="454">
        <f t="shared" ref="K3026:L3026" si="451">SUM(K3024:K3025)</f>
        <v>446028.42876242619</v>
      </c>
      <c r="L3026" s="454">
        <f t="shared" si="451"/>
        <v>33062581.098762427</v>
      </c>
      <c r="M3026" s="644">
        <f t="shared" si="435"/>
        <v>2.3193964473195835E-4</v>
      </c>
      <c r="P3026" s="479"/>
    </row>
    <row r="3027" spans="1:16">
      <c r="A3027" s="680"/>
      <c r="B3027" s="440" t="s">
        <v>1278</v>
      </c>
      <c r="C3027" s="441">
        <v>31921928</v>
      </c>
      <c r="D3027" s="414" t="s">
        <v>1279</v>
      </c>
      <c r="E3027" s="418" t="s">
        <v>1706</v>
      </c>
      <c r="F3027" s="629">
        <v>45502</v>
      </c>
      <c r="G3027" s="419">
        <v>6451959</v>
      </c>
      <c r="H3027" s="419">
        <v>143.66999999999999</v>
      </c>
      <c r="I3027" s="419">
        <v>143.66999999999999</v>
      </c>
      <c r="J3027" s="466">
        <f t="shared" si="445"/>
        <v>1</v>
      </c>
      <c r="K3027" s="419">
        <f>+G3027*J3027%</f>
        <v>64519.590000000004</v>
      </c>
      <c r="L3027" s="464">
        <f t="shared" si="434"/>
        <v>6516478.5899999999</v>
      </c>
      <c r="M3027" s="644">
        <f t="shared" si="435"/>
        <v>4.5714208595909876E-5</v>
      </c>
      <c r="P3027" s="479"/>
    </row>
    <row r="3028" spans="1:16">
      <c r="A3028" s="680"/>
      <c r="B3028" s="440" t="s">
        <v>1278</v>
      </c>
      <c r="C3028" s="441">
        <v>31921928</v>
      </c>
      <c r="D3028" s="414" t="s">
        <v>1279</v>
      </c>
      <c r="E3028" s="418" t="s">
        <v>1706</v>
      </c>
      <c r="F3028" s="629">
        <v>45498</v>
      </c>
      <c r="G3028" s="419">
        <v>6491163</v>
      </c>
      <c r="H3028" s="419">
        <v>143.66999999999999</v>
      </c>
      <c r="I3028" s="419">
        <v>143.66999999999999</v>
      </c>
      <c r="J3028" s="466">
        <f t="shared" si="445"/>
        <v>1</v>
      </c>
      <c r="K3028" s="419">
        <f>+G3028*J3028%</f>
        <v>64911.630000000005</v>
      </c>
      <c r="L3028" s="464">
        <f t="shared" si="434"/>
        <v>6556074.6299999999</v>
      </c>
      <c r="M3028" s="644">
        <f t="shared" si="435"/>
        <v>4.5991981569016816E-5</v>
      </c>
      <c r="P3028" s="479"/>
    </row>
    <row r="3029" spans="1:16">
      <c r="A3029" s="680"/>
      <c r="B3029" s="456" t="s">
        <v>26</v>
      </c>
      <c r="C3029" s="458"/>
      <c r="D3029" s="449"/>
      <c r="E3029" s="526"/>
      <c r="F3029" s="626"/>
      <c r="G3029" s="454">
        <f>SUM(G3027:G3028)</f>
        <v>12943122</v>
      </c>
      <c r="H3029" s="454" t="s">
        <v>158</v>
      </c>
      <c r="I3029" s="454" t="s">
        <v>158</v>
      </c>
      <c r="J3029" s="454" t="s">
        <v>158</v>
      </c>
      <c r="K3029" s="454">
        <f t="shared" ref="K3029:L3029" si="452">SUM(K3027:K3028)</f>
        <v>129431.22</v>
      </c>
      <c r="L3029" s="454">
        <f t="shared" si="452"/>
        <v>13072553.219999999</v>
      </c>
      <c r="M3029" s="644">
        <f t="shared" si="435"/>
        <v>9.1706190164926685E-5</v>
      </c>
      <c r="P3029" s="479"/>
    </row>
    <row r="3030" spans="1:16">
      <c r="A3030" s="680"/>
      <c r="B3030" s="440" t="s">
        <v>571</v>
      </c>
      <c r="C3030" s="441">
        <v>1144077769</v>
      </c>
      <c r="D3030" s="414" t="s">
        <v>572</v>
      </c>
      <c r="E3030" s="418" t="s">
        <v>1706</v>
      </c>
      <c r="F3030" s="627">
        <v>20220429</v>
      </c>
      <c r="G3030" s="419">
        <v>1884706</v>
      </c>
      <c r="H3030" s="419">
        <v>130.4</v>
      </c>
      <c r="I3030" s="419">
        <v>143.66999999999999</v>
      </c>
      <c r="J3030" s="466">
        <f t="shared" si="445"/>
        <v>1.1017638036809814</v>
      </c>
      <c r="K3030" s="419">
        <f>+G3030*J3030%</f>
        <v>20765.008513803677</v>
      </c>
      <c r="L3030" s="464">
        <f t="shared" si="434"/>
        <v>1905471.0085138036</v>
      </c>
      <c r="M3030" s="644">
        <f t="shared" si="435"/>
        <v>1.336720407404251E-5</v>
      </c>
      <c r="P3030" s="479"/>
    </row>
    <row r="3031" spans="1:16">
      <c r="A3031" s="680"/>
      <c r="B3031" s="456" t="s">
        <v>26</v>
      </c>
      <c r="C3031" s="458"/>
      <c r="D3031" s="449"/>
      <c r="E3031" s="526"/>
      <c r="F3031" s="626"/>
      <c r="G3031" s="454">
        <f>SUM(G3030)</f>
        <v>1884706</v>
      </c>
      <c r="H3031" s="454" t="s">
        <v>158</v>
      </c>
      <c r="I3031" s="454" t="s">
        <v>158</v>
      </c>
      <c r="J3031" s="454" t="s">
        <v>158</v>
      </c>
      <c r="K3031" s="454">
        <f t="shared" ref="K3031:L3031" si="453">SUM(K3030)</f>
        <v>20765.008513803677</v>
      </c>
      <c r="L3031" s="454">
        <f t="shared" si="453"/>
        <v>1905471.0085138036</v>
      </c>
      <c r="M3031" s="644">
        <f t="shared" si="435"/>
        <v>1.336720407404251E-5</v>
      </c>
      <c r="P3031" s="479"/>
    </row>
    <row r="3032" spans="1:16">
      <c r="A3032" s="680"/>
      <c r="B3032" s="440" t="s">
        <v>670</v>
      </c>
      <c r="C3032" s="441">
        <v>444444701</v>
      </c>
      <c r="D3032" s="414" t="s">
        <v>671</v>
      </c>
      <c r="E3032" s="418" t="s">
        <v>1706</v>
      </c>
      <c r="F3032" s="625"/>
      <c r="G3032" s="419">
        <v>59132160</v>
      </c>
      <c r="H3032" s="419">
        <v>130.4</v>
      </c>
      <c r="I3032" s="419">
        <v>143.66999999999999</v>
      </c>
      <c r="J3032" s="466">
        <f t="shared" si="445"/>
        <v>1.1017638036809814</v>
      </c>
      <c r="K3032" s="419">
        <f>+G3032*J3032%</f>
        <v>651496.73521472374</v>
      </c>
      <c r="L3032" s="464">
        <f t="shared" si="434"/>
        <v>59783656.735214725</v>
      </c>
      <c r="M3032" s="644">
        <f t="shared" si="435"/>
        <v>4.1939254719777704E-4</v>
      </c>
      <c r="P3032" s="479"/>
    </row>
    <row r="3033" spans="1:16">
      <c r="A3033" s="680"/>
      <c r="B3033" s="456" t="s">
        <v>26</v>
      </c>
      <c r="C3033" s="458"/>
      <c r="D3033" s="449"/>
      <c r="E3033" s="526"/>
      <c r="F3033" s="626"/>
      <c r="G3033" s="454">
        <f>SUM(G3032)</f>
        <v>59132160</v>
      </c>
      <c r="H3033" s="454" t="s">
        <v>158</v>
      </c>
      <c r="I3033" s="454" t="s">
        <v>158</v>
      </c>
      <c r="J3033" s="454" t="s">
        <v>158</v>
      </c>
      <c r="K3033" s="454">
        <f t="shared" ref="K3033:L3033" si="454">SUM(K3032)</f>
        <v>651496.73521472374</v>
      </c>
      <c r="L3033" s="454">
        <f t="shared" si="454"/>
        <v>59783656.735214725</v>
      </c>
      <c r="M3033" s="644">
        <f t="shared" si="435"/>
        <v>4.1939254719777704E-4</v>
      </c>
      <c r="P3033" s="479"/>
    </row>
    <row r="3034" spans="1:16">
      <c r="A3034" s="680"/>
      <c r="B3034" s="440" t="s">
        <v>631</v>
      </c>
      <c r="C3034" s="441">
        <v>860350234</v>
      </c>
      <c r="D3034" s="414" t="s">
        <v>632</v>
      </c>
      <c r="E3034" s="418" t="s">
        <v>1706</v>
      </c>
      <c r="F3034" s="627">
        <v>20240902</v>
      </c>
      <c r="G3034" s="419">
        <v>2292358</v>
      </c>
      <c r="H3034" s="419">
        <v>131.77000000000001</v>
      </c>
      <c r="I3034" s="419">
        <v>143.66999999999999</v>
      </c>
      <c r="J3034" s="466">
        <f t="shared" si="445"/>
        <v>1.0903088715185549</v>
      </c>
      <c r="K3034" s="419">
        <f>+G3034*J3034%</f>
        <v>24993.782640965317</v>
      </c>
      <c r="L3034" s="464">
        <f t="shared" si="434"/>
        <v>2317351.7826409652</v>
      </c>
      <c r="M3034" s="644">
        <f t="shared" si="435"/>
        <v>1.6256617944593398E-5</v>
      </c>
      <c r="P3034" s="479"/>
    </row>
    <row r="3035" spans="1:16">
      <c r="A3035" s="680"/>
      <c r="B3035" s="456" t="s">
        <v>26</v>
      </c>
      <c r="C3035" s="458"/>
      <c r="D3035" s="449"/>
      <c r="E3035" s="526"/>
      <c r="F3035" s="626"/>
      <c r="G3035" s="454">
        <f>SUM(G3034)</f>
        <v>2292358</v>
      </c>
      <c r="H3035" s="454" t="s">
        <v>158</v>
      </c>
      <c r="I3035" s="454" t="s">
        <v>158</v>
      </c>
      <c r="J3035" s="454" t="s">
        <v>158</v>
      </c>
      <c r="K3035" s="454">
        <f t="shared" ref="K3035:L3035" si="455">SUM(K3034)</f>
        <v>24993.782640965317</v>
      </c>
      <c r="L3035" s="454">
        <f t="shared" si="455"/>
        <v>2317351.7826409652</v>
      </c>
      <c r="M3035" s="644">
        <f t="shared" si="435"/>
        <v>1.6256617944593398E-5</v>
      </c>
      <c r="P3035" s="479"/>
    </row>
    <row r="3036" spans="1:16">
      <c r="A3036" s="680"/>
      <c r="B3036" s="440" t="s">
        <v>672</v>
      </c>
      <c r="C3036" s="441">
        <v>444444964</v>
      </c>
      <c r="D3036" s="414" t="s">
        <v>1207</v>
      </c>
      <c r="E3036" s="418" t="s">
        <v>1706</v>
      </c>
      <c r="F3036" s="625"/>
      <c r="G3036" s="419">
        <v>209656030</v>
      </c>
      <c r="H3036" s="419">
        <v>131.77000000000001</v>
      </c>
      <c r="I3036" s="419">
        <v>143.66999999999999</v>
      </c>
      <c r="J3036" s="466">
        <f t="shared" si="445"/>
        <v>1.0903088715185549</v>
      </c>
      <c r="K3036" s="419">
        <f>+G3036*J3036%</f>
        <v>2285898.2947636032</v>
      </c>
      <c r="L3036" s="464">
        <f t="shared" si="434"/>
        <v>211941928.29476359</v>
      </c>
      <c r="M3036" s="644">
        <f t="shared" si="435"/>
        <v>1.4868087704844584E-3</v>
      </c>
      <c r="P3036" s="479"/>
    </row>
    <row r="3037" spans="1:16">
      <c r="A3037" s="680"/>
      <c r="B3037" s="456" t="s">
        <v>26</v>
      </c>
      <c r="C3037" s="458"/>
      <c r="D3037" s="449"/>
      <c r="E3037" s="526"/>
      <c r="F3037" s="626"/>
      <c r="G3037" s="454">
        <f>SUM(G3036)</f>
        <v>209656030</v>
      </c>
      <c r="H3037" s="454" t="s">
        <v>158</v>
      </c>
      <c r="I3037" s="454" t="s">
        <v>158</v>
      </c>
      <c r="J3037" s="454" t="s">
        <v>158</v>
      </c>
      <c r="K3037" s="454">
        <f t="shared" ref="K3037:L3037" si="456">SUM(K3036)</f>
        <v>2285898.2947636032</v>
      </c>
      <c r="L3037" s="454">
        <f t="shared" si="456"/>
        <v>211941928.29476359</v>
      </c>
      <c r="M3037" s="644">
        <f t="shared" si="435"/>
        <v>1.4868087704844584E-3</v>
      </c>
      <c r="P3037" s="479"/>
    </row>
    <row r="3038" spans="1:16">
      <c r="A3038" s="680"/>
      <c r="B3038" s="440" t="s">
        <v>559</v>
      </c>
      <c r="C3038" s="441">
        <v>6543740</v>
      </c>
      <c r="D3038" s="414" t="s">
        <v>560</v>
      </c>
      <c r="E3038" s="418" t="s">
        <v>1706</v>
      </c>
      <c r="F3038" s="629">
        <v>45007</v>
      </c>
      <c r="G3038" s="419">
        <v>1506811</v>
      </c>
      <c r="H3038" s="419">
        <v>132.80000000000001</v>
      </c>
      <c r="I3038" s="419">
        <v>143.66999999999999</v>
      </c>
      <c r="J3038" s="466">
        <f t="shared" si="445"/>
        <v>1.081852409638554</v>
      </c>
      <c r="K3038" s="419">
        <f t="shared" ref="K3038:K3069" si="457">+G3038*J3038%</f>
        <v>16301.471112198791</v>
      </c>
      <c r="L3038" s="464">
        <f t="shared" si="434"/>
        <v>1523112.4711121989</v>
      </c>
      <c r="M3038" s="644">
        <f t="shared" si="435"/>
        <v>1.0684893728693248E-5</v>
      </c>
      <c r="P3038" s="479"/>
    </row>
    <row r="3039" spans="1:16">
      <c r="A3039" s="680"/>
      <c r="B3039" s="440" t="s">
        <v>559</v>
      </c>
      <c r="C3039" s="441">
        <v>6543740</v>
      </c>
      <c r="D3039" s="414" t="s">
        <v>560</v>
      </c>
      <c r="E3039" s="418" t="s">
        <v>1706</v>
      </c>
      <c r="F3039" s="629">
        <v>45542</v>
      </c>
      <c r="G3039" s="419">
        <v>535713</v>
      </c>
      <c r="H3039" s="419">
        <v>0</v>
      </c>
      <c r="I3039" s="419">
        <v>143.66999999999999</v>
      </c>
      <c r="J3039" s="466">
        <v>0</v>
      </c>
      <c r="K3039" s="419">
        <f t="shared" si="457"/>
        <v>0</v>
      </c>
      <c r="L3039" s="464">
        <f t="shared" si="434"/>
        <v>535713</v>
      </c>
      <c r="M3039" s="644">
        <f t="shared" si="435"/>
        <v>3.7581180527657761E-6</v>
      </c>
      <c r="P3039" s="479"/>
    </row>
    <row r="3040" spans="1:16">
      <c r="A3040" s="680"/>
      <c r="B3040" s="440" t="s">
        <v>559</v>
      </c>
      <c r="C3040" s="441">
        <v>6543740</v>
      </c>
      <c r="D3040" s="414" t="s">
        <v>560</v>
      </c>
      <c r="E3040" s="418" t="s">
        <v>1706</v>
      </c>
      <c r="F3040" s="629">
        <v>45542</v>
      </c>
      <c r="G3040" s="419">
        <v>396803</v>
      </c>
      <c r="H3040" s="419">
        <v>0</v>
      </c>
      <c r="I3040" s="419">
        <v>143.66999999999999</v>
      </c>
      <c r="J3040" s="466">
        <v>0</v>
      </c>
      <c r="K3040" s="419">
        <f t="shared" si="457"/>
        <v>0</v>
      </c>
      <c r="L3040" s="464">
        <f t="shared" si="434"/>
        <v>396803</v>
      </c>
      <c r="M3040" s="644">
        <f t="shared" si="435"/>
        <v>2.7836407137620672E-6</v>
      </c>
      <c r="P3040" s="479"/>
    </row>
    <row r="3041" spans="1:16">
      <c r="A3041" s="680"/>
      <c r="B3041" s="440" t="s">
        <v>559</v>
      </c>
      <c r="C3041" s="441">
        <v>6543740</v>
      </c>
      <c r="D3041" s="414" t="s">
        <v>560</v>
      </c>
      <c r="E3041" s="418" t="s">
        <v>1706</v>
      </c>
      <c r="F3041" s="629">
        <v>45542</v>
      </c>
      <c r="G3041" s="419">
        <v>315322</v>
      </c>
      <c r="H3041" s="419">
        <v>0</v>
      </c>
      <c r="I3041" s="419">
        <v>143.66999999999999</v>
      </c>
      <c r="J3041" s="466">
        <v>0</v>
      </c>
      <c r="K3041" s="419">
        <f t="shared" si="457"/>
        <v>0</v>
      </c>
      <c r="L3041" s="464">
        <f t="shared" si="434"/>
        <v>315322</v>
      </c>
      <c r="M3041" s="644">
        <f t="shared" si="435"/>
        <v>2.2120376034074401E-6</v>
      </c>
      <c r="P3041" s="479"/>
    </row>
    <row r="3042" spans="1:16">
      <c r="A3042" s="680"/>
      <c r="B3042" s="440" t="s">
        <v>559</v>
      </c>
      <c r="C3042" s="441">
        <v>6543740</v>
      </c>
      <c r="D3042" s="414" t="s">
        <v>560</v>
      </c>
      <c r="E3042" s="418" t="s">
        <v>1706</v>
      </c>
      <c r="F3042" s="629">
        <v>45542</v>
      </c>
      <c r="G3042" s="419">
        <v>562858</v>
      </c>
      <c r="H3042" s="419">
        <v>0</v>
      </c>
      <c r="I3042" s="419">
        <v>143.66999999999999</v>
      </c>
      <c r="J3042" s="466">
        <v>0</v>
      </c>
      <c r="K3042" s="419">
        <f t="shared" si="457"/>
        <v>0</v>
      </c>
      <c r="L3042" s="464">
        <f t="shared" si="434"/>
        <v>562858</v>
      </c>
      <c r="M3042" s="644">
        <f t="shared" si="435"/>
        <v>3.948544856935783E-6</v>
      </c>
      <c r="P3042" s="479"/>
    </row>
    <row r="3043" spans="1:16">
      <c r="A3043" s="680"/>
      <c r="B3043" s="440" t="s">
        <v>559</v>
      </c>
      <c r="C3043" s="441">
        <v>6543740</v>
      </c>
      <c r="D3043" s="414" t="s">
        <v>560</v>
      </c>
      <c r="E3043" s="418" t="s">
        <v>1706</v>
      </c>
      <c r="F3043" s="629">
        <v>45548</v>
      </c>
      <c r="G3043" s="419">
        <v>501452</v>
      </c>
      <c r="H3043" s="419">
        <v>0</v>
      </c>
      <c r="I3043" s="419">
        <v>143.66999999999999</v>
      </c>
      <c r="J3043" s="466">
        <v>0</v>
      </c>
      <c r="K3043" s="419">
        <f t="shared" si="457"/>
        <v>0</v>
      </c>
      <c r="L3043" s="464">
        <f t="shared" si="434"/>
        <v>501452</v>
      </c>
      <c r="M3043" s="644">
        <f t="shared" si="435"/>
        <v>3.5177712950693819E-6</v>
      </c>
      <c r="P3043" s="479"/>
    </row>
    <row r="3044" spans="1:16">
      <c r="A3044" s="680"/>
      <c r="B3044" s="440" t="s">
        <v>559</v>
      </c>
      <c r="C3044" s="441">
        <v>6543740</v>
      </c>
      <c r="D3044" s="414" t="s">
        <v>560</v>
      </c>
      <c r="E3044" s="418" t="s">
        <v>1706</v>
      </c>
      <c r="F3044" s="629">
        <v>45551</v>
      </c>
      <c r="G3044" s="419">
        <v>258580</v>
      </c>
      <c r="H3044" s="419">
        <v>0</v>
      </c>
      <c r="I3044" s="419">
        <v>143.66999999999999</v>
      </c>
      <c r="J3044" s="466">
        <v>0</v>
      </c>
      <c r="K3044" s="419">
        <f t="shared" si="457"/>
        <v>0</v>
      </c>
      <c r="L3044" s="464">
        <f t="shared" si="434"/>
        <v>258580</v>
      </c>
      <c r="M3044" s="644">
        <f t="shared" si="435"/>
        <v>1.813982796915838E-6</v>
      </c>
      <c r="P3044" s="479"/>
    </row>
    <row r="3045" spans="1:16">
      <c r="A3045" s="680"/>
      <c r="B3045" s="440" t="s">
        <v>559</v>
      </c>
      <c r="C3045" s="441">
        <v>6543740</v>
      </c>
      <c r="D3045" s="414" t="s">
        <v>560</v>
      </c>
      <c r="E3045" s="418" t="s">
        <v>1706</v>
      </c>
      <c r="F3045" s="629">
        <v>45553</v>
      </c>
      <c r="G3045" s="419">
        <v>753553</v>
      </c>
      <c r="H3045" s="419">
        <v>0</v>
      </c>
      <c r="I3045" s="419">
        <v>143.66999999999999</v>
      </c>
      <c r="J3045" s="466">
        <v>0</v>
      </c>
      <c r="K3045" s="419">
        <f t="shared" si="457"/>
        <v>0</v>
      </c>
      <c r="L3045" s="464">
        <f t="shared" si="434"/>
        <v>753553</v>
      </c>
      <c r="M3045" s="644">
        <f t="shared" si="435"/>
        <v>5.2863028020895681E-6</v>
      </c>
      <c r="P3045" s="479"/>
    </row>
    <row r="3046" spans="1:16">
      <c r="A3046" s="680"/>
      <c r="B3046" s="440" t="s">
        <v>559</v>
      </c>
      <c r="C3046" s="441">
        <v>6543740</v>
      </c>
      <c r="D3046" s="414" t="s">
        <v>560</v>
      </c>
      <c r="E3046" s="418" t="s">
        <v>1706</v>
      </c>
      <c r="F3046" s="629">
        <v>44888</v>
      </c>
      <c r="G3046" s="419">
        <v>976595</v>
      </c>
      <c r="H3046" s="419">
        <v>124.46</v>
      </c>
      <c r="I3046" s="419">
        <v>143.66999999999999</v>
      </c>
      <c r="J3046" s="466">
        <f t="shared" si="445"/>
        <v>1.1543467780813113</v>
      </c>
      <c r="K3046" s="419">
        <f t="shared" si="457"/>
        <v>11273.292917403181</v>
      </c>
      <c r="L3046" s="464">
        <f t="shared" si="434"/>
        <v>987868.29291740316</v>
      </c>
      <c r="M3046" s="644">
        <f t="shared" si="435"/>
        <v>6.9300645408414625E-6</v>
      </c>
      <c r="P3046" s="479"/>
    </row>
    <row r="3047" spans="1:16">
      <c r="A3047" s="680"/>
      <c r="B3047" s="440" t="s">
        <v>559</v>
      </c>
      <c r="C3047" s="441">
        <v>6543740</v>
      </c>
      <c r="D3047" s="414" t="s">
        <v>560</v>
      </c>
      <c r="E3047" s="418" t="s">
        <v>1706</v>
      </c>
      <c r="F3047" s="629">
        <v>44932</v>
      </c>
      <c r="G3047" s="419">
        <v>494188</v>
      </c>
      <c r="H3047" s="419">
        <v>128.27000000000001</v>
      </c>
      <c r="I3047" s="419">
        <v>143.66999999999999</v>
      </c>
      <c r="J3047" s="466">
        <f t="shared" si="445"/>
        <v>1.1200592500194899</v>
      </c>
      <c r="K3047" s="419">
        <f t="shared" si="457"/>
        <v>5535.1984064863173</v>
      </c>
      <c r="L3047" s="464">
        <f t="shared" si="434"/>
        <v>499723.19840648631</v>
      </c>
      <c r="M3047" s="644">
        <f t="shared" si="435"/>
        <v>3.5056434570698674E-6</v>
      </c>
      <c r="P3047" s="479"/>
    </row>
    <row r="3048" spans="1:16">
      <c r="A3048" s="680"/>
      <c r="B3048" s="440" t="s">
        <v>559</v>
      </c>
      <c r="C3048" s="441">
        <v>6543740</v>
      </c>
      <c r="D3048" s="414" t="s">
        <v>560</v>
      </c>
      <c r="E3048" s="418" t="s">
        <v>1706</v>
      </c>
      <c r="F3048" s="629">
        <v>44909</v>
      </c>
      <c r="G3048" s="419">
        <v>970901</v>
      </c>
      <c r="H3048" s="419">
        <v>126.03</v>
      </c>
      <c r="I3048" s="419">
        <v>143.66999999999999</v>
      </c>
      <c r="J3048" s="466">
        <f t="shared" si="445"/>
        <v>1.1399666746012853</v>
      </c>
      <c r="K3048" s="419">
        <f t="shared" si="457"/>
        <v>11067.947843370624</v>
      </c>
      <c r="L3048" s="464">
        <f t="shared" si="434"/>
        <v>981968.94784337061</v>
      </c>
      <c r="M3048" s="644">
        <f t="shared" si="435"/>
        <v>6.8886796291028699E-6</v>
      </c>
      <c r="P3048" s="479"/>
    </row>
    <row r="3049" spans="1:16">
      <c r="A3049" s="680"/>
      <c r="B3049" s="440" t="s">
        <v>559</v>
      </c>
      <c r="C3049" s="441">
        <v>6543740</v>
      </c>
      <c r="D3049" s="414" t="s">
        <v>560</v>
      </c>
      <c r="E3049" s="418" t="s">
        <v>1706</v>
      </c>
      <c r="F3049" s="629">
        <v>44916</v>
      </c>
      <c r="G3049" s="419">
        <v>451676</v>
      </c>
      <c r="H3049" s="419">
        <v>126.03</v>
      </c>
      <c r="I3049" s="419">
        <v>143.66999999999999</v>
      </c>
      <c r="J3049" s="466">
        <f t="shared" si="445"/>
        <v>1.1399666746012853</v>
      </c>
      <c r="K3049" s="419">
        <f t="shared" si="457"/>
        <v>5148.9558771721013</v>
      </c>
      <c r="L3049" s="464">
        <f t="shared" si="434"/>
        <v>456824.95587717212</v>
      </c>
      <c r="M3049" s="644">
        <f t="shared" si="435"/>
        <v>3.2047049700789969E-6</v>
      </c>
      <c r="P3049" s="479"/>
    </row>
    <row r="3050" spans="1:16">
      <c r="A3050" s="680"/>
      <c r="B3050" s="440" t="s">
        <v>559</v>
      </c>
      <c r="C3050" s="441">
        <v>6543740</v>
      </c>
      <c r="D3050" s="414" t="s">
        <v>560</v>
      </c>
      <c r="E3050" s="418" t="s">
        <v>1706</v>
      </c>
      <c r="F3050" s="629">
        <v>44919</v>
      </c>
      <c r="G3050" s="419">
        <v>590099</v>
      </c>
      <c r="H3050" s="419">
        <v>126.03</v>
      </c>
      <c r="I3050" s="419">
        <v>143.66999999999999</v>
      </c>
      <c r="J3050" s="466">
        <f t="shared" si="445"/>
        <v>1.1399666746012853</v>
      </c>
      <c r="K3050" s="419">
        <f t="shared" si="457"/>
        <v>6726.931947155439</v>
      </c>
      <c r="L3050" s="464">
        <f t="shared" si="434"/>
        <v>596825.93194715539</v>
      </c>
      <c r="M3050" s="644">
        <f t="shared" si="435"/>
        <v>4.186835692263139E-6</v>
      </c>
      <c r="P3050" s="479"/>
    </row>
    <row r="3051" spans="1:16">
      <c r="A3051" s="680"/>
      <c r="B3051" s="440" t="s">
        <v>559</v>
      </c>
      <c r="C3051" s="441">
        <v>6543740</v>
      </c>
      <c r="D3051" s="414" t="s">
        <v>560</v>
      </c>
      <c r="E3051" s="418" t="s">
        <v>1706</v>
      </c>
      <c r="F3051" s="629">
        <v>44925</v>
      </c>
      <c r="G3051" s="419">
        <v>931241</v>
      </c>
      <c r="H3051" s="419">
        <v>126.03</v>
      </c>
      <c r="I3051" s="419">
        <v>143.66999999999999</v>
      </c>
      <c r="J3051" s="466">
        <f t="shared" si="445"/>
        <v>1.1399666746012853</v>
      </c>
      <c r="K3051" s="419">
        <f t="shared" si="457"/>
        <v>10615.837060223756</v>
      </c>
      <c r="L3051" s="464">
        <f t="shared" ref="L3051:L3114" si="458">+G3051+K3051</f>
        <v>941856.8370602238</v>
      </c>
      <c r="M3051" s="644">
        <f t="shared" ref="M3051:M3114" si="459">+L3051/$L$4337</f>
        <v>6.6072863314440773E-6</v>
      </c>
      <c r="P3051" s="479"/>
    </row>
    <row r="3052" spans="1:16">
      <c r="A3052" s="680"/>
      <c r="B3052" s="440" t="s">
        <v>559</v>
      </c>
      <c r="C3052" s="441">
        <v>6543740</v>
      </c>
      <c r="D3052" s="414" t="s">
        <v>560</v>
      </c>
      <c r="E3052" s="418" t="s">
        <v>1706</v>
      </c>
      <c r="F3052" s="629">
        <v>44930</v>
      </c>
      <c r="G3052" s="419">
        <v>568355</v>
      </c>
      <c r="H3052" s="419">
        <v>128.27000000000001</v>
      </c>
      <c r="I3052" s="419">
        <v>143.66999999999999</v>
      </c>
      <c r="J3052" s="466">
        <f t="shared" si="445"/>
        <v>1.1200592500194899</v>
      </c>
      <c r="K3052" s="419">
        <f t="shared" si="457"/>
        <v>6365.9127504482722</v>
      </c>
      <c r="L3052" s="464">
        <f t="shared" si="458"/>
        <v>574720.91275044822</v>
      </c>
      <c r="M3052" s="644">
        <f t="shared" si="459"/>
        <v>4.0317652129208812E-6</v>
      </c>
      <c r="P3052" s="479"/>
    </row>
    <row r="3053" spans="1:16">
      <c r="A3053" s="680"/>
      <c r="B3053" s="440" t="s">
        <v>559</v>
      </c>
      <c r="C3053" s="441">
        <v>6543740</v>
      </c>
      <c r="D3053" s="414" t="s">
        <v>560</v>
      </c>
      <c r="E3053" s="418" t="s">
        <v>1706</v>
      </c>
      <c r="F3053" s="629">
        <v>44939</v>
      </c>
      <c r="G3053" s="433">
        <v>460172</v>
      </c>
      <c r="H3053" s="419">
        <v>128.27000000000001</v>
      </c>
      <c r="I3053" s="419">
        <v>143.66999999999999</v>
      </c>
      <c r="J3053" s="466">
        <f t="shared" si="445"/>
        <v>1.1200592500194899</v>
      </c>
      <c r="K3053" s="419">
        <f t="shared" si="457"/>
        <v>5154.1990519996871</v>
      </c>
      <c r="L3053" s="464">
        <f t="shared" si="458"/>
        <v>465326.19905199966</v>
      </c>
      <c r="M3053" s="644">
        <f t="shared" si="459"/>
        <v>3.2643426407091126E-6</v>
      </c>
      <c r="P3053" s="479"/>
    </row>
    <row r="3054" spans="1:16">
      <c r="A3054" s="680"/>
      <c r="B3054" s="440" t="s">
        <v>559</v>
      </c>
      <c r="C3054" s="441">
        <v>6543740</v>
      </c>
      <c r="D3054" s="414" t="s">
        <v>560</v>
      </c>
      <c r="E3054" s="418" t="s">
        <v>1706</v>
      </c>
      <c r="F3054" s="629">
        <v>44954</v>
      </c>
      <c r="G3054" s="419">
        <v>533357</v>
      </c>
      <c r="H3054" s="419">
        <v>128.27000000000001</v>
      </c>
      <c r="I3054" s="419">
        <v>143.66999999999999</v>
      </c>
      <c r="J3054" s="466">
        <f t="shared" si="445"/>
        <v>1.1200592500194899</v>
      </c>
      <c r="K3054" s="419">
        <f t="shared" si="457"/>
        <v>5973.9144141264514</v>
      </c>
      <c r="L3054" s="464">
        <f t="shared" si="458"/>
        <v>539330.91441412643</v>
      </c>
      <c r="M3054" s="644">
        <f t="shared" si="459"/>
        <v>3.7834983393615652E-6</v>
      </c>
      <c r="P3054" s="479"/>
    </row>
    <row r="3055" spans="1:16">
      <c r="A3055" s="680"/>
      <c r="B3055" s="440" t="s">
        <v>559</v>
      </c>
      <c r="C3055" s="441">
        <v>6543740</v>
      </c>
      <c r="D3055" s="414" t="s">
        <v>560</v>
      </c>
      <c r="E3055" s="418" t="s">
        <v>1706</v>
      </c>
      <c r="F3055" s="629">
        <v>44958</v>
      </c>
      <c r="G3055" s="419">
        <v>1094419</v>
      </c>
      <c r="H3055" s="419">
        <v>130.4</v>
      </c>
      <c r="I3055" s="419">
        <v>143.66999999999999</v>
      </c>
      <c r="J3055" s="466">
        <f t="shared" si="445"/>
        <v>1.1017638036809814</v>
      </c>
      <c r="K3055" s="419">
        <f t="shared" si="457"/>
        <v>12057.912402607359</v>
      </c>
      <c r="L3055" s="464">
        <f t="shared" si="458"/>
        <v>1106476.9124026073</v>
      </c>
      <c r="M3055" s="644">
        <f t="shared" si="459"/>
        <v>7.7621242334398717E-6</v>
      </c>
      <c r="P3055" s="479"/>
    </row>
    <row r="3056" spans="1:16">
      <c r="A3056" s="680"/>
      <c r="B3056" s="440" t="s">
        <v>559</v>
      </c>
      <c r="C3056" s="441">
        <v>6543740</v>
      </c>
      <c r="D3056" s="414" t="s">
        <v>560</v>
      </c>
      <c r="E3056" s="418" t="s">
        <v>1706</v>
      </c>
      <c r="F3056" s="629">
        <v>44961</v>
      </c>
      <c r="G3056" s="419">
        <v>812092</v>
      </c>
      <c r="H3056" s="419">
        <v>130.4</v>
      </c>
      <c r="I3056" s="419">
        <v>143.66999999999999</v>
      </c>
      <c r="J3056" s="466">
        <f t="shared" si="445"/>
        <v>1.1017638036809814</v>
      </c>
      <c r="K3056" s="419">
        <f t="shared" si="457"/>
        <v>8947.3357085889547</v>
      </c>
      <c r="L3056" s="464">
        <f t="shared" si="458"/>
        <v>821039.33570858894</v>
      </c>
      <c r="M3056" s="644">
        <f t="shared" si="459"/>
        <v>5.7597309558611952E-6</v>
      </c>
      <c r="P3056" s="479"/>
    </row>
    <row r="3057" spans="1:16">
      <c r="A3057" s="680"/>
      <c r="B3057" s="440" t="s">
        <v>559</v>
      </c>
      <c r="C3057" s="441">
        <v>6543740</v>
      </c>
      <c r="D3057" s="414" t="s">
        <v>560</v>
      </c>
      <c r="E3057" s="418" t="s">
        <v>1706</v>
      </c>
      <c r="F3057" s="629">
        <v>44965</v>
      </c>
      <c r="G3057" s="419">
        <v>840532</v>
      </c>
      <c r="H3057" s="419">
        <v>130.4</v>
      </c>
      <c r="I3057" s="419">
        <v>143.66999999999999</v>
      </c>
      <c r="J3057" s="466">
        <f t="shared" si="445"/>
        <v>1.1017638036809814</v>
      </c>
      <c r="K3057" s="419">
        <f t="shared" si="457"/>
        <v>9260.677334355827</v>
      </c>
      <c r="L3057" s="464">
        <f t="shared" si="458"/>
        <v>849792.67733435577</v>
      </c>
      <c r="M3057" s="644">
        <f t="shared" si="459"/>
        <v>5.9614405508143435E-6</v>
      </c>
      <c r="P3057" s="479"/>
    </row>
    <row r="3058" spans="1:16">
      <c r="A3058" s="680"/>
      <c r="B3058" s="440" t="s">
        <v>559</v>
      </c>
      <c r="C3058" s="441">
        <v>6543740</v>
      </c>
      <c r="D3058" s="414" t="s">
        <v>560</v>
      </c>
      <c r="E3058" s="418" t="s">
        <v>1706</v>
      </c>
      <c r="F3058" s="629">
        <v>44967</v>
      </c>
      <c r="G3058" s="419">
        <v>2086289</v>
      </c>
      <c r="H3058" s="419">
        <v>130.4</v>
      </c>
      <c r="I3058" s="419">
        <v>143.66999999999999</v>
      </c>
      <c r="J3058" s="466">
        <f t="shared" si="445"/>
        <v>1.1017638036809814</v>
      </c>
      <c r="K3058" s="419">
        <f t="shared" si="457"/>
        <v>22985.97704217791</v>
      </c>
      <c r="L3058" s="464">
        <f t="shared" si="458"/>
        <v>2109274.9770421777</v>
      </c>
      <c r="M3058" s="644">
        <f t="shared" si="459"/>
        <v>1.4796923668959547E-5</v>
      </c>
      <c r="P3058" s="479"/>
    </row>
    <row r="3059" spans="1:16">
      <c r="A3059" s="680"/>
      <c r="B3059" s="440" t="s">
        <v>559</v>
      </c>
      <c r="C3059" s="441">
        <v>6543740</v>
      </c>
      <c r="D3059" s="414" t="s">
        <v>560</v>
      </c>
      <c r="E3059" s="418" t="s">
        <v>1706</v>
      </c>
      <c r="F3059" s="629">
        <v>44973</v>
      </c>
      <c r="G3059" s="419">
        <v>678993</v>
      </c>
      <c r="H3059" s="419">
        <v>130.4</v>
      </c>
      <c r="I3059" s="419">
        <v>143.66999999999999</v>
      </c>
      <c r="J3059" s="466">
        <f t="shared" si="445"/>
        <v>1.1017638036809814</v>
      </c>
      <c r="K3059" s="419">
        <f t="shared" si="457"/>
        <v>7480.8991035276058</v>
      </c>
      <c r="L3059" s="464">
        <f t="shared" si="458"/>
        <v>686473.89910352766</v>
      </c>
      <c r="M3059" s="644">
        <f t="shared" si="459"/>
        <v>4.8157314699726886E-6</v>
      </c>
      <c r="P3059" s="479"/>
    </row>
    <row r="3060" spans="1:16">
      <c r="A3060" s="680"/>
      <c r="B3060" s="440" t="s">
        <v>559</v>
      </c>
      <c r="C3060" s="441">
        <v>6543740</v>
      </c>
      <c r="D3060" s="414" t="s">
        <v>560</v>
      </c>
      <c r="E3060" s="418" t="s">
        <v>1706</v>
      </c>
      <c r="F3060" s="629">
        <v>44973</v>
      </c>
      <c r="G3060" s="419">
        <v>1141903</v>
      </c>
      <c r="H3060" s="419">
        <v>130.4</v>
      </c>
      <c r="I3060" s="419">
        <v>143.66999999999999</v>
      </c>
      <c r="J3060" s="466">
        <f t="shared" ref="J3060:J3121" si="460">+I3060/H3060</f>
        <v>1.1017638036809814</v>
      </c>
      <c r="K3060" s="419">
        <f t="shared" si="457"/>
        <v>12581.073927147236</v>
      </c>
      <c r="L3060" s="464">
        <f t="shared" si="458"/>
        <v>1154484.0739271473</v>
      </c>
      <c r="M3060" s="644">
        <f t="shared" si="459"/>
        <v>8.09890265843127E-6</v>
      </c>
      <c r="P3060" s="479"/>
    </row>
    <row r="3061" spans="1:16">
      <c r="A3061" s="680"/>
      <c r="B3061" s="440" t="s">
        <v>559</v>
      </c>
      <c r="C3061" s="441">
        <v>6543740</v>
      </c>
      <c r="D3061" s="414" t="s">
        <v>560</v>
      </c>
      <c r="E3061" s="418" t="s">
        <v>1706</v>
      </c>
      <c r="F3061" s="629">
        <v>44985</v>
      </c>
      <c r="G3061" s="419">
        <v>444720</v>
      </c>
      <c r="H3061" s="419">
        <v>130.4</v>
      </c>
      <c r="I3061" s="419">
        <v>143.66999999999999</v>
      </c>
      <c r="J3061" s="466">
        <f t="shared" si="460"/>
        <v>1.1017638036809814</v>
      </c>
      <c r="K3061" s="419">
        <f t="shared" si="457"/>
        <v>4899.7639877300608</v>
      </c>
      <c r="L3061" s="464">
        <f t="shared" si="458"/>
        <v>449619.76398773008</v>
      </c>
      <c r="M3061" s="644">
        <f t="shared" si="459"/>
        <v>3.1541593202378435E-6</v>
      </c>
      <c r="P3061" s="479"/>
    </row>
    <row r="3062" spans="1:16">
      <c r="A3062" s="680"/>
      <c r="B3062" s="440" t="s">
        <v>559</v>
      </c>
      <c r="C3062" s="441">
        <v>6543740</v>
      </c>
      <c r="D3062" s="414" t="s">
        <v>560</v>
      </c>
      <c r="E3062" s="418" t="s">
        <v>1706</v>
      </c>
      <c r="F3062" s="629">
        <v>44985</v>
      </c>
      <c r="G3062" s="419">
        <v>848875</v>
      </c>
      <c r="H3062" s="419">
        <v>130.4</v>
      </c>
      <c r="I3062" s="419">
        <v>143.66999999999999</v>
      </c>
      <c r="J3062" s="466">
        <f t="shared" si="460"/>
        <v>1.1017638036809814</v>
      </c>
      <c r="K3062" s="419">
        <f t="shared" si="457"/>
        <v>9352.597488496931</v>
      </c>
      <c r="L3062" s="464">
        <f t="shared" si="458"/>
        <v>858227.59748849692</v>
      </c>
      <c r="M3062" s="644">
        <f t="shared" si="459"/>
        <v>6.0206129541439539E-6</v>
      </c>
      <c r="P3062" s="479"/>
    </row>
    <row r="3063" spans="1:16">
      <c r="A3063" s="680"/>
      <c r="B3063" s="440" t="s">
        <v>559</v>
      </c>
      <c r="C3063" s="441">
        <v>6543740</v>
      </c>
      <c r="D3063" s="414" t="s">
        <v>560</v>
      </c>
      <c r="E3063" s="418" t="s">
        <v>1706</v>
      </c>
      <c r="F3063" s="629">
        <v>45000</v>
      </c>
      <c r="G3063" s="419">
        <v>510385</v>
      </c>
      <c r="H3063" s="419">
        <v>131.77000000000001</v>
      </c>
      <c r="I3063" s="419">
        <v>143.66999999999999</v>
      </c>
      <c r="J3063" s="466">
        <f t="shared" si="460"/>
        <v>1.0903088715185549</v>
      </c>
      <c r="K3063" s="419">
        <f t="shared" si="457"/>
        <v>5564.772933899977</v>
      </c>
      <c r="L3063" s="464">
        <f t="shared" si="458"/>
        <v>515949.77293389995</v>
      </c>
      <c r="M3063" s="644">
        <f t="shared" si="459"/>
        <v>3.6194756445770259E-6</v>
      </c>
      <c r="P3063" s="479"/>
    </row>
    <row r="3064" spans="1:16">
      <c r="A3064" s="680"/>
      <c r="B3064" s="440" t="s">
        <v>559</v>
      </c>
      <c r="C3064" s="441">
        <v>6543740</v>
      </c>
      <c r="D3064" s="414" t="s">
        <v>560</v>
      </c>
      <c r="E3064" s="418" t="s">
        <v>1706</v>
      </c>
      <c r="F3064" s="629">
        <v>45003</v>
      </c>
      <c r="G3064" s="419">
        <v>1130516</v>
      </c>
      <c r="H3064" s="419">
        <v>131.77000000000001</v>
      </c>
      <c r="I3064" s="419">
        <v>143.66999999999999</v>
      </c>
      <c r="J3064" s="466">
        <f t="shared" si="460"/>
        <v>1.0903088715185549</v>
      </c>
      <c r="K3064" s="419">
        <f t="shared" si="457"/>
        <v>12326.116241936707</v>
      </c>
      <c r="L3064" s="464">
        <f t="shared" si="458"/>
        <v>1142842.1162419368</v>
      </c>
      <c r="M3064" s="644">
        <f t="shared" si="459"/>
        <v>8.0172323399093659E-6</v>
      </c>
      <c r="P3064" s="479"/>
    </row>
    <row r="3065" spans="1:16">
      <c r="A3065" s="680"/>
      <c r="B3065" s="440" t="s">
        <v>559</v>
      </c>
      <c r="C3065" s="441">
        <v>6543740</v>
      </c>
      <c r="D3065" s="414" t="s">
        <v>560</v>
      </c>
      <c r="E3065" s="418" t="s">
        <v>1706</v>
      </c>
      <c r="F3065" s="629">
        <v>45006</v>
      </c>
      <c r="G3065" s="419">
        <v>1171364</v>
      </c>
      <c r="H3065" s="419">
        <v>131.77000000000001</v>
      </c>
      <c r="I3065" s="419">
        <v>143.66999999999999</v>
      </c>
      <c r="J3065" s="466">
        <f t="shared" si="460"/>
        <v>1.0903088715185549</v>
      </c>
      <c r="K3065" s="419">
        <f t="shared" si="457"/>
        <v>12771.485609774607</v>
      </c>
      <c r="L3065" s="464">
        <f t="shared" si="458"/>
        <v>1184135.4856097747</v>
      </c>
      <c r="M3065" s="644">
        <f t="shared" si="459"/>
        <v>8.3069123679855877E-6</v>
      </c>
      <c r="P3065" s="479"/>
    </row>
    <row r="3066" spans="1:16">
      <c r="A3066" s="680"/>
      <c r="B3066" s="440" t="s">
        <v>559</v>
      </c>
      <c r="C3066" s="441">
        <v>6543740</v>
      </c>
      <c r="D3066" s="414" t="s">
        <v>560</v>
      </c>
      <c r="E3066" s="418" t="s">
        <v>1706</v>
      </c>
      <c r="F3066" s="629">
        <v>45015</v>
      </c>
      <c r="G3066" s="419">
        <v>1129151</v>
      </c>
      <c r="H3066" s="419">
        <v>131.77000000000001</v>
      </c>
      <c r="I3066" s="419">
        <v>143.66999999999999</v>
      </c>
      <c r="J3066" s="466">
        <f t="shared" si="460"/>
        <v>1.0903088715185549</v>
      </c>
      <c r="K3066" s="419">
        <f t="shared" si="457"/>
        <v>12311.233525840478</v>
      </c>
      <c r="L3066" s="464">
        <f t="shared" si="458"/>
        <v>1141462.2335258406</v>
      </c>
      <c r="M3066" s="644">
        <f t="shared" si="459"/>
        <v>8.007552227337783E-6</v>
      </c>
      <c r="P3066" s="479"/>
    </row>
    <row r="3067" spans="1:16">
      <c r="A3067" s="680"/>
      <c r="B3067" s="440" t="s">
        <v>559</v>
      </c>
      <c r="C3067" s="441">
        <v>6543740</v>
      </c>
      <c r="D3067" s="414" t="s">
        <v>560</v>
      </c>
      <c r="E3067" s="418" t="s">
        <v>1706</v>
      </c>
      <c r="F3067" s="629">
        <v>45018</v>
      </c>
      <c r="G3067" s="419">
        <v>831647</v>
      </c>
      <c r="H3067" s="419">
        <v>132.80000000000001</v>
      </c>
      <c r="I3067" s="419">
        <v>143.66999999999999</v>
      </c>
      <c r="J3067" s="466">
        <f t="shared" si="460"/>
        <v>1.081852409638554</v>
      </c>
      <c r="K3067" s="419">
        <f t="shared" si="457"/>
        <v>8997.1931091867446</v>
      </c>
      <c r="L3067" s="464">
        <f t="shared" si="458"/>
        <v>840644.19310918672</v>
      </c>
      <c r="M3067" s="644">
        <f t="shared" si="459"/>
        <v>5.8972623738388905E-6</v>
      </c>
      <c r="P3067" s="479"/>
    </row>
    <row r="3068" spans="1:16">
      <c r="A3068" s="680"/>
      <c r="B3068" s="440" t="s">
        <v>559</v>
      </c>
      <c r="C3068" s="441">
        <v>6543740</v>
      </c>
      <c r="D3068" s="414" t="s">
        <v>560</v>
      </c>
      <c r="E3068" s="418" t="s">
        <v>1706</v>
      </c>
      <c r="F3068" s="629">
        <v>45023</v>
      </c>
      <c r="G3068" s="433">
        <v>956077</v>
      </c>
      <c r="H3068" s="419">
        <v>132.80000000000001</v>
      </c>
      <c r="I3068" s="419">
        <v>143.66999999999999</v>
      </c>
      <c r="J3068" s="466">
        <f t="shared" si="460"/>
        <v>1.081852409638554</v>
      </c>
      <c r="K3068" s="419">
        <f t="shared" si="457"/>
        <v>10343.342062499998</v>
      </c>
      <c r="L3068" s="464">
        <f t="shared" si="458"/>
        <v>966420.34206249996</v>
      </c>
      <c r="M3068" s="644">
        <f t="shared" si="459"/>
        <v>6.7796035079700462E-6</v>
      </c>
      <c r="P3068" s="479"/>
    </row>
    <row r="3069" spans="1:16">
      <c r="A3069" s="680"/>
      <c r="B3069" s="440" t="s">
        <v>559</v>
      </c>
      <c r="C3069" s="441">
        <v>6543740</v>
      </c>
      <c r="D3069" s="414" t="s">
        <v>560</v>
      </c>
      <c r="E3069" s="418" t="s">
        <v>1706</v>
      </c>
      <c r="F3069" s="629">
        <v>44993</v>
      </c>
      <c r="G3069" s="419">
        <v>1148982</v>
      </c>
      <c r="H3069" s="419">
        <v>134.44999999999999</v>
      </c>
      <c r="I3069" s="419">
        <v>143.66999999999999</v>
      </c>
      <c r="J3069" s="466">
        <f t="shared" si="460"/>
        <v>1.0685756786909633</v>
      </c>
      <c r="K3069" s="419">
        <f t="shared" si="457"/>
        <v>12277.742204537004</v>
      </c>
      <c r="L3069" s="464">
        <f t="shared" si="458"/>
        <v>1161259.7422045369</v>
      </c>
      <c r="M3069" s="644">
        <f t="shared" si="459"/>
        <v>8.1464351268851064E-6</v>
      </c>
      <c r="P3069" s="479"/>
    </row>
    <row r="3070" spans="1:16">
      <c r="A3070" s="680"/>
      <c r="B3070" s="440" t="s">
        <v>559</v>
      </c>
      <c r="C3070" s="441">
        <v>6543740</v>
      </c>
      <c r="D3070" s="414" t="s">
        <v>560</v>
      </c>
      <c r="E3070" s="418" t="s">
        <v>1706</v>
      </c>
      <c r="F3070" s="629">
        <v>45030</v>
      </c>
      <c r="G3070" s="419">
        <v>771007</v>
      </c>
      <c r="H3070" s="419">
        <v>132.80000000000001</v>
      </c>
      <c r="I3070" s="419">
        <v>143.66999999999999</v>
      </c>
      <c r="J3070" s="466">
        <f t="shared" si="460"/>
        <v>1.081852409638554</v>
      </c>
      <c r="K3070" s="419">
        <f t="shared" ref="K3070:K3101" si="461">+G3070*J3070%</f>
        <v>8341.1578079819265</v>
      </c>
      <c r="L3070" s="464">
        <f t="shared" si="458"/>
        <v>779348.15780798194</v>
      </c>
      <c r="M3070" s="644">
        <f t="shared" si="459"/>
        <v>5.4672602330873581E-6</v>
      </c>
      <c r="P3070" s="479"/>
    </row>
    <row r="3071" spans="1:16">
      <c r="A3071" s="680"/>
      <c r="B3071" s="440" t="s">
        <v>559</v>
      </c>
      <c r="C3071" s="441">
        <v>6543740</v>
      </c>
      <c r="D3071" s="414" t="s">
        <v>560</v>
      </c>
      <c r="E3071" s="418" t="s">
        <v>1706</v>
      </c>
      <c r="F3071" s="629">
        <v>45030</v>
      </c>
      <c r="G3071" s="419">
        <v>1013997</v>
      </c>
      <c r="H3071" s="419">
        <v>132.80000000000001</v>
      </c>
      <c r="I3071" s="419">
        <v>143.66999999999999</v>
      </c>
      <c r="J3071" s="466">
        <f t="shared" si="460"/>
        <v>1.081852409638554</v>
      </c>
      <c r="K3071" s="419">
        <f t="shared" si="461"/>
        <v>10969.950978162648</v>
      </c>
      <c r="L3071" s="464">
        <f t="shared" si="458"/>
        <v>1024966.9509781627</v>
      </c>
      <c r="M3071" s="644">
        <f t="shared" si="459"/>
        <v>7.1903179537538337E-6</v>
      </c>
      <c r="P3071" s="479"/>
    </row>
    <row r="3072" spans="1:16" s="411" customFormat="1">
      <c r="A3072" s="680"/>
      <c r="B3072" s="440" t="s">
        <v>559</v>
      </c>
      <c r="C3072" s="441">
        <v>6543740</v>
      </c>
      <c r="D3072" s="414" t="s">
        <v>560</v>
      </c>
      <c r="E3072" s="418" t="s">
        <v>1706</v>
      </c>
      <c r="F3072" s="629">
        <v>45035</v>
      </c>
      <c r="G3072" s="419">
        <v>1127286</v>
      </c>
      <c r="H3072" s="454"/>
      <c r="I3072" s="419">
        <v>143.66999999999999</v>
      </c>
      <c r="J3072" s="467"/>
      <c r="K3072" s="419">
        <f t="shared" si="461"/>
        <v>0</v>
      </c>
      <c r="L3072" s="464">
        <f t="shared" si="458"/>
        <v>1127286</v>
      </c>
      <c r="M3072" s="644">
        <f t="shared" si="459"/>
        <v>7.9081035316113671E-6</v>
      </c>
    </row>
    <row r="3073" spans="1:16">
      <c r="A3073" s="680"/>
      <c r="B3073" s="440" t="s">
        <v>559</v>
      </c>
      <c r="C3073" s="441">
        <v>6543740</v>
      </c>
      <c r="D3073" s="414" t="s">
        <v>560</v>
      </c>
      <c r="E3073" s="418" t="s">
        <v>1706</v>
      </c>
      <c r="F3073" s="629">
        <v>45086</v>
      </c>
      <c r="G3073" s="419">
        <v>2749054</v>
      </c>
      <c r="H3073" s="419">
        <v>0</v>
      </c>
      <c r="I3073" s="419">
        <v>143.66999999999999</v>
      </c>
      <c r="J3073" s="466">
        <v>0</v>
      </c>
      <c r="K3073" s="419">
        <f t="shared" si="461"/>
        <v>0</v>
      </c>
      <c r="L3073" s="464">
        <f t="shared" si="458"/>
        <v>2749054</v>
      </c>
      <c r="M3073" s="644">
        <f t="shared" si="459"/>
        <v>1.9285082619663826E-5</v>
      </c>
      <c r="P3073" s="479"/>
    </row>
    <row r="3074" spans="1:16" s="411" customFormat="1">
      <c r="A3074" s="680"/>
      <c r="B3074" s="440" t="s">
        <v>559</v>
      </c>
      <c r="C3074" s="441">
        <v>6543740</v>
      </c>
      <c r="D3074" s="414" t="s">
        <v>560</v>
      </c>
      <c r="E3074" s="418" t="s">
        <v>1706</v>
      </c>
      <c r="F3074" s="629">
        <v>45090</v>
      </c>
      <c r="G3074" s="419">
        <v>718015</v>
      </c>
      <c r="H3074" s="454"/>
      <c r="I3074" s="419">
        <v>143.66999999999999</v>
      </c>
      <c r="J3074" s="467"/>
      <c r="K3074" s="419">
        <f t="shared" si="461"/>
        <v>0</v>
      </c>
      <c r="L3074" s="464">
        <f t="shared" si="458"/>
        <v>718015</v>
      </c>
      <c r="M3074" s="644">
        <f t="shared" si="459"/>
        <v>5.0369976716201E-6</v>
      </c>
    </row>
    <row r="3075" spans="1:16">
      <c r="A3075" s="680"/>
      <c r="B3075" s="440" t="s">
        <v>559</v>
      </c>
      <c r="C3075" s="441">
        <v>6543740</v>
      </c>
      <c r="D3075" s="414" t="s">
        <v>560</v>
      </c>
      <c r="E3075" s="418" t="s">
        <v>1706</v>
      </c>
      <c r="F3075" s="629">
        <v>45124</v>
      </c>
      <c r="G3075" s="419">
        <v>206942</v>
      </c>
      <c r="H3075" s="419">
        <v>134.44999999999999</v>
      </c>
      <c r="I3075" s="419">
        <v>143.66999999999999</v>
      </c>
      <c r="J3075" s="466">
        <f t="shared" si="460"/>
        <v>1.0685756786909633</v>
      </c>
      <c r="K3075" s="419">
        <f t="shared" si="461"/>
        <v>2211.3318809966531</v>
      </c>
      <c r="L3075" s="464">
        <f t="shared" si="458"/>
        <v>209153.33188099664</v>
      </c>
      <c r="M3075" s="644">
        <f t="shared" si="459"/>
        <v>1.4672462910888576E-6</v>
      </c>
      <c r="P3075" s="479"/>
    </row>
    <row r="3076" spans="1:16" s="411" customFormat="1">
      <c r="A3076" s="680"/>
      <c r="B3076" s="440" t="s">
        <v>559</v>
      </c>
      <c r="C3076" s="441">
        <v>6543740</v>
      </c>
      <c r="D3076" s="414" t="s">
        <v>560</v>
      </c>
      <c r="E3076" s="418" t="s">
        <v>1706</v>
      </c>
      <c r="F3076" s="629">
        <v>45104</v>
      </c>
      <c r="G3076" s="419">
        <v>359007</v>
      </c>
      <c r="H3076" s="454"/>
      <c r="I3076" s="419">
        <v>143.66999999999999</v>
      </c>
      <c r="J3076" s="467"/>
      <c r="K3076" s="419">
        <f t="shared" si="461"/>
        <v>0</v>
      </c>
      <c r="L3076" s="464">
        <f t="shared" si="458"/>
        <v>359007</v>
      </c>
      <c r="M3076" s="644">
        <f t="shared" si="459"/>
        <v>2.5184953282247823E-6</v>
      </c>
    </row>
    <row r="3077" spans="1:16">
      <c r="A3077" s="680"/>
      <c r="B3077" s="440" t="s">
        <v>559</v>
      </c>
      <c r="C3077" s="441">
        <v>6543740</v>
      </c>
      <c r="D3077" s="414" t="s">
        <v>560</v>
      </c>
      <c r="E3077" s="418" t="s">
        <v>1706</v>
      </c>
      <c r="F3077" s="629">
        <v>45137</v>
      </c>
      <c r="G3077" s="419">
        <v>257696</v>
      </c>
      <c r="H3077" s="419">
        <v>0</v>
      </c>
      <c r="I3077" s="419">
        <v>143.66999999999999</v>
      </c>
      <c r="J3077" s="466">
        <v>0</v>
      </c>
      <c r="K3077" s="419">
        <f t="shared" si="461"/>
        <v>0</v>
      </c>
      <c r="L3077" s="464">
        <f t="shared" si="458"/>
        <v>257696</v>
      </c>
      <c r="M3077" s="644">
        <f t="shared" si="459"/>
        <v>1.8077813861629817E-6</v>
      </c>
      <c r="P3077" s="479"/>
    </row>
    <row r="3078" spans="1:16">
      <c r="A3078" s="680"/>
      <c r="B3078" s="440" t="s">
        <v>559</v>
      </c>
      <c r="C3078" s="441">
        <v>6543740</v>
      </c>
      <c r="D3078" s="414" t="s">
        <v>560</v>
      </c>
      <c r="E3078" s="418" t="s">
        <v>1706</v>
      </c>
      <c r="F3078" s="629">
        <v>45141</v>
      </c>
      <c r="G3078" s="419">
        <v>711045</v>
      </c>
      <c r="H3078" s="419">
        <v>0</v>
      </c>
      <c r="I3078" s="419">
        <v>143.66999999999999</v>
      </c>
      <c r="J3078" s="466">
        <v>0</v>
      </c>
      <c r="K3078" s="419">
        <f t="shared" si="461"/>
        <v>0</v>
      </c>
      <c r="L3078" s="464">
        <f t="shared" si="458"/>
        <v>711045</v>
      </c>
      <c r="M3078" s="644">
        <f t="shared" si="459"/>
        <v>4.988101932991809E-6</v>
      </c>
      <c r="P3078" s="479"/>
    </row>
    <row r="3079" spans="1:16">
      <c r="A3079" s="680"/>
      <c r="B3079" s="440" t="s">
        <v>559</v>
      </c>
      <c r="C3079" s="441">
        <v>6543740</v>
      </c>
      <c r="D3079" s="414" t="s">
        <v>560</v>
      </c>
      <c r="E3079" s="418" t="s">
        <v>1706</v>
      </c>
      <c r="F3079" s="629">
        <v>45156</v>
      </c>
      <c r="G3079" s="419">
        <v>305309</v>
      </c>
      <c r="H3079" s="419">
        <v>0</v>
      </c>
      <c r="I3079" s="419">
        <v>143.66999999999999</v>
      </c>
      <c r="J3079" s="466">
        <v>0</v>
      </c>
      <c r="K3079" s="419">
        <f t="shared" si="461"/>
        <v>0</v>
      </c>
      <c r="L3079" s="464">
        <f t="shared" si="458"/>
        <v>305309</v>
      </c>
      <c r="M3079" s="644">
        <f t="shared" si="459"/>
        <v>2.1417947008414326E-6</v>
      </c>
      <c r="P3079" s="479"/>
    </row>
    <row r="3080" spans="1:16">
      <c r="A3080" s="680"/>
      <c r="B3080" s="440" t="s">
        <v>559</v>
      </c>
      <c r="C3080" s="441">
        <v>6543740</v>
      </c>
      <c r="D3080" s="414" t="s">
        <v>560</v>
      </c>
      <c r="E3080" s="418" t="s">
        <v>1706</v>
      </c>
      <c r="F3080" s="629">
        <v>45158</v>
      </c>
      <c r="G3080" s="419">
        <v>795373</v>
      </c>
      <c r="H3080" s="419">
        <v>141.47999999999999</v>
      </c>
      <c r="I3080" s="419">
        <v>143.66999999999999</v>
      </c>
      <c r="J3080" s="466">
        <f t="shared" si="460"/>
        <v>1.0154792196776929</v>
      </c>
      <c r="K3080" s="419">
        <f t="shared" si="461"/>
        <v>8076.8475339270562</v>
      </c>
      <c r="L3080" s="464">
        <f t="shared" si="458"/>
        <v>803449.84753392707</v>
      </c>
      <c r="M3080" s="644">
        <f t="shared" si="459"/>
        <v>5.6363376966942402E-6</v>
      </c>
      <c r="P3080" s="479"/>
    </row>
    <row r="3081" spans="1:16" s="411" customFormat="1">
      <c r="A3081" s="680"/>
      <c r="B3081" s="440" t="s">
        <v>559</v>
      </c>
      <c r="C3081" s="441">
        <v>6543740</v>
      </c>
      <c r="D3081" s="414" t="s">
        <v>560</v>
      </c>
      <c r="E3081" s="418" t="s">
        <v>1706</v>
      </c>
      <c r="F3081" s="629">
        <v>44891</v>
      </c>
      <c r="G3081" s="419">
        <v>603156</v>
      </c>
      <c r="H3081" s="454"/>
      <c r="I3081" s="419">
        <v>143.66999999999999</v>
      </c>
      <c r="J3081" s="467"/>
      <c r="K3081" s="419">
        <f t="shared" si="461"/>
        <v>0</v>
      </c>
      <c r="L3081" s="464">
        <f t="shared" si="458"/>
        <v>603156</v>
      </c>
      <c r="M3081" s="644">
        <f t="shared" si="459"/>
        <v>4.2312421991514009E-6</v>
      </c>
    </row>
    <row r="3082" spans="1:16">
      <c r="A3082" s="680"/>
      <c r="B3082" s="440" t="s">
        <v>559</v>
      </c>
      <c r="C3082" s="441">
        <v>6543740</v>
      </c>
      <c r="D3082" s="414" t="s">
        <v>560</v>
      </c>
      <c r="E3082" s="418" t="s">
        <v>1706</v>
      </c>
      <c r="F3082" s="629">
        <v>44905</v>
      </c>
      <c r="G3082" s="433">
        <v>460761</v>
      </c>
      <c r="H3082" s="419">
        <v>126.03</v>
      </c>
      <c r="I3082" s="419">
        <v>143.66999999999999</v>
      </c>
      <c r="J3082" s="466">
        <f t="shared" si="460"/>
        <v>1.1399666746012853</v>
      </c>
      <c r="K3082" s="419">
        <f t="shared" si="461"/>
        <v>5252.5218495596282</v>
      </c>
      <c r="L3082" s="464">
        <f t="shared" si="458"/>
        <v>466013.52184955962</v>
      </c>
      <c r="M3082" s="644">
        <f t="shared" si="459"/>
        <v>3.269164327346524E-6</v>
      </c>
      <c r="P3082" s="479"/>
    </row>
    <row r="3083" spans="1:16" s="411" customFormat="1">
      <c r="A3083" s="680"/>
      <c r="B3083" s="440" t="s">
        <v>559</v>
      </c>
      <c r="C3083" s="441">
        <v>6543740</v>
      </c>
      <c r="D3083" s="414" t="s">
        <v>560</v>
      </c>
      <c r="E3083" s="418" t="s">
        <v>1706</v>
      </c>
      <c r="F3083" s="629">
        <v>44912</v>
      </c>
      <c r="G3083" s="419">
        <v>475663</v>
      </c>
      <c r="H3083" s="454"/>
      <c r="I3083" s="419">
        <v>143.66999999999999</v>
      </c>
      <c r="J3083" s="467"/>
      <c r="K3083" s="419">
        <f t="shared" si="461"/>
        <v>0</v>
      </c>
      <c r="L3083" s="464">
        <f t="shared" si="458"/>
        <v>475663</v>
      </c>
      <c r="M3083" s="644">
        <f t="shared" si="459"/>
        <v>3.3368570621447068E-6</v>
      </c>
    </row>
    <row r="3084" spans="1:16">
      <c r="A3084" s="680"/>
      <c r="B3084" s="440" t="s">
        <v>559</v>
      </c>
      <c r="C3084" s="441">
        <v>6543740</v>
      </c>
      <c r="D3084" s="414" t="s">
        <v>560</v>
      </c>
      <c r="E3084" s="418" t="s">
        <v>1706</v>
      </c>
      <c r="F3084" s="629">
        <v>44926</v>
      </c>
      <c r="G3084" s="419">
        <v>441176</v>
      </c>
      <c r="H3084" s="419">
        <v>126.03</v>
      </c>
      <c r="I3084" s="419">
        <v>143.66999999999999</v>
      </c>
      <c r="J3084" s="466">
        <f t="shared" si="460"/>
        <v>1.1399666746012853</v>
      </c>
      <c r="K3084" s="419">
        <f t="shared" si="461"/>
        <v>5029.2593763389668</v>
      </c>
      <c r="L3084" s="464">
        <f t="shared" si="458"/>
        <v>446205.25937633897</v>
      </c>
      <c r="M3084" s="644">
        <f t="shared" si="459"/>
        <v>3.130205988096714E-6</v>
      </c>
      <c r="P3084" s="479"/>
    </row>
    <row r="3085" spans="1:16" s="411" customFormat="1">
      <c r="A3085" s="680"/>
      <c r="B3085" s="440" t="s">
        <v>559</v>
      </c>
      <c r="C3085" s="441">
        <v>6543740</v>
      </c>
      <c r="D3085" s="414" t="s">
        <v>560</v>
      </c>
      <c r="E3085" s="418" t="s">
        <v>1706</v>
      </c>
      <c r="F3085" s="629">
        <v>44932</v>
      </c>
      <c r="G3085" s="433">
        <v>444003</v>
      </c>
      <c r="H3085" s="454"/>
      <c r="I3085" s="419">
        <v>143.66999999999999</v>
      </c>
      <c r="J3085" s="467"/>
      <c r="K3085" s="419">
        <f t="shared" si="461"/>
        <v>0</v>
      </c>
      <c r="L3085" s="464">
        <f t="shared" si="458"/>
        <v>444003</v>
      </c>
      <c r="M3085" s="644">
        <f t="shared" si="459"/>
        <v>3.1147567630096017E-6</v>
      </c>
    </row>
    <row r="3086" spans="1:16">
      <c r="A3086" s="680"/>
      <c r="B3086" s="440" t="s">
        <v>559</v>
      </c>
      <c r="C3086" s="441">
        <v>6543740</v>
      </c>
      <c r="D3086" s="414" t="s">
        <v>560</v>
      </c>
      <c r="E3086" s="418" t="s">
        <v>1706</v>
      </c>
      <c r="F3086" s="629">
        <v>44969</v>
      </c>
      <c r="G3086" s="419">
        <v>445368</v>
      </c>
      <c r="H3086" s="419">
        <v>0</v>
      </c>
      <c r="I3086" s="419">
        <v>143.66999999999999</v>
      </c>
      <c r="J3086" s="466">
        <v>0</v>
      </c>
      <c r="K3086" s="419">
        <f t="shared" si="461"/>
        <v>0</v>
      </c>
      <c r="L3086" s="464">
        <f t="shared" si="458"/>
        <v>445368</v>
      </c>
      <c r="M3086" s="644">
        <f t="shared" si="459"/>
        <v>3.1243324707897478E-6</v>
      </c>
      <c r="P3086" s="479"/>
    </row>
    <row r="3087" spans="1:16" s="411" customFormat="1">
      <c r="A3087" s="680"/>
      <c r="B3087" s="440" t="s">
        <v>559</v>
      </c>
      <c r="C3087" s="441">
        <v>6543740</v>
      </c>
      <c r="D3087" s="414" t="s">
        <v>560</v>
      </c>
      <c r="E3087" s="418" t="s">
        <v>1706</v>
      </c>
      <c r="F3087" s="629">
        <v>44975</v>
      </c>
      <c r="G3087" s="433">
        <v>456618</v>
      </c>
      <c r="H3087" s="454"/>
      <c r="I3087" s="419">
        <v>143.66999999999999</v>
      </c>
      <c r="J3087" s="467"/>
      <c r="K3087" s="419">
        <f t="shared" si="461"/>
        <v>0</v>
      </c>
      <c r="L3087" s="464">
        <f t="shared" si="458"/>
        <v>456618</v>
      </c>
      <c r="M3087" s="644">
        <f t="shared" si="459"/>
        <v>3.2032531393074334E-6</v>
      </c>
    </row>
    <row r="3088" spans="1:16">
      <c r="A3088" s="680"/>
      <c r="B3088" s="440" t="s">
        <v>559</v>
      </c>
      <c r="C3088" s="441">
        <v>6543740</v>
      </c>
      <c r="D3088" s="414" t="s">
        <v>560</v>
      </c>
      <c r="E3088" s="418" t="s">
        <v>1706</v>
      </c>
      <c r="F3088" s="629">
        <v>44985</v>
      </c>
      <c r="G3088" s="419">
        <v>479845</v>
      </c>
      <c r="H3088" s="419">
        <v>0</v>
      </c>
      <c r="I3088" s="419">
        <v>143.66999999999999</v>
      </c>
      <c r="J3088" s="466">
        <v>0</v>
      </c>
      <c r="K3088" s="419">
        <f t="shared" si="461"/>
        <v>0</v>
      </c>
      <c r="L3088" s="464">
        <f t="shared" si="458"/>
        <v>479845</v>
      </c>
      <c r="M3088" s="644">
        <f t="shared" si="459"/>
        <v>3.366194505321681E-6</v>
      </c>
      <c r="P3088" s="479"/>
    </row>
    <row r="3089" spans="1:16" s="411" customFormat="1">
      <c r="A3089" s="680"/>
      <c r="B3089" s="440" t="s">
        <v>559</v>
      </c>
      <c r="C3089" s="441">
        <v>6543740</v>
      </c>
      <c r="D3089" s="414" t="s">
        <v>560</v>
      </c>
      <c r="E3089" s="418" t="s">
        <v>1706</v>
      </c>
      <c r="F3089" s="629">
        <v>45003</v>
      </c>
      <c r="G3089" s="433">
        <v>533652</v>
      </c>
      <c r="H3089" s="454"/>
      <c r="I3089" s="419">
        <v>143.66999999999999</v>
      </c>
      <c r="J3089" s="467"/>
      <c r="K3089" s="419">
        <f t="shared" si="461"/>
        <v>0</v>
      </c>
      <c r="L3089" s="464">
        <f t="shared" si="458"/>
        <v>533652</v>
      </c>
      <c r="M3089" s="644">
        <f t="shared" si="459"/>
        <v>3.7436597862933358E-6</v>
      </c>
    </row>
    <row r="3090" spans="1:16">
      <c r="A3090" s="680"/>
      <c r="B3090" s="440" t="s">
        <v>559</v>
      </c>
      <c r="C3090" s="441">
        <v>6543740</v>
      </c>
      <c r="D3090" s="414" t="s">
        <v>560</v>
      </c>
      <c r="E3090" s="418" t="s">
        <v>1706</v>
      </c>
      <c r="F3090" s="629">
        <v>45010</v>
      </c>
      <c r="G3090" s="419">
        <v>626855</v>
      </c>
      <c r="H3090" s="419">
        <v>131.77000000000001</v>
      </c>
      <c r="I3090" s="419">
        <v>143.66999999999999</v>
      </c>
      <c r="J3090" s="466">
        <f t="shared" si="460"/>
        <v>1.0903088715185549</v>
      </c>
      <c r="K3090" s="419">
        <f t="shared" si="461"/>
        <v>6834.6556765576379</v>
      </c>
      <c r="L3090" s="464">
        <f t="shared" si="458"/>
        <v>633689.65567655768</v>
      </c>
      <c r="M3090" s="644">
        <f t="shared" si="459"/>
        <v>4.4454410007765356E-6</v>
      </c>
      <c r="P3090" s="479"/>
    </row>
    <row r="3091" spans="1:16">
      <c r="A3091" s="680"/>
      <c r="B3091" s="440" t="s">
        <v>559</v>
      </c>
      <c r="C3091" s="441">
        <v>6543740</v>
      </c>
      <c r="D3091" s="414" t="s">
        <v>560</v>
      </c>
      <c r="E3091" s="418" t="s">
        <v>1706</v>
      </c>
      <c r="F3091" s="629">
        <v>45019</v>
      </c>
      <c r="G3091" s="433">
        <v>596570</v>
      </c>
      <c r="H3091" s="419">
        <v>132.80000000000001</v>
      </c>
      <c r="I3091" s="419">
        <v>143.66999999999999</v>
      </c>
      <c r="J3091" s="466">
        <f t="shared" si="460"/>
        <v>1.081852409638554</v>
      </c>
      <c r="K3091" s="419">
        <f t="shared" si="461"/>
        <v>6454.006920180721</v>
      </c>
      <c r="L3091" s="464">
        <f t="shared" si="458"/>
        <v>603024.00692018075</v>
      </c>
      <c r="M3091" s="644">
        <f t="shared" si="459"/>
        <v>4.2303162451870413E-6</v>
      </c>
      <c r="P3091" s="479"/>
    </row>
    <row r="3092" spans="1:16" s="411" customFormat="1">
      <c r="A3092" s="680"/>
      <c r="B3092" s="440" t="s">
        <v>559</v>
      </c>
      <c r="C3092" s="441">
        <v>6543740</v>
      </c>
      <c r="D3092" s="414" t="s">
        <v>560</v>
      </c>
      <c r="E3092" s="418" t="s">
        <v>1706</v>
      </c>
      <c r="F3092" s="629">
        <v>45026</v>
      </c>
      <c r="G3092" s="419">
        <v>640235</v>
      </c>
      <c r="H3092" s="454"/>
      <c r="I3092" s="419">
        <v>143.66999999999999</v>
      </c>
      <c r="J3092" s="467"/>
      <c r="K3092" s="419">
        <f t="shared" si="461"/>
        <v>0</v>
      </c>
      <c r="L3092" s="464">
        <f t="shared" si="458"/>
        <v>640235</v>
      </c>
      <c r="M3092" s="644">
        <f t="shared" si="459"/>
        <v>4.4913577074151578E-6</v>
      </c>
    </row>
    <row r="3093" spans="1:16">
      <c r="A3093" s="680"/>
      <c r="B3093" s="440" t="s">
        <v>559</v>
      </c>
      <c r="C3093" s="441">
        <v>6543740</v>
      </c>
      <c r="D3093" s="414" t="s">
        <v>560</v>
      </c>
      <c r="E3093" s="418" t="s">
        <v>1706</v>
      </c>
      <c r="F3093" s="629">
        <v>45031</v>
      </c>
      <c r="G3093" s="433">
        <v>579114</v>
      </c>
      <c r="H3093" s="419">
        <v>0</v>
      </c>
      <c r="I3093" s="419">
        <v>143.66999999999999</v>
      </c>
      <c r="J3093" s="466">
        <v>0</v>
      </c>
      <c r="K3093" s="419">
        <f t="shared" si="461"/>
        <v>0</v>
      </c>
      <c r="L3093" s="464">
        <f t="shared" si="458"/>
        <v>579114</v>
      </c>
      <c r="M3093" s="644">
        <f t="shared" si="459"/>
        <v>4.0625834691512055E-6</v>
      </c>
      <c r="P3093" s="479"/>
    </row>
    <row r="3094" spans="1:16">
      <c r="A3094" s="680"/>
      <c r="B3094" s="440" t="s">
        <v>559</v>
      </c>
      <c r="C3094" s="441">
        <v>6543740</v>
      </c>
      <c r="D3094" s="414" t="s">
        <v>560</v>
      </c>
      <c r="E3094" s="418" t="s">
        <v>1706</v>
      </c>
      <c r="F3094" s="629">
        <v>45039</v>
      </c>
      <c r="G3094" s="419">
        <v>1050959</v>
      </c>
      <c r="H3094" s="419">
        <v>0</v>
      </c>
      <c r="I3094" s="419">
        <v>143.66999999999999</v>
      </c>
      <c r="J3094" s="466">
        <v>0</v>
      </c>
      <c r="K3094" s="419">
        <f t="shared" si="461"/>
        <v>0</v>
      </c>
      <c r="L3094" s="464">
        <f t="shared" si="458"/>
        <v>1050959</v>
      </c>
      <c r="M3094" s="644">
        <f t="shared" si="459"/>
        <v>7.3726566101936433E-6</v>
      </c>
      <c r="P3094" s="479"/>
    </row>
    <row r="3095" spans="1:16" s="411" customFormat="1">
      <c r="A3095" s="680"/>
      <c r="B3095" s="440" t="s">
        <v>559</v>
      </c>
      <c r="C3095" s="441">
        <v>6543740</v>
      </c>
      <c r="D3095" s="414" t="s">
        <v>560</v>
      </c>
      <c r="E3095" s="418" t="s">
        <v>1706</v>
      </c>
      <c r="F3095" s="629">
        <v>45040</v>
      </c>
      <c r="G3095" s="433">
        <v>477381</v>
      </c>
      <c r="H3095" s="454"/>
      <c r="I3095" s="419">
        <v>143.66999999999999</v>
      </c>
      <c r="J3095" s="467"/>
      <c r="K3095" s="419">
        <f t="shared" si="461"/>
        <v>0</v>
      </c>
      <c r="L3095" s="464">
        <f t="shared" si="458"/>
        <v>477381</v>
      </c>
      <c r="M3095" s="644">
        <f t="shared" si="459"/>
        <v>3.3489091251236742E-6</v>
      </c>
    </row>
    <row r="3096" spans="1:16">
      <c r="A3096" s="680"/>
      <c r="B3096" s="440" t="s">
        <v>559</v>
      </c>
      <c r="C3096" s="441">
        <v>6543740</v>
      </c>
      <c r="D3096" s="414" t="s">
        <v>560</v>
      </c>
      <c r="E3096" s="418" t="s">
        <v>1706</v>
      </c>
      <c r="F3096" s="629">
        <v>45086</v>
      </c>
      <c r="G3096" s="419">
        <v>227362</v>
      </c>
      <c r="H3096" s="419">
        <v>119.31</v>
      </c>
      <c r="I3096" s="419">
        <v>143.66999999999999</v>
      </c>
      <c r="J3096" s="466">
        <f t="shared" si="460"/>
        <v>1.2041740005028916</v>
      </c>
      <c r="K3096" s="419">
        <f t="shared" si="461"/>
        <v>2737.8340910233842</v>
      </c>
      <c r="L3096" s="464">
        <f t="shared" si="458"/>
        <v>230099.8340910234</v>
      </c>
      <c r="M3096" s="644">
        <f t="shared" si="459"/>
        <v>1.614189576201968E-6</v>
      </c>
      <c r="P3096" s="479"/>
    </row>
    <row r="3097" spans="1:16" s="411" customFormat="1">
      <c r="A3097" s="680"/>
      <c r="B3097" s="440" t="s">
        <v>559</v>
      </c>
      <c r="C3097" s="441">
        <v>6543740</v>
      </c>
      <c r="D3097" s="414" t="s">
        <v>560</v>
      </c>
      <c r="E3097" s="418" t="s">
        <v>1706</v>
      </c>
      <c r="F3097" s="629">
        <v>45093</v>
      </c>
      <c r="G3097" s="419">
        <v>519143</v>
      </c>
      <c r="H3097" s="454"/>
      <c r="I3097" s="419">
        <v>143.66999999999999</v>
      </c>
      <c r="J3097" s="467"/>
      <c r="K3097" s="419">
        <f t="shared" si="461"/>
        <v>0</v>
      </c>
      <c r="L3097" s="464">
        <f t="shared" si="458"/>
        <v>519143</v>
      </c>
      <c r="M3097" s="644">
        <f t="shared" si="459"/>
        <v>3.6418766770023935E-6</v>
      </c>
    </row>
    <row r="3098" spans="1:16">
      <c r="A3098" s="680"/>
      <c r="B3098" s="440" t="s">
        <v>559</v>
      </c>
      <c r="C3098" s="441">
        <v>6543740</v>
      </c>
      <c r="D3098" s="414" t="s">
        <v>560</v>
      </c>
      <c r="E3098" s="418" t="s">
        <v>1706</v>
      </c>
      <c r="F3098" s="629">
        <v>45111</v>
      </c>
      <c r="G3098" s="419">
        <v>442059</v>
      </c>
      <c r="H3098" s="419">
        <v>0</v>
      </c>
      <c r="I3098" s="419">
        <v>143.66999999999999</v>
      </c>
      <c r="J3098" s="466">
        <v>0</v>
      </c>
      <c r="K3098" s="419">
        <f t="shared" si="461"/>
        <v>0</v>
      </c>
      <c r="L3098" s="464">
        <f t="shared" si="458"/>
        <v>442059</v>
      </c>
      <c r="M3098" s="644">
        <f t="shared" si="459"/>
        <v>3.1011192714897455E-6</v>
      </c>
      <c r="P3098" s="479"/>
    </row>
    <row r="3099" spans="1:16" s="411" customFormat="1">
      <c r="A3099" s="680"/>
      <c r="B3099" s="440" t="s">
        <v>559</v>
      </c>
      <c r="C3099" s="441">
        <v>6543740</v>
      </c>
      <c r="D3099" s="414" t="s">
        <v>560</v>
      </c>
      <c r="E3099" s="418" t="s">
        <v>1706</v>
      </c>
      <c r="F3099" s="629">
        <v>45137</v>
      </c>
      <c r="G3099" s="419">
        <v>391895</v>
      </c>
      <c r="H3099" s="454"/>
      <c r="I3099" s="419">
        <v>143.66999999999999</v>
      </c>
      <c r="J3099" s="467"/>
      <c r="K3099" s="419">
        <f t="shared" si="461"/>
        <v>0</v>
      </c>
      <c r="L3099" s="464">
        <f t="shared" si="458"/>
        <v>391895</v>
      </c>
      <c r="M3099" s="644">
        <f t="shared" si="459"/>
        <v>2.7492102567767515E-6</v>
      </c>
    </row>
    <row r="3100" spans="1:16">
      <c r="A3100" s="680"/>
      <c r="B3100" s="440" t="s">
        <v>559</v>
      </c>
      <c r="C3100" s="441">
        <v>6543740</v>
      </c>
      <c r="D3100" s="414" t="s">
        <v>560</v>
      </c>
      <c r="E3100" s="418" t="s">
        <v>1706</v>
      </c>
      <c r="F3100" s="629">
        <v>45143</v>
      </c>
      <c r="G3100" s="433">
        <v>345951</v>
      </c>
      <c r="H3100" s="419">
        <v>110.6</v>
      </c>
      <c r="I3100" s="419">
        <v>143.66999999999999</v>
      </c>
      <c r="J3100" s="466">
        <f t="shared" si="460"/>
        <v>1.299005424954792</v>
      </c>
      <c r="K3100" s="419">
        <f t="shared" si="461"/>
        <v>4493.9222576853526</v>
      </c>
      <c r="L3100" s="464">
        <f t="shared" si="458"/>
        <v>350444.92225768534</v>
      </c>
      <c r="M3100" s="644">
        <f t="shared" si="459"/>
        <v>2.4584308927293274E-6</v>
      </c>
      <c r="P3100" s="479"/>
    </row>
    <row r="3101" spans="1:16">
      <c r="A3101" s="680"/>
      <c r="B3101" s="440" t="s">
        <v>559</v>
      </c>
      <c r="C3101" s="441">
        <v>6543740</v>
      </c>
      <c r="D3101" s="414" t="s">
        <v>560</v>
      </c>
      <c r="E3101" s="418" t="s">
        <v>1706</v>
      </c>
      <c r="F3101" s="629">
        <v>45150</v>
      </c>
      <c r="G3101" s="419">
        <v>391796</v>
      </c>
      <c r="H3101" s="419">
        <v>124.46</v>
      </c>
      <c r="I3101" s="419">
        <v>143.66999999999999</v>
      </c>
      <c r="J3101" s="466">
        <f t="shared" si="460"/>
        <v>1.1543467780813113</v>
      </c>
      <c r="K3101" s="419">
        <f t="shared" si="461"/>
        <v>4522.6845026514538</v>
      </c>
      <c r="L3101" s="464">
        <f t="shared" si="458"/>
        <v>396318.68450265145</v>
      </c>
      <c r="M3101" s="644">
        <f t="shared" si="459"/>
        <v>2.7802431579554695E-6</v>
      </c>
      <c r="P3101" s="479"/>
    </row>
    <row r="3102" spans="1:16" s="411" customFormat="1">
      <c r="A3102" s="680"/>
      <c r="B3102" s="456" t="s">
        <v>26</v>
      </c>
      <c r="C3102" s="458"/>
      <c r="D3102" s="449"/>
      <c r="E3102" s="526"/>
      <c r="F3102" s="626"/>
      <c r="G3102" s="457">
        <f>SUM(G3038:G3101)</f>
        <v>45277914</v>
      </c>
      <c r="H3102" s="457" t="s">
        <v>158</v>
      </c>
      <c r="I3102" s="457" t="s">
        <v>158</v>
      </c>
      <c r="J3102" s="457" t="s">
        <v>158</v>
      </c>
      <c r="K3102" s="457">
        <f t="shared" ref="K3102:L3102" si="462">SUM(K3038:K3101)</f>
        <v>311245.95693795738</v>
      </c>
      <c r="L3102" s="457">
        <f t="shared" si="462"/>
        <v>45589159.956937969</v>
      </c>
      <c r="M3102" s="644">
        <f t="shared" si="459"/>
        <v>3.1981573164100032E-4</v>
      </c>
    </row>
    <row r="3103" spans="1:16">
      <c r="A3103" s="680"/>
      <c r="B3103" s="440" t="s">
        <v>255</v>
      </c>
      <c r="C3103" s="441">
        <v>1111661484</v>
      </c>
      <c r="D3103" s="414" t="s">
        <v>256</v>
      </c>
      <c r="E3103" s="418" t="s">
        <v>1706</v>
      </c>
      <c r="F3103" s="627">
        <v>20221128</v>
      </c>
      <c r="G3103" s="419">
        <v>5080545</v>
      </c>
      <c r="H3103" s="419">
        <v>0</v>
      </c>
      <c r="I3103" s="419">
        <v>143.66999999999999</v>
      </c>
      <c r="J3103" s="466">
        <v>0</v>
      </c>
      <c r="K3103" s="419">
        <f>+G3103*J3103%</f>
        <v>0</v>
      </c>
      <c r="L3103" s="464">
        <f t="shared" si="458"/>
        <v>5080545</v>
      </c>
      <c r="M3103" s="644">
        <f t="shared" si="459"/>
        <v>3.5640889585260948E-5</v>
      </c>
      <c r="P3103" s="479"/>
    </row>
    <row r="3104" spans="1:16" s="411" customFormat="1">
      <c r="A3104" s="680"/>
      <c r="B3104" s="456" t="s">
        <v>26</v>
      </c>
      <c r="C3104" s="458"/>
      <c r="D3104" s="449"/>
      <c r="E3104" s="526"/>
      <c r="F3104" s="626"/>
      <c r="G3104" s="454">
        <f>SUM(G3103)</f>
        <v>5080545</v>
      </c>
      <c r="H3104" s="454" t="s">
        <v>158</v>
      </c>
      <c r="I3104" s="454" t="s">
        <v>158</v>
      </c>
      <c r="J3104" s="454" t="s">
        <v>158</v>
      </c>
      <c r="K3104" s="454">
        <f t="shared" ref="K3104:L3104" si="463">SUM(K3103)</f>
        <v>0</v>
      </c>
      <c r="L3104" s="454">
        <f t="shared" si="463"/>
        <v>5080545</v>
      </c>
      <c r="M3104" s="644">
        <f t="shared" si="459"/>
        <v>3.5640889585260948E-5</v>
      </c>
    </row>
    <row r="3105" spans="1:16">
      <c r="A3105" s="680"/>
      <c r="B3105" s="440" t="s">
        <v>257</v>
      </c>
      <c r="C3105" s="441">
        <v>1006016617</v>
      </c>
      <c r="D3105" s="414"/>
      <c r="E3105" s="418" t="s">
        <v>1706</v>
      </c>
      <c r="F3105" s="625"/>
      <c r="G3105" s="419">
        <v>66175</v>
      </c>
      <c r="H3105" s="419">
        <v>124.46</v>
      </c>
      <c r="I3105" s="419">
        <v>143.66999999999999</v>
      </c>
      <c r="J3105" s="466">
        <f t="shared" si="460"/>
        <v>1.1543467780813113</v>
      </c>
      <c r="K3105" s="419">
        <f>+G3105*J3105%</f>
        <v>763.88898039530773</v>
      </c>
      <c r="L3105" s="464">
        <f t="shared" si="458"/>
        <v>66938.888980395306</v>
      </c>
      <c r="M3105" s="644">
        <f t="shared" si="459"/>
        <v>4.6958772161457286E-7</v>
      </c>
      <c r="P3105" s="479"/>
    </row>
    <row r="3106" spans="1:16" s="411" customFormat="1">
      <c r="A3106" s="680"/>
      <c r="B3106" s="440" t="s">
        <v>257</v>
      </c>
      <c r="C3106" s="441">
        <v>1006016617</v>
      </c>
      <c r="D3106" s="414"/>
      <c r="E3106" s="418" t="s">
        <v>1706</v>
      </c>
      <c r="F3106" s="625"/>
      <c r="G3106" s="419">
        <v>66175</v>
      </c>
      <c r="H3106" s="454"/>
      <c r="I3106" s="454"/>
      <c r="J3106" s="467"/>
      <c r="K3106" s="419">
        <f>+G3106*J3106%</f>
        <v>0</v>
      </c>
      <c r="L3106" s="464">
        <f t="shared" si="458"/>
        <v>66175</v>
      </c>
      <c r="M3106" s="644">
        <f t="shared" si="459"/>
        <v>4.6422891014736477E-7</v>
      </c>
    </row>
    <row r="3107" spans="1:16">
      <c r="A3107" s="680"/>
      <c r="B3107" s="440" t="s">
        <v>257</v>
      </c>
      <c r="C3107" s="441">
        <v>1006016617</v>
      </c>
      <c r="D3107" s="414"/>
      <c r="E3107" s="418" t="s">
        <v>1706</v>
      </c>
      <c r="F3107" s="625"/>
      <c r="G3107" s="419">
        <v>16544</v>
      </c>
      <c r="H3107" s="419">
        <v>0</v>
      </c>
      <c r="I3107" s="419">
        <v>143.66999999999999</v>
      </c>
      <c r="J3107" s="466">
        <v>0</v>
      </c>
      <c r="K3107" s="419">
        <f>+G3107*J3107%</f>
        <v>0</v>
      </c>
      <c r="L3107" s="464">
        <f t="shared" si="458"/>
        <v>16544</v>
      </c>
      <c r="M3107" s="644">
        <f t="shared" si="459"/>
        <v>1.1605898132947492E-7</v>
      </c>
      <c r="P3107" s="479"/>
    </row>
    <row r="3108" spans="1:16" s="411" customFormat="1">
      <c r="A3108" s="680"/>
      <c r="B3108" s="440" t="s">
        <v>257</v>
      </c>
      <c r="C3108" s="441">
        <v>1006016617</v>
      </c>
      <c r="D3108" s="414" t="s">
        <v>258</v>
      </c>
      <c r="E3108" s="418" t="s">
        <v>1706</v>
      </c>
      <c r="F3108" s="629">
        <v>45352</v>
      </c>
      <c r="G3108" s="419">
        <v>29250000</v>
      </c>
      <c r="H3108" s="454"/>
      <c r="I3108" s="419">
        <v>143.66999999999999</v>
      </c>
      <c r="J3108" s="467"/>
      <c r="K3108" s="419">
        <f>+G3108*J3108%</f>
        <v>0</v>
      </c>
      <c r="L3108" s="464">
        <f t="shared" si="458"/>
        <v>29250000</v>
      </c>
      <c r="M3108" s="644">
        <f t="shared" si="459"/>
        <v>2.0519373814598292E-4</v>
      </c>
    </row>
    <row r="3109" spans="1:16">
      <c r="A3109" s="680"/>
      <c r="B3109" s="456" t="s">
        <v>26</v>
      </c>
      <c r="C3109" s="458"/>
      <c r="D3109" s="449"/>
      <c r="E3109" s="526"/>
      <c r="F3109" s="626"/>
      <c r="G3109" s="454">
        <f>SUM(G3105:G3108)</f>
        <v>29398894</v>
      </c>
      <c r="H3109" s="454" t="s">
        <v>158</v>
      </c>
      <c r="I3109" s="454" t="s">
        <v>158</v>
      </c>
      <c r="J3109" s="454" t="s">
        <v>158</v>
      </c>
      <c r="K3109" s="454">
        <f t="shared" ref="K3109:L3109" si="464">SUM(K3105:K3108)</f>
        <v>763.88898039530773</v>
      </c>
      <c r="L3109" s="454">
        <f t="shared" si="464"/>
        <v>29399657.888980396</v>
      </c>
      <c r="M3109" s="644">
        <f t="shared" si="459"/>
        <v>2.0624361375907432E-4</v>
      </c>
      <c r="P3109" s="479"/>
    </row>
    <row r="3110" spans="1:16" s="411" customFormat="1">
      <c r="A3110" s="680"/>
      <c r="B3110" s="440" t="s">
        <v>691</v>
      </c>
      <c r="C3110" s="441">
        <v>1006052770</v>
      </c>
      <c r="D3110" s="414" t="s">
        <v>1477</v>
      </c>
      <c r="E3110" s="418" t="s">
        <v>1706</v>
      </c>
      <c r="F3110" s="625">
        <v>44729</v>
      </c>
      <c r="G3110" s="419">
        <v>1800000</v>
      </c>
      <c r="H3110" s="454"/>
      <c r="I3110" s="419">
        <v>143.66999999999999</v>
      </c>
      <c r="J3110" s="467"/>
      <c r="K3110" s="419">
        <f>+G3110*J3110%</f>
        <v>0</v>
      </c>
      <c r="L3110" s="464">
        <f t="shared" si="458"/>
        <v>1800000</v>
      </c>
      <c r="M3110" s="644">
        <f t="shared" si="459"/>
        <v>1.2627306962829719E-5</v>
      </c>
    </row>
    <row r="3111" spans="1:16">
      <c r="A3111" s="680"/>
      <c r="B3111" s="456" t="s">
        <v>26</v>
      </c>
      <c r="C3111" s="458"/>
      <c r="D3111" s="449"/>
      <c r="E3111" s="526"/>
      <c r="F3111" s="626"/>
      <c r="G3111" s="454">
        <f>SUM(G3110)</f>
        <v>1800000</v>
      </c>
      <c r="H3111" s="454" t="s">
        <v>158</v>
      </c>
      <c r="I3111" s="454" t="s">
        <v>158</v>
      </c>
      <c r="J3111" s="454" t="s">
        <v>2890</v>
      </c>
      <c r="K3111" s="454">
        <f t="shared" ref="K3111:L3111" si="465">SUM(K3110)</f>
        <v>0</v>
      </c>
      <c r="L3111" s="454">
        <f t="shared" si="465"/>
        <v>1800000</v>
      </c>
      <c r="M3111" s="644">
        <f t="shared" si="459"/>
        <v>1.2627306962829719E-5</v>
      </c>
      <c r="P3111" s="479"/>
    </row>
    <row r="3112" spans="1:16" s="411" customFormat="1">
      <c r="A3112" s="680"/>
      <c r="B3112" s="440" t="s">
        <v>1478</v>
      </c>
      <c r="C3112" s="441">
        <v>1109662837</v>
      </c>
      <c r="D3112" s="414" t="s">
        <v>1479</v>
      </c>
      <c r="E3112" s="418" t="s">
        <v>1706</v>
      </c>
      <c r="F3112" s="625">
        <v>44729</v>
      </c>
      <c r="G3112" s="419">
        <v>1800000</v>
      </c>
      <c r="H3112" s="454"/>
      <c r="I3112" s="419">
        <v>143.66999999999999</v>
      </c>
      <c r="J3112" s="467"/>
      <c r="K3112" s="419">
        <f>+G3112*J3112%</f>
        <v>0</v>
      </c>
      <c r="L3112" s="464">
        <f t="shared" si="458"/>
        <v>1800000</v>
      </c>
      <c r="M3112" s="644">
        <f t="shared" si="459"/>
        <v>1.2627306962829719E-5</v>
      </c>
    </row>
    <row r="3113" spans="1:16">
      <c r="A3113" s="680"/>
      <c r="B3113" s="456" t="s">
        <v>26</v>
      </c>
      <c r="C3113" s="458"/>
      <c r="D3113" s="449"/>
      <c r="E3113" s="526"/>
      <c r="F3113" s="626"/>
      <c r="G3113" s="454">
        <f>SUM(G3112)</f>
        <v>1800000</v>
      </c>
      <c r="H3113" s="454" t="s">
        <v>158</v>
      </c>
      <c r="I3113" s="454" t="s">
        <v>158</v>
      </c>
      <c r="J3113" s="454" t="s">
        <v>158</v>
      </c>
      <c r="K3113" s="454">
        <f t="shared" ref="K3113:L3113" si="466">SUM(K3112)</f>
        <v>0</v>
      </c>
      <c r="L3113" s="454">
        <f t="shared" si="466"/>
        <v>1800000</v>
      </c>
      <c r="M3113" s="644">
        <f t="shared" si="459"/>
        <v>1.2627306962829719E-5</v>
      </c>
      <c r="P3113" s="479"/>
    </row>
    <row r="3114" spans="1:16" s="411" customFormat="1">
      <c r="A3114" s="680"/>
      <c r="B3114" s="440" t="s">
        <v>675</v>
      </c>
      <c r="C3114" s="441">
        <v>14973753</v>
      </c>
      <c r="D3114" s="414" t="s">
        <v>1092</v>
      </c>
      <c r="E3114" s="418" t="s">
        <v>1706</v>
      </c>
      <c r="F3114" s="625"/>
      <c r="G3114" s="419">
        <v>83221395</v>
      </c>
      <c r="H3114" s="454"/>
      <c r="I3114" s="419">
        <v>143.66999999999999</v>
      </c>
      <c r="J3114" s="467"/>
      <c r="K3114" s="419">
        <f>+G3114*J3114%</f>
        <v>0</v>
      </c>
      <c r="L3114" s="464">
        <f t="shared" si="458"/>
        <v>83221395</v>
      </c>
      <c r="M3114" s="644">
        <f t="shared" si="459"/>
        <v>5.8381227807772346E-4</v>
      </c>
    </row>
    <row r="3115" spans="1:16">
      <c r="A3115" s="680"/>
      <c r="B3115" s="456" t="s">
        <v>26</v>
      </c>
      <c r="C3115" s="458"/>
      <c r="D3115" s="449"/>
      <c r="E3115" s="526"/>
      <c r="F3115" s="626"/>
      <c r="G3115" s="454">
        <f>SUM(G3114)</f>
        <v>83221395</v>
      </c>
      <c r="H3115" s="454" t="s">
        <v>158</v>
      </c>
      <c r="I3115" s="454" t="s">
        <v>158</v>
      </c>
      <c r="J3115" s="454" t="s">
        <v>158</v>
      </c>
      <c r="K3115" s="454">
        <f t="shared" ref="K3115:L3115" si="467">SUM(K3114)</f>
        <v>0</v>
      </c>
      <c r="L3115" s="454">
        <f t="shared" si="467"/>
        <v>83221395</v>
      </c>
      <c r="M3115" s="644">
        <f t="shared" ref="M3115:M3178" si="468">+L3115/$L$4337</f>
        <v>5.8381227807772346E-4</v>
      </c>
      <c r="P3115" s="479"/>
    </row>
    <row r="3116" spans="1:16" s="411" customFormat="1">
      <c r="A3116" s="680"/>
      <c r="B3116" s="440" t="s">
        <v>731</v>
      </c>
      <c r="C3116" s="441">
        <v>1107840949</v>
      </c>
      <c r="D3116" s="414"/>
      <c r="E3116" s="418" t="s">
        <v>1706</v>
      </c>
      <c r="F3116" s="625"/>
      <c r="G3116" s="433">
        <v>26000</v>
      </c>
      <c r="H3116" s="454"/>
      <c r="I3116" s="419">
        <v>143.66999999999999</v>
      </c>
      <c r="J3116" s="467"/>
      <c r="K3116" s="419">
        <f>+G3116*J3116%</f>
        <v>0</v>
      </c>
      <c r="L3116" s="464">
        <f t="shared" ref="L3116:L3178" si="469">+G3116+K3116</f>
        <v>26000</v>
      </c>
      <c r="M3116" s="644">
        <f t="shared" si="468"/>
        <v>1.8239443390754037E-7</v>
      </c>
    </row>
    <row r="3117" spans="1:16">
      <c r="A3117" s="680"/>
      <c r="B3117" s="440" t="s">
        <v>731</v>
      </c>
      <c r="C3117" s="441">
        <v>1107840949</v>
      </c>
      <c r="D3117" s="414"/>
      <c r="E3117" s="418" t="s">
        <v>1706</v>
      </c>
      <c r="F3117" s="625"/>
      <c r="G3117" s="419">
        <v>26000</v>
      </c>
      <c r="H3117" s="419">
        <v>0</v>
      </c>
      <c r="I3117" s="419">
        <v>143.66999999999999</v>
      </c>
      <c r="J3117" s="466">
        <v>0</v>
      </c>
      <c r="K3117" s="419">
        <f>+G3117*J3117%</f>
        <v>0</v>
      </c>
      <c r="L3117" s="464">
        <f t="shared" si="469"/>
        <v>26000</v>
      </c>
      <c r="M3117" s="644">
        <f t="shared" si="468"/>
        <v>1.8239443390754037E-7</v>
      </c>
      <c r="P3117" s="479"/>
    </row>
    <row r="3118" spans="1:16" s="411" customFormat="1">
      <c r="A3118" s="680"/>
      <c r="B3118" s="456" t="s">
        <v>26</v>
      </c>
      <c r="C3118" s="458"/>
      <c r="D3118" s="449"/>
      <c r="E3118" s="526"/>
      <c r="F3118" s="626"/>
      <c r="G3118" s="454">
        <f>SUM(G3116:G3117)</f>
        <v>52000</v>
      </c>
      <c r="H3118" s="454" t="s">
        <v>2890</v>
      </c>
      <c r="I3118" s="454" t="s">
        <v>158</v>
      </c>
      <c r="J3118" s="454" t="s">
        <v>158</v>
      </c>
      <c r="K3118" s="454">
        <f t="shared" ref="K3118:L3118" si="470">SUM(K3116:K3117)</f>
        <v>0</v>
      </c>
      <c r="L3118" s="454">
        <f t="shared" si="470"/>
        <v>52000</v>
      </c>
      <c r="M3118" s="644">
        <f t="shared" si="468"/>
        <v>3.6478886781508074E-7</v>
      </c>
    </row>
    <row r="3119" spans="1:16">
      <c r="A3119" s="680"/>
      <c r="B3119" s="440" t="s">
        <v>1480</v>
      </c>
      <c r="C3119" s="441">
        <v>1010043215</v>
      </c>
      <c r="D3119" s="414" t="s">
        <v>1481</v>
      </c>
      <c r="E3119" s="418" t="s">
        <v>1706</v>
      </c>
      <c r="F3119" s="625">
        <v>44729</v>
      </c>
      <c r="G3119" s="419">
        <v>1800000</v>
      </c>
      <c r="H3119" s="419">
        <v>119.31</v>
      </c>
      <c r="I3119" s="419">
        <v>143.66999999999999</v>
      </c>
      <c r="J3119" s="466">
        <f t="shared" si="460"/>
        <v>1.2041740005028916</v>
      </c>
      <c r="K3119" s="419">
        <f>+G3119*J3119%</f>
        <v>21675.132009052046</v>
      </c>
      <c r="L3119" s="464">
        <f t="shared" si="469"/>
        <v>1821675.132009052</v>
      </c>
      <c r="M3119" s="644">
        <f t="shared" si="468"/>
        <v>1.2779361710239805E-5</v>
      </c>
      <c r="P3119" s="479"/>
    </row>
    <row r="3120" spans="1:16" s="411" customFormat="1">
      <c r="A3120" s="680"/>
      <c r="B3120" s="456" t="s">
        <v>26</v>
      </c>
      <c r="C3120" s="458"/>
      <c r="D3120" s="449"/>
      <c r="E3120" s="526"/>
      <c r="F3120" s="626"/>
      <c r="G3120" s="454">
        <f>SUM(G3119)</f>
        <v>1800000</v>
      </c>
      <c r="H3120" s="454" t="s">
        <v>158</v>
      </c>
      <c r="I3120" s="454" t="s">
        <v>158</v>
      </c>
      <c r="J3120" s="454" t="s">
        <v>158</v>
      </c>
      <c r="K3120" s="454">
        <f t="shared" ref="K3120:L3120" si="471">SUM(K3119)</f>
        <v>21675.132009052046</v>
      </c>
      <c r="L3120" s="454">
        <f t="shared" si="471"/>
        <v>1821675.132009052</v>
      </c>
      <c r="M3120" s="644">
        <f t="shared" si="468"/>
        <v>1.2779361710239805E-5</v>
      </c>
    </row>
    <row r="3121" spans="1:16">
      <c r="A3121" s="680"/>
      <c r="B3121" s="440" t="s">
        <v>261</v>
      </c>
      <c r="C3121" s="441">
        <v>1003500555</v>
      </c>
      <c r="D3121" s="414" t="s">
        <v>262</v>
      </c>
      <c r="E3121" s="418" t="s">
        <v>1706</v>
      </c>
      <c r="F3121" s="627">
        <v>20211231</v>
      </c>
      <c r="G3121" s="419">
        <v>30542000</v>
      </c>
      <c r="H3121" s="419">
        <v>119.31</v>
      </c>
      <c r="I3121" s="419">
        <v>143.66999999999999</v>
      </c>
      <c r="J3121" s="466">
        <f t="shared" si="460"/>
        <v>1.2041740005028916</v>
      </c>
      <c r="K3121" s="419">
        <f>+G3121*J3121%</f>
        <v>367778.82323359314</v>
      </c>
      <c r="L3121" s="464">
        <f t="shared" si="469"/>
        <v>30909778.823233593</v>
      </c>
      <c r="M3121" s="644">
        <f t="shared" si="468"/>
        <v>2.1683736964119119E-4</v>
      </c>
      <c r="P3121" s="479"/>
    </row>
    <row r="3122" spans="1:16" s="411" customFormat="1">
      <c r="A3122" s="680"/>
      <c r="B3122" s="440" t="s">
        <v>261</v>
      </c>
      <c r="C3122" s="441">
        <v>1003500555</v>
      </c>
      <c r="D3122" s="414" t="s">
        <v>262</v>
      </c>
      <c r="E3122" s="418" t="s">
        <v>1706</v>
      </c>
      <c r="F3122" s="627">
        <v>20221128</v>
      </c>
      <c r="G3122" s="419">
        <v>1479272</v>
      </c>
      <c r="H3122" s="454"/>
      <c r="I3122" s="419">
        <v>143.66999999999999</v>
      </c>
      <c r="J3122" s="467"/>
      <c r="K3122" s="419">
        <f>+G3122*J3122%</f>
        <v>0</v>
      </c>
      <c r="L3122" s="464">
        <f t="shared" si="469"/>
        <v>1479272</v>
      </c>
      <c r="M3122" s="644">
        <f t="shared" si="468"/>
        <v>1.0377345347510579E-5</v>
      </c>
    </row>
    <row r="3123" spans="1:16">
      <c r="A3123" s="680"/>
      <c r="B3123" s="456" t="s">
        <v>26</v>
      </c>
      <c r="C3123" s="458"/>
      <c r="D3123" s="449"/>
      <c r="E3123" s="526"/>
      <c r="F3123" s="626"/>
      <c r="G3123" s="454">
        <f>SUM(G3121:G3122)</f>
        <v>32021272</v>
      </c>
      <c r="H3123" s="454" t="s">
        <v>158</v>
      </c>
      <c r="I3123" s="454" t="s">
        <v>158</v>
      </c>
      <c r="J3123" s="454" t="s">
        <v>158</v>
      </c>
      <c r="K3123" s="454">
        <f t="shared" ref="K3123:L3123" si="472">SUM(K3121:K3122)</f>
        <v>367778.82323359314</v>
      </c>
      <c r="L3123" s="454">
        <f t="shared" si="472"/>
        <v>32389050.823233593</v>
      </c>
      <c r="M3123" s="644">
        <f t="shared" si="468"/>
        <v>2.2721471498870176E-4</v>
      </c>
      <c r="P3123" s="479"/>
    </row>
    <row r="3124" spans="1:16" s="411" customFormat="1">
      <c r="A3124" s="680"/>
      <c r="B3124" s="440" t="s">
        <v>855</v>
      </c>
      <c r="C3124" s="441">
        <v>1004354641</v>
      </c>
      <c r="D3124" s="414" t="s">
        <v>856</v>
      </c>
      <c r="E3124" s="418" t="s">
        <v>1706</v>
      </c>
      <c r="F3124" s="627">
        <v>20221128</v>
      </c>
      <c r="G3124" s="419">
        <v>4082545</v>
      </c>
      <c r="H3124" s="454"/>
      <c r="I3124" s="419">
        <v>143.66999999999999</v>
      </c>
      <c r="J3124" s="467"/>
      <c r="K3124" s="419">
        <f>+G3124*J3124%</f>
        <v>0</v>
      </c>
      <c r="L3124" s="464">
        <f t="shared" si="469"/>
        <v>4082545</v>
      </c>
      <c r="M3124" s="644">
        <f t="shared" si="468"/>
        <v>2.863974939142536E-5</v>
      </c>
    </row>
    <row r="3125" spans="1:16">
      <c r="A3125" s="680"/>
      <c r="B3125" s="456" t="s">
        <v>26</v>
      </c>
      <c r="C3125" s="458"/>
      <c r="D3125" s="449"/>
      <c r="E3125" s="526"/>
      <c r="F3125" s="626"/>
      <c r="G3125" s="454">
        <f>SUM(G3124)</f>
        <v>4082545</v>
      </c>
      <c r="H3125" s="454" t="s">
        <v>158</v>
      </c>
      <c r="I3125" s="454" t="s">
        <v>158</v>
      </c>
      <c r="J3125" s="454" t="s">
        <v>158</v>
      </c>
      <c r="K3125" s="454">
        <f t="shared" ref="K3125:L3125" si="473">SUM(K3124)</f>
        <v>0</v>
      </c>
      <c r="L3125" s="454">
        <f t="shared" si="473"/>
        <v>4082545</v>
      </c>
      <c r="M3125" s="644">
        <f t="shared" si="468"/>
        <v>2.863974939142536E-5</v>
      </c>
      <c r="P3125" s="479"/>
    </row>
    <row r="3126" spans="1:16" s="411" customFormat="1">
      <c r="A3126" s="680"/>
      <c r="B3126" s="440" t="s">
        <v>1482</v>
      </c>
      <c r="C3126" s="441">
        <v>1143987910</v>
      </c>
      <c r="D3126" s="414" t="s">
        <v>1483</v>
      </c>
      <c r="E3126" s="418" t="s">
        <v>1706</v>
      </c>
      <c r="F3126" s="625">
        <v>44729</v>
      </c>
      <c r="G3126" s="419">
        <v>1800000</v>
      </c>
      <c r="H3126" s="454"/>
      <c r="I3126" s="419">
        <v>143.66999999999999</v>
      </c>
      <c r="J3126" s="467"/>
      <c r="K3126" s="419">
        <f>+G3126*J3126%</f>
        <v>0</v>
      </c>
      <c r="L3126" s="464">
        <f t="shared" si="469"/>
        <v>1800000</v>
      </c>
      <c r="M3126" s="644">
        <f t="shared" si="468"/>
        <v>1.2627306962829719E-5</v>
      </c>
    </row>
    <row r="3127" spans="1:16">
      <c r="A3127" s="680"/>
      <c r="B3127" s="456" t="s">
        <v>26</v>
      </c>
      <c r="C3127" s="458"/>
      <c r="D3127" s="449"/>
      <c r="E3127" s="526"/>
      <c r="F3127" s="626"/>
      <c r="G3127" s="454">
        <f>SUM(G3126)</f>
        <v>1800000</v>
      </c>
      <c r="H3127" s="454" t="s">
        <v>158</v>
      </c>
      <c r="I3127" s="454" t="s">
        <v>158</v>
      </c>
      <c r="J3127" s="454" t="s">
        <v>158</v>
      </c>
      <c r="K3127" s="454">
        <f t="shared" ref="K3127:L3127" si="474">SUM(K3126)</f>
        <v>0</v>
      </c>
      <c r="L3127" s="454">
        <f t="shared" si="474"/>
        <v>1800000</v>
      </c>
      <c r="M3127" s="644">
        <f t="shared" si="468"/>
        <v>1.2627306962829719E-5</v>
      </c>
      <c r="P3127" s="479"/>
    </row>
    <row r="3128" spans="1:16" s="411" customFormat="1">
      <c r="A3128" s="680"/>
      <c r="B3128" s="440" t="s">
        <v>1484</v>
      </c>
      <c r="C3128" s="441">
        <v>1065243384</v>
      </c>
      <c r="D3128" s="414" t="s">
        <v>219</v>
      </c>
      <c r="E3128" s="418" t="s">
        <v>1706</v>
      </c>
      <c r="F3128" s="625">
        <v>44729</v>
      </c>
      <c r="G3128" s="419">
        <v>1444000</v>
      </c>
      <c r="H3128" s="454"/>
      <c r="I3128" s="419">
        <v>143.66999999999999</v>
      </c>
      <c r="J3128" s="467"/>
      <c r="K3128" s="419">
        <f>+G3128*J3128%</f>
        <v>0</v>
      </c>
      <c r="L3128" s="464">
        <f t="shared" si="469"/>
        <v>1444000</v>
      </c>
      <c r="M3128" s="644">
        <f t="shared" si="468"/>
        <v>1.0129906252403396E-5</v>
      </c>
    </row>
    <row r="3129" spans="1:16">
      <c r="A3129" s="680"/>
      <c r="B3129" s="456" t="s">
        <v>26</v>
      </c>
      <c r="C3129" s="458"/>
      <c r="D3129" s="449"/>
      <c r="E3129" s="526"/>
      <c r="F3129" s="626"/>
      <c r="G3129" s="454">
        <f>SUM(G3128)</f>
        <v>1444000</v>
      </c>
      <c r="H3129" s="454" t="s">
        <v>158</v>
      </c>
      <c r="I3129" s="454" t="s">
        <v>2890</v>
      </c>
      <c r="J3129" s="454" t="s">
        <v>158</v>
      </c>
      <c r="K3129" s="454">
        <f t="shared" ref="K3129:L3129" si="475">SUM(K3128)</f>
        <v>0</v>
      </c>
      <c r="L3129" s="454">
        <f t="shared" si="475"/>
        <v>1444000</v>
      </c>
      <c r="M3129" s="644">
        <f t="shared" si="468"/>
        <v>1.0129906252403396E-5</v>
      </c>
      <c r="P3129" s="479"/>
    </row>
    <row r="3130" spans="1:16" s="411" customFormat="1">
      <c r="A3130" s="680"/>
      <c r="B3130" s="440" t="s">
        <v>754</v>
      </c>
      <c r="C3130" s="441">
        <v>1114450809</v>
      </c>
      <c r="D3130" s="414" t="s">
        <v>1485</v>
      </c>
      <c r="E3130" s="418" t="s">
        <v>1706</v>
      </c>
      <c r="F3130" s="625">
        <v>44729</v>
      </c>
      <c r="G3130" s="433">
        <v>600000</v>
      </c>
      <c r="H3130" s="454"/>
      <c r="I3130" s="419">
        <v>143.66999999999999</v>
      </c>
      <c r="J3130" s="467"/>
      <c r="K3130" s="419">
        <f>+G3130*J3130%</f>
        <v>0</v>
      </c>
      <c r="L3130" s="464">
        <f t="shared" si="469"/>
        <v>600000</v>
      </c>
      <c r="M3130" s="644">
        <f t="shared" si="468"/>
        <v>4.209102320943239E-6</v>
      </c>
    </row>
    <row r="3131" spans="1:16">
      <c r="A3131" s="680"/>
      <c r="B3131" s="456" t="s">
        <v>26</v>
      </c>
      <c r="C3131" s="458"/>
      <c r="D3131" s="449"/>
      <c r="E3131" s="526"/>
      <c r="F3131" s="626"/>
      <c r="G3131" s="454">
        <f>SUM(G3130)</f>
        <v>600000</v>
      </c>
      <c r="H3131" s="454" t="s">
        <v>158</v>
      </c>
      <c r="I3131" s="454" t="s">
        <v>158</v>
      </c>
      <c r="J3131" s="454" t="s">
        <v>158</v>
      </c>
      <c r="K3131" s="454">
        <f t="shared" ref="K3131:L3131" si="476">SUM(K3130)</f>
        <v>0</v>
      </c>
      <c r="L3131" s="454">
        <f t="shared" si="476"/>
        <v>600000</v>
      </c>
      <c r="M3131" s="644">
        <f t="shared" si="468"/>
        <v>4.209102320943239E-6</v>
      </c>
      <c r="P3131" s="479"/>
    </row>
    <row r="3132" spans="1:16" s="411" customFormat="1">
      <c r="A3132" s="680"/>
      <c r="B3132" s="440" t="s">
        <v>194</v>
      </c>
      <c r="C3132" s="441">
        <v>31947064</v>
      </c>
      <c r="D3132" s="414" t="s">
        <v>1344</v>
      </c>
      <c r="E3132" s="418" t="s">
        <v>1706</v>
      </c>
      <c r="F3132" s="627">
        <v>20240827</v>
      </c>
      <c r="G3132" s="419">
        <v>1760000</v>
      </c>
      <c r="H3132" s="454"/>
      <c r="I3132" s="419">
        <v>143.66999999999999</v>
      </c>
      <c r="J3132" s="467"/>
      <c r="K3132" s="419">
        <f>+G3132*J3132%</f>
        <v>0</v>
      </c>
      <c r="L3132" s="464">
        <f t="shared" si="469"/>
        <v>1760000</v>
      </c>
      <c r="M3132" s="644">
        <f t="shared" si="468"/>
        <v>1.2346700141433502E-5</v>
      </c>
    </row>
    <row r="3133" spans="1:16">
      <c r="A3133" s="680"/>
      <c r="B3133" s="456" t="s">
        <v>26</v>
      </c>
      <c r="C3133" s="458"/>
      <c r="D3133" s="449"/>
      <c r="E3133" s="526"/>
      <c r="F3133" s="626"/>
      <c r="G3133" s="454">
        <f>SUM(G3132)</f>
        <v>1760000</v>
      </c>
      <c r="H3133" s="454" t="s">
        <v>158</v>
      </c>
      <c r="I3133" s="454" t="s">
        <v>158</v>
      </c>
      <c r="J3133" s="454" t="s">
        <v>158</v>
      </c>
      <c r="K3133" s="454">
        <f t="shared" ref="K3133:L3133" si="477">SUM(K3132)</f>
        <v>0</v>
      </c>
      <c r="L3133" s="454">
        <f t="shared" si="477"/>
        <v>1760000</v>
      </c>
      <c r="M3133" s="644">
        <f t="shared" si="468"/>
        <v>1.2346700141433502E-5</v>
      </c>
      <c r="P3133" s="479"/>
    </row>
    <row r="3134" spans="1:16" s="411" customFormat="1">
      <c r="A3134" s="680"/>
      <c r="B3134" s="440" t="s">
        <v>1486</v>
      </c>
      <c r="C3134" s="441">
        <v>1032461218</v>
      </c>
      <c r="D3134" s="414" t="s">
        <v>871</v>
      </c>
      <c r="E3134" s="418" t="s">
        <v>1706</v>
      </c>
      <c r="F3134" s="625">
        <v>44729</v>
      </c>
      <c r="G3134" s="419">
        <v>1800000</v>
      </c>
      <c r="H3134" s="454"/>
      <c r="I3134" s="419">
        <v>143.66999999999999</v>
      </c>
      <c r="J3134" s="467"/>
      <c r="K3134" s="419">
        <f>+G3134*J3134%</f>
        <v>0</v>
      </c>
      <c r="L3134" s="464">
        <f t="shared" si="469"/>
        <v>1800000</v>
      </c>
      <c r="M3134" s="644">
        <f t="shared" si="468"/>
        <v>1.2627306962829719E-5</v>
      </c>
    </row>
    <row r="3135" spans="1:16">
      <c r="A3135" s="680"/>
      <c r="B3135" s="456" t="s">
        <v>26</v>
      </c>
      <c r="C3135" s="458"/>
      <c r="D3135" s="449"/>
      <c r="E3135" s="526"/>
      <c r="F3135" s="626"/>
      <c r="G3135" s="454">
        <f>SUM(G3134)</f>
        <v>1800000</v>
      </c>
      <c r="H3135" s="454" t="s">
        <v>158</v>
      </c>
      <c r="I3135" s="454" t="s">
        <v>158</v>
      </c>
      <c r="J3135" s="454" t="s">
        <v>158</v>
      </c>
      <c r="K3135" s="454">
        <f t="shared" ref="K3135:L3135" si="478">SUM(K3134)</f>
        <v>0</v>
      </c>
      <c r="L3135" s="454">
        <f t="shared" si="478"/>
        <v>1800000</v>
      </c>
      <c r="M3135" s="644">
        <f t="shared" si="468"/>
        <v>1.2627306962829719E-5</v>
      </c>
      <c r="P3135" s="479"/>
    </row>
    <row r="3136" spans="1:16">
      <c r="A3136" s="680"/>
      <c r="B3136" s="440" t="s">
        <v>901</v>
      </c>
      <c r="C3136" s="441">
        <v>1144057170</v>
      </c>
      <c r="D3136" s="414" t="s">
        <v>902</v>
      </c>
      <c r="E3136" s="418" t="s">
        <v>1706</v>
      </c>
      <c r="F3136" s="627">
        <v>20221128</v>
      </c>
      <c r="G3136" s="419">
        <v>5080545</v>
      </c>
      <c r="H3136" s="419">
        <v>128.27000000000001</v>
      </c>
      <c r="I3136" s="419">
        <v>143.66999999999999</v>
      </c>
      <c r="J3136" s="466">
        <f t="shared" ref="J3136:J3182" si="479">+I3136/H3136</f>
        <v>1.1200592500194899</v>
      </c>
      <c r="K3136" s="419">
        <f>+G3136*J3136%</f>
        <v>56905.114223902696</v>
      </c>
      <c r="L3136" s="464">
        <f t="shared" si="469"/>
        <v>5137450.114223903</v>
      </c>
      <c r="M3136" s="644">
        <f t="shared" si="468"/>
        <v>3.6040088665849897E-5</v>
      </c>
      <c r="P3136" s="479"/>
    </row>
    <row r="3137" spans="1:16" s="411" customFormat="1">
      <c r="A3137" s="680"/>
      <c r="B3137" s="440" t="s">
        <v>901</v>
      </c>
      <c r="C3137" s="441">
        <v>1144057170</v>
      </c>
      <c r="D3137" s="414" t="s">
        <v>902</v>
      </c>
      <c r="E3137" s="418" t="s">
        <v>1706</v>
      </c>
      <c r="F3137" s="627">
        <v>20230130</v>
      </c>
      <c r="G3137" s="419">
        <v>48750000</v>
      </c>
      <c r="H3137" s="454"/>
      <c r="I3137" s="419">
        <v>143.66999999999999</v>
      </c>
      <c r="J3137" s="467"/>
      <c r="K3137" s="419">
        <f>+G3137*J3137%</f>
        <v>0</v>
      </c>
      <c r="L3137" s="464">
        <f t="shared" si="469"/>
        <v>48750000</v>
      </c>
      <c r="M3137" s="644">
        <f t="shared" si="468"/>
        <v>3.4198956357663822E-4</v>
      </c>
    </row>
    <row r="3138" spans="1:16">
      <c r="A3138" s="680"/>
      <c r="B3138" s="456" t="s">
        <v>26</v>
      </c>
      <c r="C3138" s="458"/>
      <c r="D3138" s="449"/>
      <c r="E3138" s="526"/>
      <c r="F3138" s="626"/>
      <c r="G3138" s="454">
        <f>SUM(G3136:G3137)</f>
        <v>53830545</v>
      </c>
      <c r="H3138" s="454" t="s">
        <v>158</v>
      </c>
      <c r="I3138" s="454" t="s">
        <v>158</v>
      </c>
      <c r="J3138" s="454" t="s">
        <v>158</v>
      </c>
      <c r="K3138" s="454">
        <f t="shared" ref="K3138:L3138" si="480">SUM(K3136:K3137)</f>
        <v>56905.114223902696</v>
      </c>
      <c r="L3138" s="454">
        <f t="shared" si="480"/>
        <v>53887450.114223905</v>
      </c>
      <c r="M3138" s="644">
        <f t="shared" si="468"/>
        <v>3.780296522424881E-4</v>
      </c>
      <c r="P3138" s="479"/>
    </row>
    <row r="3139" spans="1:16">
      <c r="A3139" s="680"/>
      <c r="B3139" s="440" t="s">
        <v>487</v>
      </c>
      <c r="C3139" s="441">
        <v>444444441</v>
      </c>
      <c r="D3139" s="414" t="s">
        <v>488</v>
      </c>
      <c r="E3139" s="418" t="s">
        <v>1706</v>
      </c>
      <c r="F3139" s="625">
        <v>36555</v>
      </c>
      <c r="G3139" s="419">
        <v>27868120</v>
      </c>
      <c r="H3139" s="419">
        <v>104.24</v>
      </c>
      <c r="I3139" s="419">
        <v>143.66999999999999</v>
      </c>
      <c r="J3139" s="466">
        <f t="shared" si="479"/>
        <v>1.3782617037605525</v>
      </c>
      <c r="K3139" s="419">
        <f t="shared" ref="K3139:K3146" si="481">+G3139*J3139%</f>
        <v>384095.62551803526</v>
      </c>
      <c r="L3139" s="464">
        <f t="shared" si="469"/>
        <v>28252215.625518035</v>
      </c>
      <c r="M3139" s="644">
        <f t="shared" si="468"/>
        <v>1.9819411060192801E-4</v>
      </c>
      <c r="P3139" s="479"/>
    </row>
    <row r="3140" spans="1:16">
      <c r="A3140" s="680"/>
      <c r="B3140" s="440" t="s">
        <v>487</v>
      </c>
      <c r="C3140" s="441">
        <v>444444441</v>
      </c>
      <c r="D3140" s="414" t="s">
        <v>488</v>
      </c>
      <c r="E3140" s="418" t="s">
        <v>1706</v>
      </c>
      <c r="F3140" s="625">
        <v>36555</v>
      </c>
      <c r="G3140" s="419">
        <v>54337899</v>
      </c>
      <c r="H3140" s="419">
        <v>104.24</v>
      </c>
      <c r="I3140" s="419">
        <v>143.66999999999999</v>
      </c>
      <c r="J3140" s="466">
        <f t="shared" si="479"/>
        <v>1.3782617037605525</v>
      </c>
      <c r="K3140" s="419">
        <f t="shared" si="481"/>
        <v>748918.45254508825</v>
      </c>
      <c r="L3140" s="464">
        <f t="shared" si="469"/>
        <v>55086817.452545092</v>
      </c>
      <c r="M3140" s="644">
        <f t="shared" si="468"/>
        <v>3.8644341865480683E-4</v>
      </c>
      <c r="P3140" s="479"/>
    </row>
    <row r="3141" spans="1:16">
      <c r="A3141" s="680"/>
      <c r="B3141" s="440" t="s">
        <v>487</v>
      </c>
      <c r="C3141" s="441">
        <v>444444441</v>
      </c>
      <c r="D3141" s="414" t="s">
        <v>488</v>
      </c>
      <c r="E3141" s="418" t="s">
        <v>1706</v>
      </c>
      <c r="F3141" s="625">
        <v>36555</v>
      </c>
      <c r="G3141" s="419">
        <f>60591949-37616043.85</f>
        <v>22975905.149999999</v>
      </c>
      <c r="H3141" s="419">
        <v>104.24</v>
      </c>
      <c r="I3141" s="419">
        <v>143.66999999999999</v>
      </c>
      <c r="J3141" s="466">
        <f t="shared" si="479"/>
        <v>1.3782617037605525</v>
      </c>
      <c r="K3141" s="419">
        <f t="shared" si="481"/>
        <v>316668.10177479853</v>
      </c>
      <c r="L3141" s="464">
        <f t="shared" si="469"/>
        <v>23292573.251774795</v>
      </c>
      <c r="M3141" s="644">
        <f t="shared" si="468"/>
        <v>1.6340137355797617E-4</v>
      </c>
      <c r="P3141" s="479"/>
    </row>
    <row r="3142" spans="1:16">
      <c r="A3142" s="680"/>
      <c r="B3142" s="440" t="s">
        <v>487</v>
      </c>
      <c r="C3142" s="441">
        <v>444444441</v>
      </c>
      <c r="D3142" s="414" t="s">
        <v>488</v>
      </c>
      <c r="E3142" s="418" t="s">
        <v>1706</v>
      </c>
      <c r="F3142" s="625">
        <v>36555</v>
      </c>
      <c r="G3142" s="419">
        <v>54300909</v>
      </c>
      <c r="H3142" s="419">
        <v>104.24</v>
      </c>
      <c r="I3142" s="419">
        <v>143.66999999999999</v>
      </c>
      <c r="J3142" s="466">
        <f t="shared" si="479"/>
        <v>1.3782617037605525</v>
      </c>
      <c r="K3142" s="419">
        <f t="shared" si="481"/>
        <v>748408.63354086725</v>
      </c>
      <c r="L3142" s="464">
        <f t="shared" si="469"/>
        <v>55049317.633540869</v>
      </c>
      <c r="M3142" s="644">
        <f t="shared" si="468"/>
        <v>3.8618035102946409E-4</v>
      </c>
      <c r="P3142" s="479"/>
    </row>
    <row r="3143" spans="1:16">
      <c r="A3143" s="680"/>
      <c r="B3143" s="440" t="s">
        <v>487</v>
      </c>
      <c r="C3143" s="441">
        <v>444444441</v>
      </c>
      <c r="D3143" s="414" t="s">
        <v>488</v>
      </c>
      <c r="E3143" s="418" t="s">
        <v>1706</v>
      </c>
      <c r="F3143" s="625">
        <v>36555</v>
      </c>
      <c r="G3143" s="419">
        <v>54300909</v>
      </c>
      <c r="H3143" s="419">
        <v>104.24</v>
      </c>
      <c r="I3143" s="419">
        <v>143.66999999999999</v>
      </c>
      <c r="J3143" s="466">
        <f t="shared" si="479"/>
        <v>1.3782617037605525</v>
      </c>
      <c r="K3143" s="419">
        <f t="shared" si="481"/>
        <v>748408.63354086725</v>
      </c>
      <c r="L3143" s="464">
        <f t="shared" si="469"/>
        <v>55049317.633540869</v>
      </c>
      <c r="M3143" s="644">
        <f t="shared" si="468"/>
        <v>3.8618035102946409E-4</v>
      </c>
      <c r="P3143" s="479"/>
    </row>
    <row r="3144" spans="1:16">
      <c r="A3144" s="680"/>
      <c r="B3144" s="440" t="s">
        <v>487</v>
      </c>
      <c r="C3144" s="441">
        <v>444444441</v>
      </c>
      <c r="D3144" s="414" t="s">
        <v>488</v>
      </c>
      <c r="E3144" s="418" t="s">
        <v>1706</v>
      </c>
      <c r="F3144" s="625">
        <v>36555</v>
      </c>
      <c r="G3144" s="419">
        <v>54300909</v>
      </c>
      <c r="H3144" s="419">
        <v>0</v>
      </c>
      <c r="I3144" s="419">
        <v>143.66999999999999</v>
      </c>
      <c r="J3144" s="466">
        <v>0</v>
      </c>
      <c r="K3144" s="419">
        <f t="shared" si="481"/>
        <v>0</v>
      </c>
      <c r="L3144" s="464">
        <f t="shared" si="469"/>
        <v>54300909</v>
      </c>
      <c r="M3144" s="644">
        <f t="shared" si="468"/>
        <v>3.8093013683537937E-4</v>
      </c>
      <c r="P3144" s="479"/>
    </row>
    <row r="3145" spans="1:16">
      <c r="A3145" s="680"/>
      <c r="B3145" s="440" t="s">
        <v>487</v>
      </c>
      <c r="C3145" s="441">
        <v>444444441</v>
      </c>
      <c r="D3145" s="414" t="s">
        <v>488</v>
      </c>
      <c r="E3145" s="418" t="s">
        <v>1706</v>
      </c>
      <c r="F3145" s="625">
        <v>36555</v>
      </c>
      <c r="G3145" s="419">
        <v>40395232.390000001</v>
      </c>
      <c r="H3145" s="419">
        <v>104.24</v>
      </c>
      <c r="I3145" s="419">
        <v>143.66999999999999</v>
      </c>
      <c r="J3145" s="466">
        <f t="shared" si="479"/>
        <v>1.3782617037605525</v>
      </c>
      <c r="K3145" s="419">
        <f t="shared" si="481"/>
        <v>556752.01817644853</v>
      </c>
      <c r="L3145" s="464">
        <f t="shared" si="469"/>
        <v>40951984.408176452</v>
      </c>
      <c r="M3145" s="644">
        <f t="shared" si="468"/>
        <v>2.8728515436614473E-4</v>
      </c>
      <c r="P3145" s="479"/>
    </row>
    <row r="3146" spans="1:16">
      <c r="A3146" s="680"/>
      <c r="B3146" s="440" t="s">
        <v>487</v>
      </c>
      <c r="C3146" s="441">
        <v>444444441</v>
      </c>
      <c r="D3146" s="414" t="s">
        <v>488</v>
      </c>
      <c r="E3146" s="418" t="s">
        <v>1706</v>
      </c>
      <c r="F3146" s="625">
        <v>36555</v>
      </c>
      <c r="G3146" s="419">
        <v>42622148.009999998</v>
      </c>
      <c r="H3146" s="419">
        <v>104.24</v>
      </c>
      <c r="I3146" s="419">
        <v>143.66999999999999</v>
      </c>
      <c r="J3146" s="466">
        <f t="shared" si="479"/>
        <v>1.3782617037605525</v>
      </c>
      <c r="K3146" s="419">
        <f t="shared" si="481"/>
        <v>587444.74334197037</v>
      </c>
      <c r="L3146" s="464">
        <f t="shared" si="469"/>
        <v>43209592.753341965</v>
      </c>
      <c r="M3146" s="644">
        <f t="shared" si="468"/>
        <v>3.0312266190850637E-4</v>
      </c>
      <c r="P3146" s="479"/>
    </row>
    <row r="3147" spans="1:16" s="411" customFormat="1">
      <c r="A3147" s="680"/>
      <c r="B3147" s="456" t="s">
        <v>26</v>
      </c>
      <c r="C3147" s="458"/>
      <c r="D3147" s="449"/>
      <c r="E3147" s="526"/>
      <c r="F3147" s="626"/>
      <c r="G3147" s="454">
        <f>SUM(G3139:G3146)</f>
        <v>351102031.55000001</v>
      </c>
      <c r="H3147" s="454" t="s">
        <v>158</v>
      </c>
      <c r="I3147" s="454" t="s">
        <v>158</v>
      </c>
      <c r="J3147" s="454" t="s">
        <v>158</v>
      </c>
      <c r="K3147" s="454">
        <f t="shared" ref="K3147:L3147" si="482">SUM(K3139:K3146)</f>
        <v>4090696.2084380751</v>
      </c>
      <c r="L3147" s="454">
        <f t="shared" si="482"/>
        <v>355192727.75843805</v>
      </c>
      <c r="M3147" s="644">
        <f t="shared" si="468"/>
        <v>2.4917375579836696E-3</v>
      </c>
    </row>
    <row r="3148" spans="1:16">
      <c r="A3148" s="680"/>
      <c r="B3148" s="440" t="s">
        <v>1345</v>
      </c>
      <c r="C3148" s="441" t="s">
        <v>1346</v>
      </c>
      <c r="D3148" s="414" t="s">
        <v>1347</v>
      </c>
      <c r="E3148" s="418" t="s">
        <v>1706</v>
      </c>
      <c r="F3148" s="629">
        <v>45514</v>
      </c>
      <c r="G3148" s="419">
        <v>290389</v>
      </c>
      <c r="H3148" s="419">
        <v>0</v>
      </c>
      <c r="I3148" s="419">
        <v>143.66999999999999</v>
      </c>
      <c r="J3148" s="466">
        <v>0</v>
      </c>
      <c r="K3148" s="419">
        <f>+G3148*J3148%</f>
        <v>0</v>
      </c>
      <c r="L3148" s="464">
        <f t="shared" si="469"/>
        <v>290389</v>
      </c>
      <c r="M3148" s="644">
        <f t="shared" si="468"/>
        <v>2.0371283564606439E-6</v>
      </c>
      <c r="P3148" s="479"/>
    </row>
    <row r="3149" spans="1:16" s="411" customFormat="1">
      <c r="A3149" s="680"/>
      <c r="B3149" s="456" t="s">
        <v>26</v>
      </c>
      <c r="C3149" s="458"/>
      <c r="D3149" s="449"/>
      <c r="E3149" s="526"/>
      <c r="F3149" s="626"/>
      <c r="G3149" s="454">
        <f>+G3148</f>
        <v>290389</v>
      </c>
      <c r="H3149" s="454" t="s">
        <v>158</v>
      </c>
      <c r="I3149" s="454" t="s">
        <v>158</v>
      </c>
      <c r="J3149" s="454" t="s">
        <v>158</v>
      </c>
      <c r="K3149" s="454">
        <f t="shared" ref="K3149:L3149" si="483">+K3148</f>
        <v>0</v>
      </c>
      <c r="L3149" s="454">
        <f t="shared" si="483"/>
        <v>290389</v>
      </c>
      <c r="M3149" s="644">
        <f t="shared" si="468"/>
        <v>2.0371283564606439E-6</v>
      </c>
    </row>
    <row r="3150" spans="1:16">
      <c r="A3150" s="680"/>
      <c r="B3150" s="440" t="s">
        <v>592</v>
      </c>
      <c r="C3150" s="441">
        <v>900124603</v>
      </c>
      <c r="D3150" s="414" t="s">
        <v>593</v>
      </c>
      <c r="E3150" s="418" t="s">
        <v>1706</v>
      </c>
      <c r="F3150" s="627">
        <v>20220901</v>
      </c>
      <c r="G3150" s="419">
        <v>5814710</v>
      </c>
      <c r="H3150" s="419">
        <v>0</v>
      </c>
      <c r="I3150" s="419">
        <v>143.66999999999999</v>
      </c>
      <c r="J3150" s="466">
        <v>0</v>
      </c>
      <c r="K3150" s="419">
        <f>+G3150*J3150%</f>
        <v>0</v>
      </c>
      <c r="L3150" s="464">
        <f t="shared" si="469"/>
        <v>5814710</v>
      </c>
      <c r="M3150" s="644">
        <f t="shared" si="468"/>
        <v>4.079118226101977E-5</v>
      </c>
      <c r="P3150" s="479"/>
    </row>
    <row r="3151" spans="1:16" s="411" customFormat="1">
      <c r="A3151" s="680"/>
      <c r="B3151" s="456" t="s">
        <v>26</v>
      </c>
      <c r="C3151" s="458"/>
      <c r="D3151" s="449"/>
      <c r="E3151" s="526"/>
      <c r="F3151" s="626"/>
      <c r="G3151" s="454">
        <f>+G3150</f>
        <v>5814710</v>
      </c>
      <c r="H3151" s="454" t="s">
        <v>158</v>
      </c>
      <c r="I3151" s="454" t="s">
        <v>158</v>
      </c>
      <c r="J3151" s="454" t="s">
        <v>158</v>
      </c>
      <c r="K3151" s="454">
        <f t="shared" ref="K3151:L3151" si="484">+K3150</f>
        <v>0</v>
      </c>
      <c r="L3151" s="454">
        <f t="shared" si="484"/>
        <v>5814710</v>
      </c>
      <c r="M3151" s="644">
        <f t="shared" si="468"/>
        <v>4.079118226101977E-5</v>
      </c>
    </row>
    <row r="3152" spans="1:16">
      <c r="A3152" s="680"/>
      <c r="B3152" s="440" t="s">
        <v>272</v>
      </c>
      <c r="C3152" s="441">
        <v>94537346</v>
      </c>
      <c r="D3152" s="414" t="s">
        <v>273</v>
      </c>
      <c r="E3152" s="418" t="s">
        <v>1706</v>
      </c>
      <c r="F3152" s="627">
        <v>20211220</v>
      </c>
      <c r="G3152" s="419">
        <v>10642000</v>
      </c>
      <c r="H3152" s="419">
        <v>0</v>
      </c>
      <c r="I3152" s="419">
        <v>143.66999999999999</v>
      </c>
      <c r="J3152" s="466">
        <v>0</v>
      </c>
      <c r="K3152" s="419">
        <f>+G3152*J3152%</f>
        <v>0</v>
      </c>
      <c r="L3152" s="464">
        <f t="shared" si="469"/>
        <v>10642000</v>
      </c>
      <c r="M3152" s="644">
        <f t="shared" si="468"/>
        <v>7.4655444832463259E-5</v>
      </c>
      <c r="P3152" s="479"/>
    </row>
    <row r="3153" spans="1:16">
      <c r="A3153" s="680"/>
      <c r="B3153" s="440" t="s">
        <v>272</v>
      </c>
      <c r="C3153" s="441">
        <v>94537346</v>
      </c>
      <c r="D3153" s="414" t="s">
        <v>273</v>
      </c>
      <c r="E3153" s="418" t="s">
        <v>1706</v>
      </c>
      <c r="F3153" s="627">
        <v>20211231</v>
      </c>
      <c r="G3153" s="419">
        <v>24059000</v>
      </c>
      <c r="H3153" s="419">
        <v>0</v>
      </c>
      <c r="I3153" s="419">
        <v>143.66999999999999</v>
      </c>
      <c r="J3153" s="466">
        <v>0</v>
      </c>
      <c r="K3153" s="419">
        <f>+G3153*J3153%</f>
        <v>0</v>
      </c>
      <c r="L3153" s="464">
        <f t="shared" si="469"/>
        <v>24059000</v>
      </c>
      <c r="M3153" s="644">
        <f t="shared" si="468"/>
        <v>1.6877798789928899E-4</v>
      </c>
      <c r="P3153" s="479"/>
    </row>
    <row r="3154" spans="1:16" s="411" customFormat="1">
      <c r="A3154" s="680"/>
      <c r="B3154" s="440" t="s">
        <v>272</v>
      </c>
      <c r="C3154" s="441">
        <v>94537346</v>
      </c>
      <c r="D3154" s="414" t="s">
        <v>273</v>
      </c>
      <c r="E3154" s="418" t="s">
        <v>1706</v>
      </c>
      <c r="F3154" s="627">
        <v>20221128</v>
      </c>
      <c r="G3154" s="419">
        <v>2000000</v>
      </c>
      <c r="H3154" s="454"/>
      <c r="I3154" s="419">
        <v>143.66999999999999</v>
      </c>
      <c r="J3154" s="467"/>
      <c r="K3154" s="419">
        <f>+G3154*J3154%</f>
        <v>0</v>
      </c>
      <c r="L3154" s="464">
        <f t="shared" si="469"/>
        <v>2000000</v>
      </c>
      <c r="M3154" s="644">
        <f t="shared" si="468"/>
        <v>1.4030341069810798E-5</v>
      </c>
    </row>
    <row r="3155" spans="1:16">
      <c r="A3155" s="680"/>
      <c r="B3155" s="456" t="s">
        <v>26</v>
      </c>
      <c r="C3155" s="458"/>
      <c r="D3155" s="449"/>
      <c r="E3155" s="526"/>
      <c r="F3155" s="626"/>
      <c r="G3155" s="454">
        <f>SUM(G3152:G3154)</f>
        <v>36701000</v>
      </c>
      <c r="H3155" s="454" t="s">
        <v>158</v>
      </c>
      <c r="I3155" s="454" t="s">
        <v>158</v>
      </c>
      <c r="J3155" s="454" t="s">
        <v>158</v>
      </c>
      <c r="K3155" s="454">
        <f t="shared" ref="K3155:L3155" si="485">SUM(K3152:K3154)</f>
        <v>0</v>
      </c>
      <c r="L3155" s="454">
        <f t="shared" si="485"/>
        <v>36701000</v>
      </c>
      <c r="M3155" s="644">
        <f t="shared" si="468"/>
        <v>2.5746377380156307E-4</v>
      </c>
      <c r="P3155" s="479"/>
    </row>
    <row r="3156" spans="1:16" s="411" customFormat="1">
      <c r="A3156" s="680"/>
      <c r="B3156" s="440" t="s">
        <v>826</v>
      </c>
      <c r="C3156" s="441">
        <v>94492392</v>
      </c>
      <c r="D3156" s="414" t="s">
        <v>827</v>
      </c>
      <c r="E3156" s="418" t="s">
        <v>1706</v>
      </c>
      <c r="F3156" s="627">
        <v>20211124</v>
      </c>
      <c r="G3156" s="419">
        <v>849057</v>
      </c>
      <c r="H3156" s="454"/>
      <c r="I3156" s="454"/>
      <c r="J3156" s="467"/>
      <c r="K3156" s="419">
        <f>+G3156*J3156%</f>
        <v>0</v>
      </c>
      <c r="L3156" s="464">
        <f t="shared" si="469"/>
        <v>849057</v>
      </c>
      <c r="M3156" s="644">
        <f t="shared" si="468"/>
        <v>5.9562796488551728E-6</v>
      </c>
    </row>
    <row r="3157" spans="1:16">
      <c r="A3157" s="680"/>
      <c r="B3157" s="440" t="s">
        <v>826</v>
      </c>
      <c r="C3157" s="441">
        <v>94492392</v>
      </c>
      <c r="D3157" s="414" t="s">
        <v>827</v>
      </c>
      <c r="E3157" s="418" t="s">
        <v>1706</v>
      </c>
      <c r="F3157" s="627">
        <v>20211220</v>
      </c>
      <c r="G3157" s="419">
        <v>5118286</v>
      </c>
      <c r="H3157" s="419">
        <v>143.66999999999999</v>
      </c>
      <c r="I3157" s="419">
        <v>143.66999999999999</v>
      </c>
      <c r="J3157" s="466">
        <f t="shared" si="479"/>
        <v>1</v>
      </c>
      <c r="K3157" s="419">
        <f>+G3157*J3157%</f>
        <v>51182.86</v>
      </c>
      <c r="L3157" s="464">
        <f t="shared" si="469"/>
        <v>5169468.8600000003</v>
      </c>
      <c r="M3157" s="644">
        <f t="shared" si="468"/>
        <v>3.6264705627783008E-5</v>
      </c>
      <c r="P3157" s="479"/>
    </row>
    <row r="3158" spans="1:16" s="411" customFormat="1">
      <c r="A3158" s="680"/>
      <c r="B3158" s="440" t="s">
        <v>826</v>
      </c>
      <c r="C3158" s="441">
        <v>94492392</v>
      </c>
      <c r="D3158" s="414" t="s">
        <v>827</v>
      </c>
      <c r="E3158" s="418" t="s">
        <v>1706</v>
      </c>
      <c r="F3158" s="627">
        <v>20211231</v>
      </c>
      <c r="G3158" s="419">
        <v>11922035</v>
      </c>
      <c r="H3158" s="454"/>
      <c r="I3158" s="419">
        <v>143.66999999999999</v>
      </c>
      <c r="J3158" s="467"/>
      <c r="K3158" s="419">
        <f>+G3158*J3158%</f>
        <v>0</v>
      </c>
      <c r="L3158" s="464">
        <f t="shared" si="469"/>
        <v>11922035</v>
      </c>
      <c r="M3158" s="644">
        <f t="shared" si="468"/>
        <v>8.3635108648110888E-5</v>
      </c>
    </row>
    <row r="3159" spans="1:16">
      <c r="A3159" s="680"/>
      <c r="B3159" s="440" t="s">
        <v>826</v>
      </c>
      <c r="C3159" s="441">
        <v>94492392</v>
      </c>
      <c r="D3159" s="414" t="s">
        <v>827</v>
      </c>
      <c r="E3159" s="418" t="s">
        <v>1706</v>
      </c>
      <c r="F3159" s="627">
        <v>20221128</v>
      </c>
      <c r="G3159" s="419">
        <v>4363636</v>
      </c>
      <c r="H3159" s="419">
        <v>136.11000000000001</v>
      </c>
      <c r="I3159" s="419">
        <v>143.66999999999999</v>
      </c>
      <c r="J3159" s="466">
        <f t="shared" si="479"/>
        <v>1.0555433105576371</v>
      </c>
      <c r="K3159" s="419">
        <f>+G3159*J3159%</f>
        <v>46060.067895084852</v>
      </c>
      <c r="L3159" s="464">
        <f t="shared" si="469"/>
        <v>4409696.0678950846</v>
      </c>
      <c r="M3159" s="644">
        <f t="shared" si="468"/>
        <v>3.0934769923385794E-5</v>
      </c>
      <c r="P3159" s="479"/>
    </row>
    <row r="3160" spans="1:16" s="411" customFormat="1">
      <c r="A3160" s="680"/>
      <c r="B3160" s="456" t="s">
        <v>26</v>
      </c>
      <c r="C3160" s="458"/>
      <c r="D3160" s="449"/>
      <c r="E3160" s="526"/>
      <c r="F3160" s="626"/>
      <c r="G3160" s="454">
        <f>SUM(G3156:G3159)</f>
        <v>22253014</v>
      </c>
      <c r="H3160" s="454" t="s">
        <v>158</v>
      </c>
      <c r="I3160" s="454" t="s">
        <v>158</v>
      </c>
      <c r="J3160" s="454" t="s">
        <v>158</v>
      </c>
      <c r="K3160" s="454">
        <f t="shared" ref="K3160:L3160" si="486">SUM(K3156:K3159)</f>
        <v>97242.927895084853</v>
      </c>
      <c r="L3160" s="454">
        <f t="shared" si="486"/>
        <v>22350256.927895084</v>
      </c>
      <c r="M3160" s="644">
        <f t="shared" si="468"/>
        <v>1.5679086384813486E-4</v>
      </c>
    </row>
    <row r="3161" spans="1:16">
      <c r="A3161" s="680"/>
      <c r="B3161" s="440" t="s">
        <v>1213</v>
      </c>
      <c r="C3161" s="441">
        <v>800202146</v>
      </c>
      <c r="D3161" s="414" t="s">
        <v>1487</v>
      </c>
      <c r="E3161" s="418" t="s">
        <v>1706</v>
      </c>
      <c r="F3161" s="629">
        <v>45527</v>
      </c>
      <c r="G3161" s="419">
        <v>266008</v>
      </c>
      <c r="H3161" s="419">
        <v>110.6</v>
      </c>
      <c r="I3161" s="419">
        <v>143.66999999999999</v>
      </c>
      <c r="J3161" s="466">
        <f t="shared" si="479"/>
        <v>1.299005424954792</v>
      </c>
      <c r="K3161" s="419">
        <f>+G3161*J3161%</f>
        <v>3455.458350813743</v>
      </c>
      <c r="L3161" s="464">
        <f t="shared" si="469"/>
        <v>269463.45835081371</v>
      </c>
      <c r="M3161" s="644">
        <f t="shared" si="468"/>
        <v>1.8903321132563366E-6</v>
      </c>
      <c r="P3161" s="479"/>
    </row>
    <row r="3162" spans="1:16">
      <c r="A3162" s="680"/>
      <c r="B3162" s="456" t="s">
        <v>26</v>
      </c>
      <c r="C3162" s="458"/>
      <c r="D3162" s="449"/>
      <c r="E3162" s="526"/>
      <c r="F3162" s="626"/>
      <c r="G3162" s="454">
        <f>+G3161</f>
        <v>266008</v>
      </c>
      <c r="H3162" s="454" t="s">
        <v>158</v>
      </c>
      <c r="I3162" s="454" t="s">
        <v>158</v>
      </c>
      <c r="J3162" s="454" t="s">
        <v>158</v>
      </c>
      <c r="K3162" s="454">
        <f t="shared" ref="K3162:L3162" si="487">+K3161</f>
        <v>3455.458350813743</v>
      </c>
      <c r="L3162" s="454">
        <f t="shared" si="487"/>
        <v>269463.45835081371</v>
      </c>
      <c r="M3162" s="644">
        <f t="shared" si="468"/>
        <v>1.8903321132563366E-6</v>
      </c>
      <c r="P3162" s="479"/>
    </row>
    <row r="3163" spans="1:16">
      <c r="A3163" s="680"/>
      <c r="B3163" s="440" t="s">
        <v>485</v>
      </c>
      <c r="C3163" s="441">
        <v>901144745</v>
      </c>
      <c r="D3163" s="414" t="s">
        <v>486</v>
      </c>
      <c r="E3163" s="418" t="s">
        <v>1706</v>
      </c>
      <c r="F3163" s="627">
        <v>20240824</v>
      </c>
      <c r="G3163" s="419">
        <v>1160000</v>
      </c>
      <c r="H3163" s="419">
        <v>137.09</v>
      </c>
      <c r="I3163" s="419">
        <v>143.66999999999999</v>
      </c>
      <c r="J3163" s="466">
        <f t="shared" si="479"/>
        <v>1.0479976657670143</v>
      </c>
      <c r="K3163" s="419">
        <f>+G3163*J3163%</f>
        <v>12156.772922897366</v>
      </c>
      <c r="L3163" s="464">
        <f t="shared" si="469"/>
        <v>1172156.7729228975</v>
      </c>
      <c r="M3163" s="644">
        <f t="shared" si="468"/>
        <v>8.2228796556985092E-6</v>
      </c>
      <c r="P3163" s="479"/>
    </row>
    <row r="3164" spans="1:16" s="411" customFormat="1">
      <c r="A3164" s="680"/>
      <c r="B3164" s="456" t="s">
        <v>26</v>
      </c>
      <c r="C3164" s="458"/>
      <c r="D3164" s="449"/>
      <c r="E3164" s="526"/>
      <c r="F3164" s="626"/>
      <c r="G3164" s="454">
        <f>+G3163</f>
        <v>1160000</v>
      </c>
      <c r="H3164" s="454" t="s">
        <v>158</v>
      </c>
      <c r="I3164" s="454" t="s">
        <v>158</v>
      </c>
      <c r="J3164" s="454" t="s">
        <v>158</v>
      </c>
      <c r="K3164" s="454">
        <f t="shared" ref="K3164:L3164" si="488">+K3163</f>
        <v>12156.772922897366</v>
      </c>
      <c r="L3164" s="454">
        <f t="shared" si="488"/>
        <v>1172156.7729228975</v>
      </c>
      <c r="M3164" s="644">
        <f t="shared" si="468"/>
        <v>8.2228796556985092E-6</v>
      </c>
    </row>
    <row r="3165" spans="1:16">
      <c r="A3165" s="680"/>
      <c r="B3165" s="440" t="s">
        <v>582</v>
      </c>
      <c r="C3165" s="441">
        <v>890307200</v>
      </c>
      <c r="D3165" s="414" t="s">
        <v>583</v>
      </c>
      <c r="E3165" s="418" t="s">
        <v>1706</v>
      </c>
      <c r="F3165" s="627">
        <v>20230210</v>
      </c>
      <c r="G3165" s="419">
        <v>6024300</v>
      </c>
      <c r="H3165" s="419">
        <v>110.6</v>
      </c>
      <c r="I3165" s="419">
        <v>143.66999999999999</v>
      </c>
      <c r="J3165" s="466">
        <f t="shared" si="479"/>
        <v>1.299005424954792</v>
      </c>
      <c r="K3165" s="419">
        <f t="shared" ref="K3165:K3171" si="489">+G3165*J3165%</f>
        <v>78255.983815551532</v>
      </c>
      <c r="L3165" s="464">
        <f t="shared" si="469"/>
        <v>6102555.9838155517</v>
      </c>
      <c r="M3165" s="644">
        <f t="shared" si="468"/>
        <v>4.2810470925273486E-5</v>
      </c>
      <c r="P3165" s="479"/>
    </row>
    <row r="3166" spans="1:16">
      <c r="A3166" s="680"/>
      <c r="B3166" s="440" t="s">
        <v>582</v>
      </c>
      <c r="C3166" s="441">
        <v>890307200</v>
      </c>
      <c r="D3166" s="414" t="s">
        <v>583</v>
      </c>
      <c r="E3166" s="418" t="s">
        <v>1706</v>
      </c>
      <c r="F3166" s="627">
        <v>20230208</v>
      </c>
      <c r="G3166" s="419">
        <v>6024300</v>
      </c>
      <c r="H3166" s="419">
        <v>110.6</v>
      </c>
      <c r="I3166" s="419">
        <v>143.66999999999999</v>
      </c>
      <c r="J3166" s="466">
        <f t="shared" si="479"/>
        <v>1.299005424954792</v>
      </c>
      <c r="K3166" s="419">
        <f t="shared" si="489"/>
        <v>78255.983815551532</v>
      </c>
      <c r="L3166" s="464">
        <f t="shared" si="469"/>
        <v>6102555.9838155517</v>
      </c>
      <c r="M3166" s="644">
        <f t="shared" si="468"/>
        <v>4.2810470925273486E-5</v>
      </c>
      <c r="P3166" s="479"/>
    </row>
    <row r="3167" spans="1:16">
      <c r="A3167" s="680"/>
      <c r="B3167" s="440" t="s">
        <v>582</v>
      </c>
      <c r="C3167" s="441">
        <v>890307200</v>
      </c>
      <c r="D3167" s="414" t="s">
        <v>583</v>
      </c>
      <c r="E3167" s="418" t="s">
        <v>1706</v>
      </c>
      <c r="F3167" s="627">
        <v>20230131</v>
      </c>
      <c r="G3167" s="419">
        <v>2820555</v>
      </c>
      <c r="H3167" s="419">
        <v>110.6</v>
      </c>
      <c r="I3167" s="419">
        <v>143.66999999999999</v>
      </c>
      <c r="J3167" s="466">
        <f t="shared" si="479"/>
        <v>1.299005424954792</v>
      </c>
      <c r="K3167" s="419">
        <f t="shared" si="489"/>
        <v>36639.162463833636</v>
      </c>
      <c r="L3167" s="464">
        <f t="shared" si="469"/>
        <v>2857194.1624638336</v>
      </c>
      <c r="M3167" s="644">
        <f t="shared" si="468"/>
        <v>2.0043704301019995E-5</v>
      </c>
      <c r="P3167" s="479"/>
    </row>
    <row r="3168" spans="1:16">
      <c r="A3168" s="680"/>
      <c r="B3168" s="440" t="s">
        <v>582</v>
      </c>
      <c r="C3168" s="441">
        <v>890307200</v>
      </c>
      <c r="D3168" s="414" t="s">
        <v>583</v>
      </c>
      <c r="E3168" s="418" t="s">
        <v>1706</v>
      </c>
      <c r="F3168" s="627">
        <v>20230131</v>
      </c>
      <c r="G3168" s="419">
        <v>6010600</v>
      </c>
      <c r="H3168" s="419">
        <v>110.6</v>
      </c>
      <c r="I3168" s="419">
        <v>143.66999999999999</v>
      </c>
      <c r="J3168" s="466">
        <f t="shared" si="479"/>
        <v>1.299005424954792</v>
      </c>
      <c r="K3168" s="419">
        <f t="shared" si="489"/>
        <v>78078.020072332729</v>
      </c>
      <c r="L3168" s="464">
        <f t="shared" si="469"/>
        <v>6088678.0200723326</v>
      </c>
      <c r="M3168" s="644">
        <f t="shared" si="468"/>
        <v>4.2713114642937568E-5</v>
      </c>
      <c r="P3168" s="479"/>
    </row>
    <row r="3169" spans="1:16" s="411" customFormat="1">
      <c r="A3169" s="680"/>
      <c r="B3169" s="440" t="s">
        <v>582</v>
      </c>
      <c r="C3169" s="441">
        <v>890307200</v>
      </c>
      <c r="D3169" s="414" t="s">
        <v>583</v>
      </c>
      <c r="E3169" s="418" t="s">
        <v>1706</v>
      </c>
      <c r="F3169" s="627">
        <v>20230131</v>
      </c>
      <c r="G3169" s="419">
        <v>6010600</v>
      </c>
      <c r="H3169" s="454"/>
      <c r="I3169" s="419">
        <v>143.66999999999999</v>
      </c>
      <c r="J3169" s="467"/>
      <c r="K3169" s="419">
        <f t="shared" si="489"/>
        <v>0</v>
      </c>
      <c r="L3169" s="464">
        <f t="shared" si="469"/>
        <v>6010600</v>
      </c>
      <c r="M3169" s="644">
        <f t="shared" si="468"/>
        <v>4.2165384017102392E-5</v>
      </c>
    </row>
    <row r="3170" spans="1:16">
      <c r="A3170" s="680"/>
      <c r="B3170" s="440" t="s">
        <v>582</v>
      </c>
      <c r="C3170" s="441">
        <v>890307200</v>
      </c>
      <c r="D3170" s="414" t="s">
        <v>583</v>
      </c>
      <c r="E3170" s="418" t="s">
        <v>1706</v>
      </c>
      <c r="F3170" s="627">
        <v>20230131</v>
      </c>
      <c r="G3170" s="419">
        <v>6039200</v>
      </c>
      <c r="H3170" s="419">
        <v>0</v>
      </c>
      <c r="I3170" s="419">
        <v>143.66999999999999</v>
      </c>
      <c r="J3170" s="466">
        <v>0</v>
      </c>
      <c r="K3170" s="419">
        <f t="shared" si="489"/>
        <v>0</v>
      </c>
      <c r="L3170" s="464">
        <f t="shared" si="469"/>
        <v>6039200</v>
      </c>
      <c r="M3170" s="644">
        <f t="shared" si="468"/>
        <v>4.2366017894400684E-5</v>
      </c>
      <c r="P3170" s="479"/>
    </row>
    <row r="3171" spans="1:16" s="411" customFormat="1">
      <c r="A3171" s="680"/>
      <c r="B3171" s="440" t="s">
        <v>582</v>
      </c>
      <c r="C3171" s="441">
        <v>890307200</v>
      </c>
      <c r="D3171" s="414" t="s">
        <v>583</v>
      </c>
      <c r="E3171" s="418" t="s">
        <v>1706</v>
      </c>
      <c r="F3171" s="627">
        <v>20230217</v>
      </c>
      <c r="G3171" s="419">
        <v>895100</v>
      </c>
      <c r="H3171" s="454"/>
      <c r="I3171" s="419">
        <v>143.66999999999999</v>
      </c>
      <c r="J3171" s="467"/>
      <c r="K3171" s="419">
        <f t="shared" si="489"/>
        <v>0</v>
      </c>
      <c r="L3171" s="464">
        <f t="shared" si="469"/>
        <v>895100</v>
      </c>
      <c r="M3171" s="644">
        <f t="shared" si="468"/>
        <v>6.2792791457938226E-6</v>
      </c>
    </row>
    <row r="3172" spans="1:16">
      <c r="A3172" s="680"/>
      <c r="B3172" s="456" t="s">
        <v>26</v>
      </c>
      <c r="C3172" s="458"/>
      <c r="D3172" s="449"/>
      <c r="E3172" s="526"/>
      <c r="F3172" s="626"/>
      <c r="G3172" s="454">
        <f>SUM(G3165:G3171)</f>
        <v>33824655</v>
      </c>
      <c r="H3172" s="454" t="s">
        <v>158</v>
      </c>
      <c r="I3172" s="454" t="s">
        <v>158</v>
      </c>
      <c r="J3172" s="454" t="s">
        <v>158</v>
      </c>
      <c r="K3172" s="454">
        <f t="shared" ref="K3172:L3172" si="490">SUM(K3165:K3171)</f>
        <v>271229.1501672694</v>
      </c>
      <c r="L3172" s="454">
        <f t="shared" si="490"/>
        <v>34095884.150167271</v>
      </c>
      <c r="M3172" s="644">
        <f t="shared" si="468"/>
        <v>2.3918844185180145E-4</v>
      </c>
      <c r="P3172" s="479"/>
    </row>
    <row r="3173" spans="1:16" s="411" customFormat="1">
      <c r="A3173" s="680"/>
      <c r="B3173" s="440" t="s">
        <v>519</v>
      </c>
      <c r="C3173" s="441">
        <v>444444080</v>
      </c>
      <c r="D3173" s="414" t="s">
        <v>520</v>
      </c>
      <c r="E3173" s="418" t="s">
        <v>1706</v>
      </c>
      <c r="F3173" s="625"/>
      <c r="G3173" s="419">
        <v>10790071.720000001</v>
      </c>
      <c r="H3173" s="454"/>
      <c r="I3173" s="419">
        <v>143.66999999999999</v>
      </c>
      <c r="J3173" s="467"/>
      <c r="K3173" s="419">
        <f>+G3173*J3173%</f>
        <v>0</v>
      </c>
      <c r="L3173" s="464">
        <f t="shared" si="469"/>
        <v>10790071.720000001</v>
      </c>
      <c r="M3173" s="644">
        <f t="shared" si="468"/>
        <v>7.5694193199660016E-5</v>
      </c>
    </row>
    <row r="3174" spans="1:16">
      <c r="A3174" s="680"/>
      <c r="B3174" s="440" t="s">
        <v>519</v>
      </c>
      <c r="C3174" s="441">
        <v>444444080</v>
      </c>
      <c r="D3174" s="414" t="s">
        <v>520</v>
      </c>
      <c r="E3174" s="418" t="s">
        <v>1706</v>
      </c>
      <c r="F3174" s="625"/>
      <c r="G3174" s="419">
        <v>77595398.280000001</v>
      </c>
      <c r="H3174" s="419">
        <v>143.66999999999999</v>
      </c>
      <c r="I3174" s="419">
        <v>143.66999999999999</v>
      </c>
      <c r="J3174" s="466">
        <f t="shared" si="479"/>
        <v>1</v>
      </c>
      <c r="K3174" s="419">
        <f>+G3174*J3174%</f>
        <v>775953.9828</v>
      </c>
      <c r="L3174" s="464">
        <f t="shared" si="469"/>
        <v>78371352.262800008</v>
      </c>
      <c r="M3174" s="644">
        <f t="shared" si="468"/>
        <v>5.4978840117468619E-4</v>
      </c>
      <c r="P3174" s="479"/>
    </row>
    <row r="3175" spans="1:16" s="411" customFormat="1">
      <c r="A3175" s="680"/>
      <c r="B3175" s="456" t="s">
        <v>26</v>
      </c>
      <c r="C3175" s="458"/>
      <c r="D3175" s="449"/>
      <c r="E3175" s="526"/>
      <c r="F3175" s="626"/>
      <c r="G3175" s="454">
        <f>SUM(G3173:G3174)</f>
        <v>88385470</v>
      </c>
      <c r="H3175" s="454" t="s">
        <v>158</v>
      </c>
      <c r="I3175" s="454" t="s">
        <v>158</v>
      </c>
      <c r="J3175" s="454" t="s">
        <v>158</v>
      </c>
      <c r="K3175" s="454">
        <f t="shared" ref="K3175:L3175" si="491">SUM(K3173:K3174)</f>
        <v>775953.9828</v>
      </c>
      <c r="L3175" s="454">
        <f t="shared" si="491"/>
        <v>89161423.982800007</v>
      </c>
      <c r="M3175" s="644">
        <f t="shared" si="468"/>
        <v>6.2548259437434619E-4</v>
      </c>
    </row>
    <row r="3176" spans="1:16">
      <c r="A3176" s="680"/>
      <c r="B3176" s="440" t="s">
        <v>513</v>
      </c>
      <c r="C3176" s="441">
        <v>901148366</v>
      </c>
      <c r="D3176" s="414" t="s">
        <v>514</v>
      </c>
      <c r="E3176" s="418" t="s">
        <v>1706</v>
      </c>
      <c r="F3176" s="625"/>
      <c r="G3176" s="419">
        <v>23750000</v>
      </c>
      <c r="H3176" s="419">
        <v>130.4</v>
      </c>
      <c r="I3176" s="419">
        <v>143.66999999999999</v>
      </c>
      <c r="J3176" s="466">
        <f t="shared" si="479"/>
        <v>1.1017638036809814</v>
      </c>
      <c r="K3176" s="419">
        <f>+G3176*J3176%</f>
        <v>261668.90337423308</v>
      </c>
      <c r="L3176" s="464">
        <f t="shared" si="469"/>
        <v>24011668.903374232</v>
      </c>
      <c r="M3176" s="644">
        <f t="shared" si="468"/>
        <v>1.6844595218485514E-4</v>
      </c>
      <c r="P3176" s="479"/>
    </row>
    <row r="3177" spans="1:16">
      <c r="A3177" s="680"/>
      <c r="B3177" s="456" t="s">
        <v>26</v>
      </c>
      <c r="C3177" s="458"/>
      <c r="D3177" s="449"/>
      <c r="E3177" s="526"/>
      <c r="F3177" s="626"/>
      <c r="G3177" s="454">
        <f>SUM(G3176)</f>
        <v>23750000</v>
      </c>
      <c r="H3177" s="454" t="s">
        <v>158</v>
      </c>
      <c r="I3177" s="454" t="s">
        <v>158</v>
      </c>
      <c r="J3177" s="454" t="s">
        <v>158</v>
      </c>
      <c r="K3177" s="454">
        <f t="shared" ref="K3177:L3177" si="492">SUM(K3176)</f>
        <v>261668.90337423308</v>
      </c>
      <c r="L3177" s="454">
        <f t="shared" si="492"/>
        <v>24011668.903374232</v>
      </c>
      <c r="M3177" s="644">
        <f t="shared" si="468"/>
        <v>1.6844595218485514E-4</v>
      </c>
      <c r="P3177" s="479"/>
    </row>
    <row r="3178" spans="1:16" ht="28">
      <c r="A3178" s="680"/>
      <c r="B3178" s="439" t="s">
        <v>947</v>
      </c>
      <c r="C3178" s="441">
        <v>900999602</v>
      </c>
      <c r="D3178" s="439" t="s">
        <v>1109</v>
      </c>
      <c r="E3178" s="418" t="s">
        <v>1706</v>
      </c>
      <c r="F3178" s="625"/>
      <c r="G3178" s="419">
        <v>35000000</v>
      </c>
      <c r="H3178" s="419">
        <v>128.27000000000001</v>
      </c>
      <c r="I3178" s="419">
        <v>143.66999999999999</v>
      </c>
      <c r="J3178" s="466">
        <f t="shared" si="479"/>
        <v>1.1200592500194899</v>
      </c>
      <c r="K3178" s="419">
        <f>+G3178*J3178%</f>
        <v>392020.73750682152</v>
      </c>
      <c r="L3178" s="464">
        <f t="shared" si="469"/>
        <v>35392020.737506822</v>
      </c>
      <c r="M3178" s="644">
        <f t="shared" si="468"/>
        <v>2.4828106104851872E-4</v>
      </c>
      <c r="P3178" s="479"/>
    </row>
    <row r="3179" spans="1:16">
      <c r="A3179" s="680"/>
      <c r="B3179" s="456" t="s">
        <v>26</v>
      </c>
      <c r="C3179" s="458"/>
      <c r="D3179" s="449"/>
      <c r="E3179" s="526"/>
      <c r="F3179" s="626"/>
      <c r="G3179" s="454">
        <f>SUM(G3178)</f>
        <v>35000000</v>
      </c>
      <c r="H3179" s="454" t="s">
        <v>158</v>
      </c>
      <c r="I3179" s="454" t="s">
        <v>158</v>
      </c>
      <c r="J3179" s="454" t="s">
        <v>158</v>
      </c>
      <c r="K3179" s="454">
        <f t="shared" ref="K3179:L3179" si="493">SUM(K3178)</f>
        <v>392020.73750682152</v>
      </c>
      <c r="L3179" s="454">
        <f t="shared" si="493"/>
        <v>35392020.737506822</v>
      </c>
      <c r="M3179" s="644">
        <f t="shared" ref="M3179:M3242" si="494">+L3179/$L$4337</f>
        <v>2.4828106104851872E-4</v>
      </c>
      <c r="P3179" s="479"/>
    </row>
    <row r="3180" spans="1:16">
      <c r="A3180" s="680"/>
      <c r="B3180" s="440" t="s">
        <v>518</v>
      </c>
      <c r="C3180" s="441">
        <v>900004789</v>
      </c>
      <c r="D3180" s="414" t="s">
        <v>1087</v>
      </c>
      <c r="E3180" s="418" t="s">
        <v>1706</v>
      </c>
      <c r="F3180" s="625"/>
      <c r="G3180" s="419">
        <v>33000000</v>
      </c>
      <c r="H3180" s="419">
        <v>128.27000000000001</v>
      </c>
      <c r="I3180" s="419">
        <v>143.66999999999999</v>
      </c>
      <c r="J3180" s="466">
        <f t="shared" si="479"/>
        <v>1.1200592500194899</v>
      </c>
      <c r="K3180" s="419">
        <f>+G3180*J3180%</f>
        <v>369619.5525064317</v>
      </c>
      <c r="L3180" s="464">
        <f t="shared" ref="L3180:L3242" si="495">+G3180+K3180</f>
        <v>33369619.552506432</v>
      </c>
      <c r="M3180" s="644">
        <f t="shared" si="494"/>
        <v>2.3409357184574621E-4</v>
      </c>
      <c r="P3180" s="479"/>
    </row>
    <row r="3181" spans="1:16">
      <c r="A3181" s="680"/>
      <c r="B3181" s="456" t="s">
        <v>26</v>
      </c>
      <c r="C3181" s="458"/>
      <c r="D3181" s="449"/>
      <c r="E3181" s="526"/>
      <c r="F3181" s="626"/>
      <c r="G3181" s="454">
        <f>SUM(G3180)</f>
        <v>33000000</v>
      </c>
      <c r="H3181" s="454" t="s">
        <v>158</v>
      </c>
      <c r="I3181" s="454" t="s">
        <v>158</v>
      </c>
      <c r="J3181" s="454" t="s">
        <v>158</v>
      </c>
      <c r="K3181" s="454">
        <f t="shared" ref="K3181:L3181" si="496">SUM(K3180)</f>
        <v>369619.5525064317</v>
      </c>
      <c r="L3181" s="454">
        <f t="shared" si="496"/>
        <v>33369619.552506432</v>
      </c>
      <c r="M3181" s="644">
        <f t="shared" si="494"/>
        <v>2.3409357184574621E-4</v>
      </c>
      <c r="P3181" s="479"/>
    </row>
    <row r="3182" spans="1:16">
      <c r="A3182" s="680"/>
      <c r="B3182" s="440" t="s">
        <v>655</v>
      </c>
      <c r="C3182" s="441">
        <v>901071251</v>
      </c>
      <c r="D3182" s="414" t="s">
        <v>656</v>
      </c>
      <c r="E3182" s="418" t="s">
        <v>1706</v>
      </c>
      <c r="F3182" s="627">
        <v>20240112</v>
      </c>
      <c r="G3182" s="419">
        <v>18836808</v>
      </c>
      <c r="H3182" s="419">
        <v>130.4</v>
      </c>
      <c r="I3182" s="419">
        <v>143.66999999999999</v>
      </c>
      <c r="J3182" s="466">
        <f t="shared" si="479"/>
        <v>1.1017638036809814</v>
      </c>
      <c r="K3182" s="419">
        <f>+G3182*J3182%</f>
        <v>207537.13231288339</v>
      </c>
      <c r="L3182" s="464">
        <f t="shared" si="495"/>
        <v>19044345.132312883</v>
      </c>
      <c r="M3182" s="644">
        <f t="shared" si="494"/>
        <v>1.335993288287704E-4</v>
      </c>
      <c r="P3182" s="479"/>
    </row>
    <row r="3183" spans="1:16" s="411" customFormat="1">
      <c r="A3183" s="680"/>
      <c r="B3183" s="456" t="s">
        <v>26</v>
      </c>
      <c r="C3183" s="458"/>
      <c r="D3183" s="449"/>
      <c r="E3183" s="526"/>
      <c r="F3183" s="626"/>
      <c r="G3183" s="454">
        <f>SUM(G3182)</f>
        <v>18836808</v>
      </c>
      <c r="H3183" s="454" t="s">
        <v>158</v>
      </c>
      <c r="I3183" s="454" t="s">
        <v>158</v>
      </c>
      <c r="J3183" s="454" t="s">
        <v>158</v>
      </c>
      <c r="K3183" s="454">
        <f t="shared" ref="K3183:L3183" si="497">SUM(K3182)</f>
        <v>207537.13231288339</v>
      </c>
      <c r="L3183" s="454">
        <f t="shared" si="497"/>
        <v>19044345.132312883</v>
      </c>
      <c r="M3183" s="644">
        <f t="shared" si="494"/>
        <v>1.335993288287704E-4</v>
      </c>
    </row>
    <row r="3184" spans="1:16">
      <c r="A3184" s="680"/>
      <c r="B3184" s="440" t="s">
        <v>580</v>
      </c>
      <c r="C3184" s="441">
        <v>900836243</v>
      </c>
      <c r="D3184" s="414" t="s">
        <v>581</v>
      </c>
      <c r="E3184" s="418" t="s">
        <v>1644</v>
      </c>
      <c r="F3184" s="627">
        <v>20221031</v>
      </c>
      <c r="G3184" s="419">
        <v>600000</v>
      </c>
      <c r="H3184" s="419">
        <v>0</v>
      </c>
      <c r="I3184" s="419">
        <v>143.66999999999999</v>
      </c>
      <c r="J3184" s="466">
        <v>0</v>
      </c>
      <c r="K3184" s="419">
        <f t="shared" ref="K3184:K3198" si="498">+G3184*J3184%</f>
        <v>0</v>
      </c>
      <c r="L3184" s="464">
        <f t="shared" si="495"/>
        <v>600000</v>
      </c>
      <c r="M3184" s="644">
        <f t="shared" si="494"/>
        <v>4.209102320943239E-6</v>
      </c>
      <c r="P3184" s="479"/>
    </row>
    <row r="3185" spans="1:16">
      <c r="A3185" s="680"/>
      <c r="B3185" s="440" t="s">
        <v>580</v>
      </c>
      <c r="C3185" s="441">
        <v>900836243</v>
      </c>
      <c r="D3185" s="414" t="s">
        <v>581</v>
      </c>
      <c r="E3185" s="418" t="s">
        <v>1644</v>
      </c>
      <c r="F3185" s="627">
        <v>20221130</v>
      </c>
      <c r="G3185" s="419">
        <v>600000</v>
      </c>
      <c r="H3185" s="419">
        <v>0</v>
      </c>
      <c r="I3185" s="419">
        <v>143.66999999999999</v>
      </c>
      <c r="J3185" s="466">
        <v>0</v>
      </c>
      <c r="K3185" s="419">
        <f t="shared" si="498"/>
        <v>0</v>
      </c>
      <c r="L3185" s="464">
        <f t="shared" si="495"/>
        <v>600000</v>
      </c>
      <c r="M3185" s="644">
        <f t="shared" si="494"/>
        <v>4.209102320943239E-6</v>
      </c>
      <c r="P3185" s="479"/>
    </row>
    <row r="3186" spans="1:16" s="411" customFormat="1">
      <c r="A3186" s="680"/>
      <c r="B3186" s="440" t="s">
        <v>580</v>
      </c>
      <c r="C3186" s="441">
        <v>900836243</v>
      </c>
      <c r="D3186" s="414" t="s">
        <v>581</v>
      </c>
      <c r="E3186" s="418" t="s">
        <v>1644</v>
      </c>
      <c r="F3186" s="627">
        <v>20230225</v>
      </c>
      <c r="G3186" s="419">
        <v>330000</v>
      </c>
      <c r="H3186" s="454"/>
      <c r="I3186" s="419">
        <v>143.66999999999999</v>
      </c>
      <c r="J3186" s="467"/>
      <c r="K3186" s="419">
        <f t="shared" si="498"/>
        <v>0</v>
      </c>
      <c r="L3186" s="464">
        <f t="shared" si="495"/>
        <v>330000</v>
      </c>
      <c r="M3186" s="644">
        <f t="shared" si="494"/>
        <v>2.3150062765187816E-6</v>
      </c>
    </row>
    <row r="3187" spans="1:16">
      <c r="A3187" s="680"/>
      <c r="B3187" s="440" t="s">
        <v>580</v>
      </c>
      <c r="C3187" s="441">
        <v>900836243</v>
      </c>
      <c r="D3187" s="414" t="s">
        <v>581</v>
      </c>
      <c r="E3187" s="418" t="s">
        <v>1644</v>
      </c>
      <c r="F3187" s="627">
        <v>20220708</v>
      </c>
      <c r="G3187" s="419">
        <v>600000</v>
      </c>
      <c r="H3187" s="419">
        <v>141.47999999999999</v>
      </c>
      <c r="I3187" s="419">
        <v>143.66999999999999</v>
      </c>
      <c r="J3187" s="466">
        <f t="shared" ref="J3187:J3248" si="499">+I3187/H3187</f>
        <v>1.0154792196776929</v>
      </c>
      <c r="K3187" s="419">
        <f t="shared" si="498"/>
        <v>6092.8753180661579</v>
      </c>
      <c r="L3187" s="464">
        <f t="shared" si="495"/>
        <v>606092.8753180661</v>
      </c>
      <c r="M3187" s="644">
        <f t="shared" si="494"/>
        <v>4.2518448803473892E-6</v>
      </c>
      <c r="P3187" s="479"/>
    </row>
    <row r="3188" spans="1:16" s="411" customFormat="1">
      <c r="A3188" s="680"/>
      <c r="B3188" s="440" t="s">
        <v>580</v>
      </c>
      <c r="C3188" s="441">
        <v>900836243</v>
      </c>
      <c r="D3188" s="414" t="s">
        <v>581</v>
      </c>
      <c r="E3188" s="418" t="s">
        <v>1644</v>
      </c>
      <c r="F3188" s="627">
        <v>20220610</v>
      </c>
      <c r="G3188" s="419">
        <v>849980</v>
      </c>
      <c r="H3188" s="454"/>
      <c r="I3188" s="419">
        <v>143.66999999999999</v>
      </c>
      <c r="J3188" s="467"/>
      <c r="K3188" s="419">
        <f t="shared" si="498"/>
        <v>0</v>
      </c>
      <c r="L3188" s="464">
        <f t="shared" si="495"/>
        <v>849980</v>
      </c>
      <c r="M3188" s="644">
        <f t="shared" si="494"/>
        <v>5.9627546512588912E-6</v>
      </c>
    </row>
    <row r="3189" spans="1:16">
      <c r="A3189" s="680"/>
      <c r="B3189" s="440" t="s">
        <v>580</v>
      </c>
      <c r="C3189" s="441">
        <v>900836243</v>
      </c>
      <c r="D3189" s="414" t="s">
        <v>581</v>
      </c>
      <c r="E3189" s="418" t="s">
        <v>1644</v>
      </c>
      <c r="F3189" s="627">
        <v>20220804</v>
      </c>
      <c r="G3189" s="433">
        <v>600000</v>
      </c>
      <c r="H3189" s="419">
        <v>0</v>
      </c>
      <c r="I3189" s="419">
        <v>143.66999999999999</v>
      </c>
      <c r="J3189" s="466">
        <v>0</v>
      </c>
      <c r="K3189" s="419">
        <f t="shared" si="498"/>
        <v>0</v>
      </c>
      <c r="L3189" s="464">
        <f t="shared" si="495"/>
        <v>600000</v>
      </c>
      <c r="M3189" s="644">
        <f t="shared" si="494"/>
        <v>4.209102320943239E-6</v>
      </c>
      <c r="P3189" s="479"/>
    </row>
    <row r="3190" spans="1:16" s="411" customFormat="1">
      <c r="A3190" s="680"/>
      <c r="B3190" s="440" t="s">
        <v>580</v>
      </c>
      <c r="C3190" s="441">
        <v>900836243</v>
      </c>
      <c r="D3190" s="414" t="s">
        <v>581</v>
      </c>
      <c r="E3190" s="418" t="s">
        <v>1644</v>
      </c>
      <c r="F3190" s="627">
        <v>20220930</v>
      </c>
      <c r="G3190" s="419">
        <v>600000</v>
      </c>
      <c r="H3190" s="454"/>
      <c r="I3190" s="419">
        <v>143.66999999999999</v>
      </c>
      <c r="J3190" s="467"/>
      <c r="K3190" s="419">
        <f t="shared" si="498"/>
        <v>0</v>
      </c>
      <c r="L3190" s="464">
        <f t="shared" si="495"/>
        <v>600000</v>
      </c>
      <c r="M3190" s="644">
        <f t="shared" si="494"/>
        <v>4.209102320943239E-6</v>
      </c>
    </row>
    <row r="3191" spans="1:16">
      <c r="A3191" s="680"/>
      <c r="B3191" s="440" t="s">
        <v>580</v>
      </c>
      <c r="C3191" s="441">
        <v>900836243</v>
      </c>
      <c r="D3191" s="414" t="s">
        <v>581</v>
      </c>
      <c r="E3191" s="418" t="s">
        <v>1644</v>
      </c>
      <c r="F3191" s="627">
        <v>20221230</v>
      </c>
      <c r="G3191" s="419">
        <v>600000</v>
      </c>
      <c r="H3191" s="419">
        <v>0</v>
      </c>
      <c r="I3191" s="419">
        <v>143.66999999999999</v>
      </c>
      <c r="J3191" s="466">
        <v>0</v>
      </c>
      <c r="K3191" s="419">
        <f t="shared" si="498"/>
        <v>0</v>
      </c>
      <c r="L3191" s="464">
        <f t="shared" si="495"/>
        <v>600000</v>
      </c>
      <c r="M3191" s="644">
        <f t="shared" si="494"/>
        <v>4.209102320943239E-6</v>
      </c>
      <c r="P3191" s="479"/>
    </row>
    <row r="3192" spans="1:16" s="411" customFormat="1">
      <c r="A3192" s="680"/>
      <c r="B3192" s="440" t="s">
        <v>580</v>
      </c>
      <c r="C3192" s="441">
        <v>900836243</v>
      </c>
      <c r="D3192" s="414" t="s">
        <v>581</v>
      </c>
      <c r="E3192" s="418" t="s">
        <v>1644</v>
      </c>
      <c r="F3192" s="627">
        <v>20230318</v>
      </c>
      <c r="G3192" s="419">
        <v>660000</v>
      </c>
      <c r="H3192" s="454"/>
      <c r="I3192" s="419">
        <v>143.66999999999999</v>
      </c>
      <c r="J3192" s="467"/>
      <c r="K3192" s="419">
        <f t="shared" si="498"/>
        <v>0</v>
      </c>
      <c r="L3192" s="464">
        <f t="shared" si="495"/>
        <v>660000</v>
      </c>
      <c r="M3192" s="644">
        <f t="shared" si="494"/>
        <v>4.6300125530375632E-6</v>
      </c>
    </row>
    <row r="3193" spans="1:16">
      <c r="A3193" s="680"/>
      <c r="B3193" s="440" t="s">
        <v>580</v>
      </c>
      <c r="C3193" s="441">
        <v>900836243</v>
      </c>
      <c r="D3193" s="414" t="s">
        <v>581</v>
      </c>
      <c r="E3193" s="418" t="s">
        <v>1644</v>
      </c>
      <c r="F3193" s="627">
        <v>20230306</v>
      </c>
      <c r="G3193" s="419">
        <v>660000</v>
      </c>
      <c r="H3193" s="419">
        <v>0</v>
      </c>
      <c r="I3193" s="419">
        <v>143.66999999999999</v>
      </c>
      <c r="J3193" s="466">
        <v>0</v>
      </c>
      <c r="K3193" s="419">
        <f t="shared" si="498"/>
        <v>0</v>
      </c>
      <c r="L3193" s="464">
        <f t="shared" si="495"/>
        <v>660000</v>
      </c>
      <c r="M3193" s="644">
        <f t="shared" si="494"/>
        <v>4.6300125530375632E-6</v>
      </c>
      <c r="P3193" s="479"/>
    </row>
    <row r="3194" spans="1:16" s="411" customFormat="1">
      <c r="A3194" s="680"/>
      <c r="B3194" s="440" t="s">
        <v>580</v>
      </c>
      <c r="C3194" s="441">
        <v>900836243</v>
      </c>
      <c r="D3194" s="414" t="s">
        <v>581</v>
      </c>
      <c r="E3194" s="418" t="s">
        <v>1644</v>
      </c>
      <c r="F3194" s="627">
        <v>20230412</v>
      </c>
      <c r="G3194" s="419">
        <v>660000</v>
      </c>
      <c r="H3194" s="454"/>
      <c r="I3194" s="419">
        <v>143.66999999999999</v>
      </c>
      <c r="J3194" s="467"/>
      <c r="K3194" s="419">
        <f t="shared" si="498"/>
        <v>0</v>
      </c>
      <c r="L3194" s="464">
        <f t="shared" si="495"/>
        <v>660000</v>
      </c>
      <c r="M3194" s="644">
        <f t="shared" si="494"/>
        <v>4.6300125530375632E-6</v>
      </c>
    </row>
    <row r="3195" spans="1:16">
      <c r="A3195" s="680"/>
      <c r="B3195" s="440" t="s">
        <v>580</v>
      </c>
      <c r="C3195" s="441">
        <v>900836243</v>
      </c>
      <c r="D3195" s="414" t="s">
        <v>581</v>
      </c>
      <c r="E3195" s="418" t="s">
        <v>1644</v>
      </c>
      <c r="F3195" s="627">
        <v>20230505</v>
      </c>
      <c r="G3195" s="419">
        <v>660000</v>
      </c>
      <c r="H3195" s="419">
        <v>138.97999999999999</v>
      </c>
      <c r="I3195" s="419">
        <v>143.66999999999999</v>
      </c>
      <c r="J3195" s="466">
        <f t="shared" si="499"/>
        <v>1.0337458627140597</v>
      </c>
      <c r="K3195" s="419">
        <f t="shared" si="498"/>
        <v>6822.7226939127941</v>
      </c>
      <c r="L3195" s="464">
        <f t="shared" si="495"/>
        <v>666822.7226939128</v>
      </c>
      <c r="M3195" s="644">
        <f t="shared" si="494"/>
        <v>4.6778751162477305E-6</v>
      </c>
      <c r="P3195" s="479"/>
    </row>
    <row r="3196" spans="1:16" s="411" customFormat="1">
      <c r="A3196" s="680"/>
      <c r="B3196" s="440" t="s">
        <v>580</v>
      </c>
      <c r="C3196" s="441">
        <v>900836243</v>
      </c>
      <c r="D3196" s="414" t="s">
        <v>581</v>
      </c>
      <c r="E3196" s="418" t="s">
        <v>1644</v>
      </c>
      <c r="F3196" s="627">
        <v>20230608</v>
      </c>
      <c r="G3196" s="433">
        <v>660000</v>
      </c>
      <c r="H3196" s="454"/>
      <c r="I3196" s="419">
        <v>143.66999999999999</v>
      </c>
      <c r="J3196" s="467"/>
      <c r="K3196" s="419">
        <f t="shared" si="498"/>
        <v>0</v>
      </c>
      <c r="L3196" s="464">
        <f t="shared" si="495"/>
        <v>660000</v>
      </c>
      <c r="M3196" s="644">
        <f t="shared" si="494"/>
        <v>4.6300125530375632E-6</v>
      </c>
    </row>
    <row r="3197" spans="1:16">
      <c r="A3197" s="680"/>
      <c r="B3197" s="440" t="s">
        <v>580</v>
      </c>
      <c r="C3197" s="441">
        <v>900836243</v>
      </c>
      <c r="D3197" s="414" t="s">
        <v>581</v>
      </c>
      <c r="E3197" s="418" t="s">
        <v>1644</v>
      </c>
      <c r="F3197" s="627">
        <v>20230711</v>
      </c>
      <c r="G3197" s="419">
        <v>660000</v>
      </c>
      <c r="H3197" s="419">
        <v>123.51</v>
      </c>
      <c r="I3197" s="419">
        <v>143.66999999999999</v>
      </c>
      <c r="J3197" s="466">
        <f t="shared" si="499"/>
        <v>1.1632256497449598</v>
      </c>
      <c r="K3197" s="419">
        <f t="shared" si="498"/>
        <v>7677.2892883167342</v>
      </c>
      <c r="L3197" s="464">
        <f t="shared" si="495"/>
        <v>667677.28928831674</v>
      </c>
      <c r="M3197" s="644">
        <f t="shared" si="494"/>
        <v>4.6838700466409076E-6</v>
      </c>
      <c r="P3197" s="479"/>
    </row>
    <row r="3198" spans="1:16">
      <c r="A3198" s="680"/>
      <c r="B3198" s="440" t="s">
        <v>580</v>
      </c>
      <c r="C3198" s="441">
        <v>900836243</v>
      </c>
      <c r="D3198" s="414" t="s">
        <v>581</v>
      </c>
      <c r="E3198" s="418" t="s">
        <v>1644</v>
      </c>
      <c r="F3198" s="627">
        <v>20240908</v>
      </c>
      <c r="G3198" s="419">
        <v>660000</v>
      </c>
      <c r="H3198" s="419">
        <v>124.46</v>
      </c>
      <c r="I3198" s="419">
        <v>143.66999999999999</v>
      </c>
      <c r="J3198" s="466">
        <f t="shared" si="499"/>
        <v>1.1543467780813113</v>
      </c>
      <c r="K3198" s="419">
        <f t="shared" si="498"/>
        <v>7618.6887353366537</v>
      </c>
      <c r="L3198" s="464">
        <f t="shared" si="495"/>
        <v>667618.68873533665</v>
      </c>
      <c r="M3198" s="644">
        <f t="shared" si="494"/>
        <v>4.6834589537683129E-6</v>
      </c>
      <c r="P3198" s="479"/>
    </row>
    <row r="3199" spans="1:16">
      <c r="A3199" s="680"/>
      <c r="B3199" s="456" t="s">
        <v>26</v>
      </c>
      <c r="C3199" s="458"/>
      <c r="D3199" s="449"/>
      <c r="E3199" s="526"/>
      <c r="F3199" s="626"/>
      <c r="G3199" s="454">
        <f>SUM(G3184:G3198)</f>
        <v>9399980</v>
      </c>
      <c r="H3199" s="454" t="s">
        <v>158</v>
      </c>
      <c r="I3199" s="454" t="s">
        <v>158</v>
      </c>
      <c r="J3199" s="454" t="s">
        <v>158</v>
      </c>
      <c r="K3199" s="454">
        <f t="shared" ref="K3199:L3199" si="500">SUM(K3184:K3198)</f>
        <v>28211.576035632341</v>
      </c>
      <c r="L3199" s="454">
        <f t="shared" si="500"/>
        <v>9428191.5760356318</v>
      </c>
      <c r="M3199" s="644">
        <f t="shared" si="494"/>
        <v>6.6140371741648464E-5</v>
      </c>
      <c r="P3199" s="479"/>
    </row>
    <row r="3200" spans="1:16">
      <c r="A3200" s="680"/>
      <c r="B3200" s="440" t="s">
        <v>512</v>
      </c>
      <c r="C3200" s="441">
        <v>900212480</v>
      </c>
      <c r="D3200" s="414" t="s">
        <v>1088</v>
      </c>
      <c r="E3200" s="418" t="s">
        <v>1706</v>
      </c>
      <c r="F3200" s="625"/>
      <c r="G3200" s="419">
        <v>9750000</v>
      </c>
      <c r="H3200" s="419">
        <v>120.27</v>
      </c>
      <c r="I3200" s="419">
        <v>143.66999999999999</v>
      </c>
      <c r="J3200" s="466">
        <f t="shared" si="499"/>
        <v>1.1945622349713145</v>
      </c>
      <c r="K3200" s="419">
        <f>+G3200*J3200%</f>
        <v>116469.81790970317</v>
      </c>
      <c r="L3200" s="464">
        <f t="shared" si="495"/>
        <v>9866469.8179097027</v>
      </c>
      <c r="M3200" s="644">
        <f t="shared" si="494"/>
        <v>6.9214968350133577E-5</v>
      </c>
      <c r="P3200" s="479"/>
    </row>
    <row r="3201" spans="1:16">
      <c r="A3201" s="680"/>
      <c r="B3201" s="456" t="s">
        <v>26</v>
      </c>
      <c r="C3201" s="458"/>
      <c r="D3201" s="449"/>
      <c r="E3201" s="526"/>
      <c r="F3201" s="626"/>
      <c r="G3201" s="454">
        <f>SUM(G3200)</f>
        <v>9750000</v>
      </c>
      <c r="H3201" s="454" t="s">
        <v>158</v>
      </c>
      <c r="I3201" s="454" t="s">
        <v>158</v>
      </c>
      <c r="J3201" s="454" t="s">
        <v>158</v>
      </c>
      <c r="K3201" s="454">
        <f t="shared" ref="K3201:L3201" si="501">SUM(K3200)</f>
        <v>116469.81790970317</v>
      </c>
      <c r="L3201" s="454">
        <f t="shared" si="501"/>
        <v>9866469.8179097027</v>
      </c>
      <c r="M3201" s="644">
        <f t="shared" si="494"/>
        <v>6.9214968350133577E-5</v>
      </c>
      <c r="P3201" s="479"/>
    </row>
    <row r="3202" spans="1:16">
      <c r="A3202" s="680"/>
      <c r="B3202" s="440" t="s">
        <v>517</v>
      </c>
      <c r="C3202" s="441">
        <v>900215178</v>
      </c>
      <c r="D3202" s="414" t="s">
        <v>1089</v>
      </c>
      <c r="E3202" s="418" t="s">
        <v>1706</v>
      </c>
      <c r="F3202" s="625"/>
      <c r="G3202" s="419">
        <v>9750000</v>
      </c>
      <c r="H3202" s="419">
        <v>121.5</v>
      </c>
      <c r="I3202" s="419">
        <v>143.66999999999999</v>
      </c>
      <c r="J3202" s="466">
        <f t="shared" si="499"/>
        <v>1.182469135802469</v>
      </c>
      <c r="K3202" s="419">
        <f>+G3202*J3202%</f>
        <v>115290.74074074073</v>
      </c>
      <c r="L3202" s="464">
        <f t="shared" si="495"/>
        <v>9865290.7407407407</v>
      </c>
      <c r="M3202" s="644">
        <f t="shared" si="494"/>
        <v>6.92066969227195E-5</v>
      </c>
      <c r="P3202" s="479"/>
    </row>
    <row r="3203" spans="1:16">
      <c r="A3203" s="680"/>
      <c r="B3203" s="440" t="s">
        <v>517</v>
      </c>
      <c r="C3203" s="441">
        <v>900215178</v>
      </c>
      <c r="D3203" s="414" t="s">
        <v>1089</v>
      </c>
      <c r="E3203" s="418" t="s">
        <v>1706</v>
      </c>
      <c r="F3203" s="625"/>
      <c r="G3203" s="419">
        <v>9750000</v>
      </c>
      <c r="H3203" s="419">
        <v>122.63</v>
      </c>
      <c r="I3203" s="419">
        <v>143.66999999999999</v>
      </c>
      <c r="J3203" s="466">
        <f t="shared" si="499"/>
        <v>1.1715730245453804</v>
      </c>
      <c r="K3203" s="419">
        <f>+G3203*J3203%</f>
        <v>114228.36989317459</v>
      </c>
      <c r="L3203" s="464">
        <f t="shared" si="495"/>
        <v>9864228.3698931746</v>
      </c>
      <c r="M3203" s="644">
        <f t="shared" si="494"/>
        <v>6.9199244210052516E-5</v>
      </c>
      <c r="P3203" s="479"/>
    </row>
    <row r="3204" spans="1:16">
      <c r="A3204" s="680"/>
      <c r="B3204" s="440" t="s">
        <v>517</v>
      </c>
      <c r="C3204" s="441">
        <v>900215178</v>
      </c>
      <c r="D3204" s="414" t="s">
        <v>1089</v>
      </c>
      <c r="E3204" s="418" t="s">
        <v>1706</v>
      </c>
      <c r="F3204" s="625"/>
      <c r="G3204" s="419">
        <v>48750000</v>
      </c>
      <c r="H3204" s="419">
        <v>126.03</v>
      </c>
      <c r="I3204" s="419">
        <v>143.66999999999999</v>
      </c>
      <c r="J3204" s="466">
        <f t="shared" si="499"/>
        <v>1.1399666746012853</v>
      </c>
      <c r="K3204" s="419">
        <f>+G3204*J3204%</f>
        <v>555733.75386812654</v>
      </c>
      <c r="L3204" s="464">
        <f t="shared" si="495"/>
        <v>49305733.753868125</v>
      </c>
      <c r="M3204" s="644">
        <f t="shared" si="494"/>
        <v>3.4588813063202623E-4</v>
      </c>
      <c r="P3204" s="479"/>
    </row>
    <row r="3205" spans="1:16">
      <c r="A3205" s="680"/>
      <c r="B3205" s="456" t="s">
        <v>26</v>
      </c>
      <c r="C3205" s="458"/>
      <c r="D3205" s="449"/>
      <c r="E3205" s="526"/>
      <c r="F3205" s="626"/>
      <c r="G3205" s="454">
        <f>SUM(G3202:G3204)</f>
        <v>68250000</v>
      </c>
      <c r="H3205" s="454" t="s">
        <v>158</v>
      </c>
      <c r="I3205" s="454" t="s">
        <v>158</v>
      </c>
      <c r="J3205" s="454" t="s">
        <v>158</v>
      </c>
      <c r="K3205" s="454">
        <f t="shared" ref="K3205:L3205" si="502">SUM(K3202:K3204)</f>
        <v>785252.86450204183</v>
      </c>
      <c r="L3205" s="454">
        <f t="shared" si="502"/>
        <v>69035252.864502043</v>
      </c>
      <c r="M3205" s="644">
        <f t="shared" si="494"/>
        <v>4.8429407176479828E-4</v>
      </c>
      <c r="P3205" s="479"/>
    </row>
    <row r="3206" spans="1:16">
      <c r="A3206" s="680"/>
      <c r="B3206" s="440" t="s">
        <v>510</v>
      </c>
      <c r="C3206" s="441">
        <v>900609329</v>
      </c>
      <c r="D3206" s="414" t="s">
        <v>511</v>
      </c>
      <c r="E3206" s="418" t="s">
        <v>1706</v>
      </c>
      <c r="F3206" s="625"/>
      <c r="G3206" s="419">
        <v>48750000</v>
      </c>
      <c r="H3206" s="419">
        <v>131.77000000000001</v>
      </c>
      <c r="I3206" s="419">
        <v>143.66999999999999</v>
      </c>
      <c r="J3206" s="466">
        <f t="shared" si="499"/>
        <v>1.0903088715185549</v>
      </c>
      <c r="K3206" s="419">
        <f>+G3206*J3206%</f>
        <v>531525.57486529555</v>
      </c>
      <c r="L3206" s="464">
        <f t="shared" si="495"/>
        <v>49281525.574865296</v>
      </c>
      <c r="M3206" s="644">
        <f t="shared" si="494"/>
        <v>3.4571830612798186E-4</v>
      </c>
      <c r="P3206" s="479"/>
    </row>
    <row r="3207" spans="1:16">
      <c r="A3207" s="680"/>
      <c r="B3207" s="456" t="s">
        <v>26</v>
      </c>
      <c r="C3207" s="458"/>
      <c r="D3207" s="449"/>
      <c r="E3207" s="526"/>
      <c r="F3207" s="626"/>
      <c r="G3207" s="454">
        <f>SUM(G3206)</f>
        <v>48750000</v>
      </c>
      <c r="H3207" s="454" t="s">
        <v>158</v>
      </c>
      <c r="I3207" s="454" t="s">
        <v>158</v>
      </c>
      <c r="J3207" s="454" t="s">
        <v>158</v>
      </c>
      <c r="K3207" s="454">
        <f t="shared" ref="K3207:L3207" si="503">SUM(K3206)</f>
        <v>531525.57486529555</v>
      </c>
      <c r="L3207" s="454">
        <f t="shared" si="503"/>
        <v>49281525.574865296</v>
      </c>
      <c r="M3207" s="644">
        <f t="shared" si="494"/>
        <v>3.4571830612798186E-4</v>
      </c>
      <c r="P3207" s="479"/>
    </row>
    <row r="3208" spans="1:16">
      <c r="A3208" s="680"/>
      <c r="B3208" s="440" t="s">
        <v>526</v>
      </c>
      <c r="C3208" s="441">
        <v>900626356</v>
      </c>
      <c r="D3208" s="414" t="s">
        <v>527</v>
      </c>
      <c r="E3208" s="418" t="s">
        <v>1706</v>
      </c>
      <c r="F3208" s="625"/>
      <c r="G3208" s="419">
        <v>23853255</v>
      </c>
      <c r="H3208" s="419">
        <v>133.38</v>
      </c>
      <c r="I3208" s="419">
        <v>143.66999999999999</v>
      </c>
      <c r="J3208" s="466">
        <f t="shared" si="499"/>
        <v>1.0771479982006298</v>
      </c>
      <c r="K3208" s="419">
        <f>+G3208*J3208%</f>
        <v>256934.85873819163</v>
      </c>
      <c r="L3208" s="464">
        <f t="shared" si="495"/>
        <v>24110189.858738191</v>
      </c>
      <c r="M3208" s="644">
        <f t="shared" si="494"/>
        <v>1.6913709348799513E-4</v>
      </c>
      <c r="P3208" s="479"/>
    </row>
    <row r="3209" spans="1:16">
      <c r="A3209" s="680"/>
      <c r="B3209" s="456" t="s">
        <v>26</v>
      </c>
      <c r="C3209" s="458"/>
      <c r="D3209" s="449"/>
      <c r="E3209" s="526"/>
      <c r="F3209" s="626"/>
      <c r="G3209" s="454">
        <f>SUM(G3208)</f>
        <v>23853255</v>
      </c>
      <c r="H3209" s="454" t="s">
        <v>158</v>
      </c>
      <c r="I3209" s="454" t="s">
        <v>158</v>
      </c>
      <c r="J3209" s="454" t="s">
        <v>158</v>
      </c>
      <c r="K3209" s="454">
        <f t="shared" ref="K3209:L3209" si="504">SUM(K3208)</f>
        <v>256934.85873819163</v>
      </c>
      <c r="L3209" s="454">
        <f t="shared" si="504"/>
        <v>24110189.858738191</v>
      </c>
      <c r="M3209" s="644">
        <f t="shared" si="494"/>
        <v>1.6913709348799513E-4</v>
      </c>
      <c r="P3209" s="479"/>
    </row>
    <row r="3210" spans="1:16">
      <c r="A3210" s="680"/>
      <c r="B3210" s="440" t="s">
        <v>506</v>
      </c>
      <c r="C3210" s="441">
        <v>900752036</v>
      </c>
      <c r="D3210" s="414" t="s">
        <v>507</v>
      </c>
      <c r="E3210" s="418" t="s">
        <v>1706</v>
      </c>
      <c r="F3210" s="625"/>
      <c r="G3210" s="419">
        <v>30000000</v>
      </c>
      <c r="H3210" s="419">
        <v>134.44999999999999</v>
      </c>
      <c r="I3210" s="419">
        <v>143.66999999999999</v>
      </c>
      <c r="J3210" s="466">
        <f t="shared" si="499"/>
        <v>1.0685756786909633</v>
      </c>
      <c r="K3210" s="419">
        <f>+G3210*J3210%</f>
        <v>320572.70360728895</v>
      </c>
      <c r="L3210" s="464">
        <f t="shared" si="495"/>
        <v>30320572.703607287</v>
      </c>
      <c r="M3210" s="644">
        <f t="shared" si="494"/>
        <v>2.1270398823180277E-4</v>
      </c>
      <c r="P3210" s="479"/>
    </row>
    <row r="3211" spans="1:16">
      <c r="A3211" s="680"/>
      <c r="B3211" s="440" t="s">
        <v>506</v>
      </c>
      <c r="C3211" s="441">
        <v>900752036</v>
      </c>
      <c r="D3211" s="414" t="s">
        <v>507</v>
      </c>
      <c r="E3211" s="418" t="s">
        <v>1706</v>
      </c>
      <c r="F3211" s="627">
        <v>20211230</v>
      </c>
      <c r="G3211" s="419">
        <v>199571040</v>
      </c>
      <c r="H3211" s="419">
        <v>0</v>
      </c>
      <c r="I3211" s="419">
        <v>143.66999999999999</v>
      </c>
      <c r="J3211" s="466">
        <v>0</v>
      </c>
      <c r="K3211" s="419">
        <f>+G3211*J3211%</f>
        <v>0</v>
      </c>
      <c r="L3211" s="464">
        <f t="shared" si="495"/>
        <v>199571040</v>
      </c>
      <c r="M3211" s="644">
        <f t="shared" si="494"/>
        <v>1.4000248794284267E-3</v>
      </c>
      <c r="P3211" s="479"/>
    </row>
    <row r="3212" spans="1:16" s="411" customFormat="1">
      <c r="A3212" s="680"/>
      <c r="B3212" s="456" t="s">
        <v>26</v>
      </c>
      <c r="C3212" s="458"/>
      <c r="D3212" s="449"/>
      <c r="E3212" s="526"/>
      <c r="F3212" s="626"/>
      <c r="G3212" s="454">
        <f>SUM(G3210:G3211)</f>
        <v>229571040</v>
      </c>
      <c r="H3212" s="454" t="s">
        <v>158</v>
      </c>
      <c r="I3212" s="454" t="s">
        <v>158</v>
      </c>
      <c r="J3212" s="454" t="s">
        <v>158</v>
      </c>
      <c r="K3212" s="454">
        <f t="shared" ref="K3212:L3212" si="505">SUM(K3210:K3211)</f>
        <v>320572.70360728895</v>
      </c>
      <c r="L3212" s="454">
        <f t="shared" si="505"/>
        <v>229891612.70360729</v>
      </c>
      <c r="M3212" s="644">
        <f t="shared" si="494"/>
        <v>1.6127288676602296E-3</v>
      </c>
    </row>
    <row r="3213" spans="1:16">
      <c r="A3213" s="680"/>
      <c r="B3213" s="440" t="s">
        <v>1063</v>
      </c>
      <c r="C3213" s="441">
        <v>16782407</v>
      </c>
      <c r="D3213" s="414" t="s">
        <v>1349</v>
      </c>
      <c r="E3213" s="418" t="s">
        <v>1706</v>
      </c>
      <c r="F3213" s="627">
        <v>20240823</v>
      </c>
      <c r="G3213" s="419">
        <v>16768500</v>
      </c>
      <c r="H3213" s="419">
        <v>0</v>
      </c>
      <c r="I3213" s="419">
        <v>143.66999999999999</v>
      </c>
      <c r="J3213" s="466">
        <v>0</v>
      </c>
      <c r="K3213" s="419">
        <f>+G3213*J3213%</f>
        <v>0</v>
      </c>
      <c r="L3213" s="464">
        <f t="shared" si="495"/>
        <v>16768500</v>
      </c>
      <c r="M3213" s="644">
        <f t="shared" si="494"/>
        <v>1.1763388711456118E-4</v>
      </c>
      <c r="P3213" s="479"/>
    </row>
    <row r="3214" spans="1:16" s="411" customFormat="1">
      <c r="A3214" s="680"/>
      <c r="B3214" s="456" t="s">
        <v>26</v>
      </c>
      <c r="C3214" s="458"/>
      <c r="D3214" s="449"/>
      <c r="E3214" s="526"/>
      <c r="F3214" s="626"/>
      <c r="G3214" s="454">
        <f>SUM(G3213)</f>
        <v>16768500</v>
      </c>
      <c r="H3214" s="454" t="s">
        <v>158</v>
      </c>
      <c r="I3214" s="454" t="s">
        <v>158</v>
      </c>
      <c r="J3214" s="454" t="s">
        <v>158</v>
      </c>
      <c r="K3214" s="454">
        <f t="shared" ref="K3214:L3214" si="506">SUM(K3213)</f>
        <v>0</v>
      </c>
      <c r="L3214" s="454">
        <f t="shared" si="506"/>
        <v>16768500</v>
      </c>
      <c r="M3214" s="644">
        <f t="shared" si="494"/>
        <v>1.1763388711456118E-4</v>
      </c>
    </row>
    <row r="3215" spans="1:16">
      <c r="A3215" s="680"/>
      <c r="B3215" s="440" t="s">
        <v>880</v>
      </c>
      <c r="C3215" s="441">
        <v>1107060331</v>
      </c>
      <c r="D3215" s="414" t="s">
        <v>881</v>
      </c>
      <c r="E3215" s="418" t="s">
        <v>1706</v>
      </c>
      <c r="F3215" s="627">
        <v>20211220</v>
      </c>
      <c r="G3215" s="419">
        <v>16451143</v>
      </c>
      <c r="H3215" s="419">
        <v>0</v>
      </c>
      <c r="I3215" s="419">
        <v>143.66999999999999</v>
      </c>
      <c r="J3215" s="466">
        <v>0</v>
      </c>
      <c r="K3215" s="419">
        <f>+G3215*J3215%</f>
        <v>0</v>
      </c>
      <c r="L3215" s="464">
        <f t="shared" si="495"/>
        <v>16451143</v>
      </c>
      <c r="M3215" s="644">
        <f t="shared" si="494"/>
        <v>1.1540757363911521E-4</v>
      </c>
      <c r="P3215" s="479"/>
    </row>
    <row r="3216" spans="1:16">
      <c r="A3216" s="680"/>
      <c r="B3216" s="440" t="s">
        <v>880</v>
      </c>
      <c r="C3216" s="441">
        <v>1107060331</v>
      </c>
      <c r="D3216" s="414" t="s">
        <v>881</v>
      </c>
      <c r="E3216" s="418" t="s">
        <v>1706</v>
      </c>
      <c r="F3216" s="627">
        <v>20211231</v>
      </c>
      <c r="G3216" s="419">
        <v>41422596</v>
      </c>
      <c r="H3216" s="419">
        <v>0</v>
      </c>
      <c r="I3216" s="419">
        <v>143.66999999999999</v>
      </c>
      <c r="J3216" s="466">
        <v>0</v>
      </c>
      <c r="K3216" s="419">
        <f>+G3216*J3216%</f>
        <v>0</v>
      </c>
      <c r="L3216" s="464">
        <f t="shared" si="495"/>
        <v>41422596</v>
      </c>
      <c r="M3216" s="644">
        <f t="shared" si="494"/>
        <v>2.9058657493849022E-4</v>
      </c>
      <c r="P3216" s="479"/>
    </row>
    <row r="3217" spans="1:16">
      <c r="A3217" s="680"/>
      <c r="B3217" s="456" t="s">
        <v>26</v>
      </c>
      <c r="C3217" s="458"/>
      <c r="D3217" s="449"/>
      <c r="E3217" s="526"/>
      <c r="F3217" s="626"/>
      <c r="G3217" s="454">
        <f>SUM(G3215:G3216)</f>
        <v>57873739</v>
      </c>
      <c r="H3217" s="454" t="s">
        <v>158</v>
      </c>
      <c r="I3217" s="454" t="s">
        <v>158</v>
      </c>
      <c r="J3217" s="454" t="s">
        <v>158</v>
      </c>
      <c r="K3217" s="454">
        <f t="shared" ref="K3217:L3217" si="507">SUM(K3215:K3216)</f>
        <v>0</v>
      </c>
      <c r="L3217" s="454">
        <f t="shared" si="507"/>
        <v>57873739</v>
      </c>
      <c r="M3217" s="644">
        <f t="shared" si="494"/>
        <v>4.0599414857760542E-4</v>
      </c>
      <c r="P3217" s="479"/>
    </row>
    <row r="3218" spans="1:16" s="411" customFormat="1">
      <c r="A3218" s="680"/>
      <c r="B3218" s="440" t="s">
        <v>274</v>
      </c>
      <c r="C3218" s="441">
        <v>1151934671</v>
      </c>
      <c r="D3218" s="414" t="s">
        <v>275</v>
      </c>
      <c r="E3218" s="418" t="s">
        <v>1706</v>
      </c>
      <c r="F3218" s="627">
        <v>20211124</v>
      </c>
      <c r="G3218" s="419">
        <v>849057</v>
      </c>
      <c r="H3218" s="454"/>
      <c r="I3218" s="419">
        <v>143.66999999999999</v>
      </c>
      <c r="J3218" s="467"/>
      <c r="K3218" s="419">
        <f>+G3218*J3218%</f>
        <v>0</v>
      </c>
      <c r="L3218" s="464">
        <f t="shared" si="495"/>
        <v>849057</v>
      </c>
      <c r="M3218" s="644">
        <f t="shared" si="494"/>
        <v>5.9562796488551728E-6</v>
      </c>
    </row>
    <row r="3219" spans="1:16">
      <c r="A3219" s="680"/>
      <c r="B3219" s="440" t="s">
        <v>274</v>
      </c>
      <c r="C3219" s="441">
        <v>1151934671</v>
      </c>
      <c r="D3219" s="414" t="s">
        <v>275</v>
      </c>
      <c r="E3219" s="418" t="s">
        <v>1706</v>
      </c>
      <c r="F3219" s="627">
        <v>20211220</v>
      </c>
      <c r="G3219" s="419">
        <v>5118286</v>
      </c>
      <c r="H3219" s="419">
        <v>0</v>
      </c>
      <c r="I3219" s="419">
        <v>143.66999999999999</v>
      </c>
      <c r="J3219" s="466">
        <v>0</v>
      </c>
      <c r="K3219" s="419">
        <f>+G3219*J3219%</f>
        <v>0</v>
      </c>
      <c r="L3219" s="464">
        <f t="shared" si="495"/>
        <v>5118286</v>
      </c>
      <c r="M3219" s="644">
        <f t="shared" si="494"/>
        <v>3.5905649136418815E-5</v>
      </c>
      <c r="P3219" s="479"/>
    </row>
    <row r="3220" spans="1:16" s="411" customFormat="1">
      <c r="A3220" s="680"/>
      <c r="B3220" s="440" t="s">
        <v>274</v>
      </c>
      <c r="C3220" s="441">
        <v>1151934671</v>
      </c>
      <c r="D3220" s="414" t="s">
        <v>275</v>
      </c>
      <c r="E3220" s="418" t="s">
        <v>1706</v>
      </c>
      <c r="F3220" s="627">
        <v>20211231</v>
      </c>
      <c r="G3220" s="419">
        <v>11922035</v>
      </c>
      <c r="H3220" s="454"/>
      <c r="I3220" s="454"/>
      <c r="J3220" s="467"/>
      <c r="K3220" s="419">
        <f>+G3220*J3220%</f>
        <v>0</v>
      </c>
      <c r="L3220" s="464">
        <f t="shared" si="495"/>
        <v>11922035</v>
      </c>
      <c r="M3220" s="644">
        <f t="shared" si="494"/>
        <v>8.3635108648110888E-5</v>
      </c>
    </row>
    <row r="3221" spans="1:16">
      <c r="A3221" s="680"/>
      <c r="B3221" s="440" t="s">
        <v>274</v>
      </c>
      <c r="C3221" s="441">
        <v>1151934671</v>
      </c>
      <c r="D3221" s="414" t="s">
        <v>275</v>
      </c>
      <c r="E3221" s="418" t="s">
        <v>1706</v>
      </c>
      <c r="F3221" s="627">
        <v>20221128</v>
      </c>
      <c r="G3221" s="419">
        <v>1090909</v>
      </c>
      <c r="H3221" s="419">
        <v>0</v>
      </c>
      <c r="I3221" s="419">
        <v>143.66999999999999</v>
      </c>
      <c r="J3221" s="466">
        <v>0</v>
      </c>
      <c r="K3221" s="419">
        <f>+G3221*J3221%</f>
        <v>0</v>
      </c>
      <c r="L3221" s="464">
        <f t="shared" si="495"/>
        <v>1090909</v>
      </c>
      <c r="M3221" s="644">
        <f t="shared" si="494"/>
        <v>7.6529126730631139E-6</v>
      </c>
      <c r="P3221" s="479"/>
    </row>
    <row r="3222" spans="1:16" s="411" customFormat="1">
      <c r="A3222" s="680"/>
      <c r="B3222" s="456" t="s">
        <v>26</v>
      </c>
      <c r="C3222" s="458"/>
      <c r="D3222" s="449"/>
      <c r="E3222" s="526"/>
      <c r="F3222" s="626"/>
      <c r="G3222" s="454">
        <f>SUM(G3218:G3221)</f>
        <v>18980287</v>
      </c>
      <c r="H3222" s="454" t="s">
        <v>158</v>
      </c>
      <c r="I3222" s="454" t="s">
        <v>158</v>
      </c>
      <c r="J3222" s="454" t="s">
        <v>158</v>
      </c>
      <c r="K3222" s="454">
        <f t="shared" ref="K3222:L3222" si="508">SUM(K3218:K3221)</f>
        <v>0</v>
      </c>
      <c r="L3222" s="454">
        <f t="shared" si="508"/>
        <v>18980287</v>
      </c>
      <c r="M3222" s="644">
        <f t="shared" si="494"/>
        <v>1.3314995010644799E-4</v>
      </c>
    </row>
    <row r="3223" spans="1:16">
      <c r="A3223" s="680"/>
      <c r="B3223" s="440" t="s">
        <v>602</v>
      </c>
      <c r="C3223" s="441">
        <v>901528731</v>
      </c>
      <c r="D3223" s="414" t="s">
        <v>603</v>
      </c>
      <c r="E3223" s="418" t="s">
        <v>1706</v>
      </c>
      <c r="F3223" s="627">
        <v>20240811</v>
      </c>
      <c r="G3223" s="419">
        <v>1027901</v>
      </c>
      <c r="H3223" s="419">
        <v>0</v>
      </c>
      <c r="I3223" s="419">
        <v>143.66999999999999</v>
      </c>
      <c r="J3223" s="466">
        <v>0</v>
      </c>
      <c r="K3223" s="419">
        <f>+G3223*J3223%</f>
        <v>0</v>
      </c>
      <c r="L3223" s="464">
        <f t="shared" si="495"/>
        <v>1027901</v>
      </c>
      <c r="M3223" s="644">
        <f t="shared" si="494"/>
        <v>7.2109008079997944E-6</v>
      </c>
      <c r="P3223" s="479"/>
    </row>
    <row r="3224" spans="1:16">
      <c r="A3224" s="680"/>
      <c r="B3224" s="440" t="s">
        <v>602</v>
      </c>
      <c r="C3224" s="441">
        <v>901528731</v>
      </c>
      <c r="D3224" s="414" t="s">
        <v>603</v>
      </c>
      <c r="E3224" s="418" t="s">
        <v>1706</v>
      </c>
      <c r="F3224" s="627">
        <v>20240810</v>
      </c>
      <c r="G3224" s="419">
        <v>1053140</v>
      </c>
      <c r="H3224" s="419">
        <v>124.46</v>
      </c>
      <c r="I3224" s="419">
        <v>143.66999999999999</v>
      </c>
      <c r="J3224" s="466">
        <f t="shared" si="499"/>
        <v>1.1543467780813113</v>
      </c>
      <c r="K3224" s="419">
        <f>+G3224*J3224%</f>
        <v>12156.88765868552</v>
      </c>
      <c r="L3224" s="464">
        <f t="shared" si="495"/>
        <v>1065296.8876586854</v>
      </c>
      <c r="M3224" s="644">
        <f t="shared" si="494"/>
        <v>7.4732393372296371E-6</v>
      </c>
      <c r="P3224" s="479"/>
    </row>
    <row r="3225" spans="1:16" s="411" customFormat="1">
      <c r="A3225" s="680"/>
      <c r="B3225" s="456" t="s">
        <v>26</v>
      </c>
      <c r="C3225" s="458"/>
      <c r="D3225" s="449"/>
      <c r="E3225" s="526"/>
      <c r="F3225" s="626"/>
      <c r="G3225" s="454">
        <f>SUM(G3223:G3224)</f>
        <v>2081041</v>
      </c>
      <c r="H3225" s="454" t="s">
        <v>158</v>
      </c>
      <c r="I3225" s="454" t="s">
        <v>158</v>
      </c>
      <c r="J3225" s="454" t="s">
        <v>158</v>
      </c>
      <c r="K3225" s="454">
        <f t="shared" ref="K3225:L3225" si="509">SUM(K3223:K3224)</f>
        <v>12156.88765868552</v>
      </c>
      <c r="L3225" s="454">
        <f t="shared" si="509"/>
        <v>2093197.8876586854</v>
      </c>
      <c r="M3225" s="644">
        <f t="shared" si="494"/>
        <v>1.4684140145229432E-5</v>
      </c>
    </row>
    <row r="3226" spans="1:16">
      <c r="A3226" s="680"/>
      <c r="B3226" s="440" t="s">
        <v>644</v>
      </c>
      <c r="C3226" s="441">
        <v>830122566</v>
      </c>
      <c r="D3226" s="414" t="s">
        <v>645</v>
      </c>
      <c r="E3226" s="418" t="s">
        <v>1706</v>
      </c>
      <c r="F3226" s="627">
        <v>20231214</v>
      </c>
      <c r="G3226" s="419">
        <v>240</v>
      </c>
      <c r="H3226" s="419">
        <v>143.66999999999999</v>
      </c>
      <c r="I3226" s="419">
        <v>143.66999999999999</v>
      </c>
      <c r="J3226" s="466">
        <f t="shared" si="499"/>
        <v>1</v>
      </c>
      <c r="K3226" s="419">
        <f>+G3226*J3226%</f>
        <v>2.4</v>
      </c>
      <c r="L3226" s="464">
        <f t="shared" si="495"/>
        <v>242.4</v>
      </c>
      <c r="M3226" s="644">
        <f t="shared" si="494"/>
        <v>1.7004773376610687E-9</v>
      </c>
      <c r="P3226" s="479"/>
    </row>
    <row r="3227" spans="1:16" s="411" customFormat="1">
      <c r="A3227" s="680"/>
      <c r="B3227" s="440" t="s">
        <v>644</v>
      </c>
      <c r="C3227" s="441">
        <v>830122566</v>
      </c>
      <c r="D3227" s="414" t="s">
        <v>645</v>
      </c>
      <c r="E3227" s="418" t="s">
        <v>1706</v>
      </c>
      <c r="F3227" s="627">
        <v>20240114</v>
      </c>
      <c r="G3227" s="419">
        <v>240</v>
      </c>
      <c r="H3227" s="454"/>
      <c r="I3227" s="419">
        <v>143.66999999999999</v>
      </c>
      <c r="J3227" s="467"/>
      <c r="K3227" s="419">
        <f>+G3227*J3227%</f>
        <v>0</v>
      </c>
      <c r="L3227" s="464">
        <f t="shared" si="495"/>
        <v>240</v>
      </c>
      <c r="M3227" s="644">
        <f t="shared" si="494"/>
        <v>1.6836409283772958E-9</v>
      </c>
    </row>
    <row r="3228" spans="1:16">
      <c r="A3228" s="680"/>
      <c r="B3228" s="440" t="s">
        <v>644</v>
      </c>
      <c r="C3228" s="441">
        <v>830122566</v>
      </c>
      <c r="D3228" s="414" t="s">
        <v>645</v>
      </c>
      <c r="E3228" s="418" t="s">
        <v>1706</v>
      </c>
      <c r="F3228" s="627">
        <v>20240807</v>
      </c>
      <c r="G3228" s="419">
        <v>383212</v>
      </c>
      <c r="H3228" s="419">
        <v>111.41</v>
      </c>
      <c r="I3228" s="419">
        <v>143.66999999999999</v>
      </c>
      <c r="J3228" s="466">
        <f t="shared" si="499"/>
        <v>1.2895610806929358</v>
      </c>
      <c r="K3228" s="419">
        <f>+G3228*J3228%</f>
        <v>4941.7528085450131</v>
      </c>
      <c r="L3228" s="464">
        <f t="shared" si="495"/>
        <v>388153.75280854502</v>
      </c>
      <c r="M3228" s="644">
        <f t="shared" si="494"/>
        <v>2.7229647697154587E-6</v>
      </c>
      <c r="P3228" s="479"/>
    </row>
    <row r="3229" spans="1:16">
      <c r="A3229" s="680"/>
      <c r="B3229" s="456" t="s">
        <v>26</v>
      </c>
      <c r="C3229" s="458"/>
      <c r="D3229" s="449"/>
      <c r="E3229" s="526"/>
      <c r="F3229" s="626"/>
      <c r="G3229" s="454">
        <f>SUM(G3226:G3228)</f>
        <v>383692</v>
      </c>
      <c r="H3229" s="454" t="s">
        <v>158</v>
      </c>
      <c r="I3229" s="454" t="s">
        <v>158</v>
      </c>
      <c r="J3229" s="454" t="s">
        <v>158</v>
      </c>
      <c r="K3229" s="454">
        <f t="shared" ref="K3229:L3229" si="510">SUM(K3226:K3228)</f>
        <v>4944.1528085450127</v>
      </c>
      <c r="L3229" s="454">
        <f t="shared" si="510"/>
        <v>388636.15280854504</v>
      </c>
      <c r="M3229" s="644">
        <f t="shared" si="494"/>
        <v>2.7263488879814974E-6</v>
      </c>
      <c r="P3229" s="479"/>
    </row>
    <row r="3230" spans="1:16">
      <c r="A3230" s="680"/>
      <c r="B3230" s="440" t="s">
        <v>1489</v>
      </c>
      <c r="C3230" s="441">
        <v>1006010047</v>
      </c>
      <c r="D3230" s="414" t="s">
        <v>1490</v>
      </c>
      <c r="E3230" s="418" t="s">
        <v>1706</v>
      </c>
      <c r="F3230" s="625">
        <v>44729</v>
      </c>
      <c r="G3230" s="419">
        <v>600000</v>
      </c>
      <c r="H3230" s="419">
        <v>0</v>
      </c>
      <c r="I3230" s="419">
        <v>143.66999999999999</v>
      </c>
      <c r="J3230" s="466">
        <v>0</v>
      </c>
      <c r="K3230" s="419">
        <f>+G3230*J3230%</f>
        <v>0</v>
      </c>
      <c r="L3230" s="464">
        <f t="shared" si="495"/>
        <v>600000</v>
      </c>
      <c r="M3230" s="644">
        <f t="shared" si="494"/>
        <v>4.209102320943239E-6</v>
      </c>
      <c r="P3230" s="479"/>
    </row>
    <row r="3231" spans="1:16" s="411" customFormat="1">
      <c r="A3231" s="680"/>
      <c r="B3231" s="456" t="s">
        <v>26</v>
      </c>
      <c r="C3231" s="458"/>
      <c r="D3231" s="449"/>
      <c r="E3231" s="526"/>
      <c r="F3231" s="626"/>
      <c r="G3231" s="454">
        <f>SUM(G3230)</f>
        <v>600000</v>
      </c>
      <c r="H3231" s="454" t="s">
        <v>158</v>
      </c>
      <c r="I3231" s="454" t="s">
        <v>158</v>
      </c>
      <c r="J3231" s="454" t="s">
        <v>158</v>
      </c>
      <c r="K3231" s="454">
        <f t="shared" ref="K3231:L3231" si="511">SUM(K3230)</f>
        <v>0</v>
      </c>
      <c r="L3231" s="454">
        <f t="shared" si="511"/>
        <v>600000</v>
      </c>
      <c r="M3231" s="644">
        <f t="shared" si="494"/>
        <v>4.209102320943239E-6</v>
      </c>
    </row>
    <row r="3232" spans="1:16">
      <c r="A3232" s="680"/>
      <c r="B3232" s="440" t="s">
        <v>217</v>
      </c>
      <c r="C3232" s="441">
        <v>1114838942</v>
      </c>
      <c r="D3232" s="414" t="s">
        <v>218</v>
      </c>
      <c r="E3232" s="418" t="s">
        <v>1706</v>
      </c>
      <c r="F3232" s="627">
        <v>20211231</v>
      </c>
      <c r="G3232" s="419">
        <v>64000000</v>
      </c>
      <c r="H3232" s="419">
        <v>124.46</v>
      </c>
      <c r="I3232" s="419">
        <v>143.66999999999999</v>
      </c>
      <c r="J3232" s="466">
        <f t="shared" si="499"/>
        <v>1.1543467780813113</v>
      </c>
      <c r="K3232" s="419">
        <f>+G3232*J3232%</f>
        <v>738781.93797203922</v>
      </c>
      <c r="L3232" s="464">
        <f t="shared" si="495"/>
        <v>64738781.937972039</v>
      </c>
      <c r="M3232" s="644">
        <f t="shared" si="494"/>
        <v>4.5415359551692728E-4</v>
      </c>
      <c r="P3232" s="479"/>
    </row>
    <row r="3233" spans="1:16">
      <c r="A3233" s="680"/>
      <c r="B3233" s="456" t="s">
        <v>26</v>
      </c>
      <c r="C3233" s="458"/>
      <c r="D3233" s="449"/>
      <c r="E3233" s="526"/>
      <c r="F3233" s="626"/>
      <c r="G3233" s="454">
        <f>SUM(G3232:G3232)</f>
        <v>64000000</v>
      </c>
      <c r="H3233" s="454" t="s">
        <v>158</v>
      </c>
      <c r="I3233" s="454" t="s">
        <v>158</v>
      </c>
      <c r="J3233" s="454" t="s">
        <v>158</v>
      </c>
      <c r="K3233" s="454">
        <f t="shared" ref="K3233:L3233" si="512">SUM(K3232:K3232)</f>
        <v>738781.93797203922</v>
      </c>
      <c r="L3233" s="454">
        <f t="shared" si="512"/>
        <v>64738781.937972039</v>
      </c>
      <c r="M3233" s="644">
        <f t="shared" si="494"/>
        <v>4.5415359551692728E-4</v>
      </c>
      <c r="P3233" s="479"/>
    </row>
    <row r="3234" spans="1:16">
      <c r="A3234" s="680"/>
      <c r="B3234" s="440" t="s">
        <v>623</v>
      </c>
      <c r="C3234" s="441">
        <v>860070374</v>
      </c>
      <c r="D3234" s="414" t="s">
        <v>624</v>
      </c>
      <c r="E3234" s="418" t="s">
        <v>1706</v>
      </c>
      <c r="F3234" s="627">
        <v>20230220</v>
      </c>
      <c r="G3234" s="419">
        <v>581984</v>
      </c>
      <c r="H3234" s="419">
        <v>111.41</v>
      </c>
      <c r="I3234" s="419">
        <v>143.66999999999999</v>
      </c>
      <c r="J3234" s="466">
        <f t="shared" si="499"/>
        <v>1.2895610806929358</v>
      </c>
      <c r="K3234" s="419">
        <f t="shared" ref="K3234:K3249" si="513">+G3234*J3234%</f>
        <v>7505.0391598599754</v>
      </c>
      <c r="L3234" s="464">
        <f t="shared" si="495"/>
        <v>589489.03915986</v>
      </c>
      <c r="M3234" s="644">
        <f t="shared" si="494"/>
        <v>4.1353661381639449E-6</v>
      </c>
      <c r="P3234" s="479"/>
    </row>
    <row r="3235" spans="1:16">
      <c r="A3235" s="680"/>
      <c r="B3235" s="440" t="s">
        <v>623</v>
      </c>
      <c r="C3235" s="441">
        <v>860070374</v>
      </c>
      <c r="D3235" s="414" t="s">
        <v>624</v>
      </c>
      <c r="E3235" s="418" t="s">
        <v>1706</v>
      </c>
      <c r="F3235" s="627">
        <v>20230215</v>
      </c>
      <c r="G3235" s="419">
        <v>165811</v>
      </c>
      <c r="H3235" s="419">
        <v>124.46</v>
      </c>
      <c r="I3235" s="419">
        <v>143.66999999999999</v>
      </c>
      <c r="J3235" s="466">
        <f t="shared" si="499"/>
        <v>1.1543467780813113</v>
      </c>
      <c r="K3235" s="419">
        <f t="shared" si="513"/>
        <v>1914.0339362044028</v>
      </c>
      <c r="L3235" s="464">
        <f t="shared" si="495"/>
        <v>167725.03393620439</v>
      </c>
      <c r="M3235" s="644">
        <f t="shared" si="494"/>
        <v>1.1766197160352692E-6</v>
      </c>
      <c r="P3235" s="479"/>
    </row>
    <row r="3236" spans="1:16" s="411" customFormat="1">
      <c r="A3236" s="680"/>
      <c r="B3236" s="440" t="s">
        <v>623</v>
      </c>
      <c r="C3236" s="441">
        <v>860070374</v>
      </c>
      <c r="D3236" s="414" t="s">
        <v>624</v>
      </c>
      <c r="E3236" s="418" t="s">
        <v>1706</v>
      </c>
      <c r="F3236" s="627">
        <v>20230215</v>
      </c>
      <c r="G3236" s="419">
        <v>1363818</v>
      </c>
      <c r="H3236" s="454"/>
      <c r="I3236" s="419">
        <v>143.66999999999999</v>
      </c>
      <c r="J3236" s="467"/>
      <c r="K3236" s="419">
        <f t="shared" si="513"/>
        <v>0</v>
      </c>
      <c r="L3236" s="464">
        <f t="shared" si="495"/>
        <v>1363818</v>
      </c>
      <c r="M3236" s="644">
        <f t="shared" si="494"/>
        <v>9.5674158485736107E-6</v>
      </c>
    </row>
    <row r="3237" spans="1:16">
      <c r="A3237" s="680"/>
      <c r="B3237" s="440" t="s">
        <v>623</v>
      </c>
      <c r="C3237" s="441">
        <v>860070374</v>
      </c>
      <c r="D3237" s="414" t="s">
        <v>624</v>
      </c>
      <c r="E3237" s="418" t="s">
        <v>1706</v>
      </c>
      <c r="F3237" s="627">
        <v>20230215</v>
      </c>
      <c r="G3237" s="419">
        <v>265736</v>
      </c>
      <c r="H3237" s="419">
        <v>0</v>
      </c>
      <c r="I3237" s="419">
        <v>143.66999999999999</v>
      </c>
      <c r="J3237" s="466">
        <v>0</v>
      </c>
      <c r="K3237" s="419">
        <f t="shared" si="513"/>
        <v>0</v>
      </c>
      <c r="L3237" s="464">
        <f t="shared" si="495"/>
        <v>265736</v>
      </c>
      <c r="M3237" s="644">
        <f t="shared" si="494"/>
        <v>1.8641833572636212E-6</v>
      </c>
      <c r="P3237" s="479"/>
    </row>
    <row r="3238" spans="1:16" s="411" customFormat="1">
      <c r="A3238" s="680"/>
      <c r="B3238" s="440" t="s">
        <v>623</v>
      </c>
      <c r="C3238" s="441">
        <v>860070374</v>
      </c>
      <c r="D3238" s="414" t="s">
        <v>624</v>
      </c>
      <c r="E3238" s="418" t="s">
        <v>1706</v>
      </c>
      <c r="F3238" s="627">
        <v>20230217</v>
      </c>
      <c r="G3238" s="419">
        <v>307463</v>
      </c>
      <c r="H3238" s="454"/>
      <c r="I3238" s="419">
        <v>143.66999999999999</v>
      </c>
      <c r="J3238" s="467"/>
      <c r="K3238" s="419">
        <f t="shared" si="513"/>
        <v>0</v>
      </c>
      <c r="L3238" s="464">
        <f t="shared" si="495"/>
        <v>307463</v>
      </c>
      <c r="M3238" s="644">
        <f t="shared" si="494"/>
        <v>2.1569053781736187E-6</v>
      </c>
    </row>
    <row r="3239" spans="1:16">
      <c r="A3239" s="680"/>
      <c r="B3239" s="440" t="s">
        <v>623</v>
      </c>
      <c r="C3239" s="441">
        <v>860070374</v>
      </c>
      <c r="D3239" s="414" t="s">
        <v>624</v>
      </c>
      <c r="E3239" s="418" t="s">
        <v>1706</v>
      </c>
      <c r="F3239" s="627">
        <v>20230203</v>
      </c>
      <c r="G3239" s="419">
        <v>3526356</v>
      </c>
      <c r="H3239" s="419">
        <v>0</v>
      </c>
      <c r="I3239" s="419">
        <v>143.66999999999999</v>
      </c>
      <c r="J3239" s="466">
        <v>0</v>
      </c>
      <c r="K3239" s="419">
        <f t="shared" si="513"/>
        <v>0</v>
      </c>
      <c r="L3239" s="464">
        <f t="shared" si="495"/>
        <v>3526356</v>
      </c>
      <c r="M3239" s="644">
        <f t="shared" si="494"/>
        <v>2.4737988706786863E-5</v>
      </c>
      <c r="P3239" s="479"/>
    </row>
    <row r="3240" spans="1:16" s="411" customFormat="1">
      <c r="A3240" s="680"/>
      <c r="B3240" s="440" t="s">
        <v>623</v>
      </c>
      <c r="C3240" s="441">
        <v>860070374</v>
      </c>
      <c r="D3240" s="414" t="s">
        <v>624</v>
      </c>
      <c r="E3240" s="418" t="s">
        <v>1706</v>
      </c>
      <c r="F3240" s="627">
        <v>20230202</v>
      </c>
      <c r="G3240" s="419">
        <v>8748623</v>
      </c>
      <c r="H3240" s="454"/>
      <c r="I3240" s="419">
        <v>143.66999999999999</v>
      </c>
      <c r="J3240" s="467"/>
      <c r="K3240" s="419">
        <f t="shared" si="513"/>
        <v>0</v>
      </c>
      <c r="L3240" s="464">
        <f t="shared" si="495"/>
        <v>8748623</v>
      </c>
      <c r="M3240" s="644">
        <f t="shared" si="494"/>
        <v>6.137308229059568E-5</v>
      </c>
    </row>
    <row r="3241" spans="1:16">
      <c r="A3241" s="680"/>
      <c r="B3241" s="440" t="s">
        <v>623</v>
      </c>
      <c r="C3241" s="441">
        <v>860070374</v>
      </c>
      <c r="D3241" s="414" t="s">
        <v>624</v>
      </c>
      <c r="E3241" s="418" t="s">
        <v>1706</v>
      </c>
      <c r="F3241" s="627">
        <v>20230202</v>
      </c>
      <c r="G3241" s="419">
        <v>17297160</v>
      </c>
      <c r="H3241" s="419">
        <v>143.66999999999999</v>
      </c>
      <c r="I3241" s="419">
        <v>143.66999999999999</v>
      </c>
      <c r="J3241" s="466">
        <f t="shared" si="499"/>
        <v>1</v>
      </c>
      <c r="K3241" s="419">
        <f t="shared" si="513"/>
        <v>172971.6</v>
      </c>
      <c r="L3241" s="464">
        <f t="shared" si="495"/>
        <v>17470131.600000001</v>
      </c>
      <c r="M3241" s="644">
        <f t="shared" si="494"/>
        <v>1.2255595244123972E-4</v>
      </c>
      <c r="P3241" s="479"/>
    </row>
    <row r="3242" spans="1:16">
      <c r="A3242" s="680"/>
      <c r="B3242" s="440" t="s">
        <v>623</v>
      </c>
      <c r="C3242" s="441">
        <v>860070374</v>
      </c>
      <c r="D3242" s="414" t="s">
        <v>624</v>
      </c>
      <c r="E3242" s="418" t="s">
        <v>1706</v>
      </c>
      <c r="F3242" s="627">
        <v>20230202</v>
      </c>
      <c r="G3242" s="419">
        <v>1475460</v>
      </c>
      <c r="H3242" s="419">
        <v>143.66999999999999</v>
      </c>
      <c r="I3242" s="419">
        <v>143.66999999999999</v>
      </c>
      <c r="J3242" s="466">
        <f t="shared" si="499"/>
        <v>1</v>
      </c>
      <c r="K3242" s="419">
        <f t="shared" si="513"/>
        <v>14754.6</v>
      </c>
      <c r="L3242" s="464">
        <f t="shared" si="495"/>
        <v>1490214.6</v>
      </c>
      <c r="M3242" s="644">
        <f t="shared" si="494"/>
        <v>1.0454109552605836E-5</v>
      </c>
      <c r="P3242" s="479"/>
    </row>
    <row r="3243" spans="1:16" s="411" customFormat="1">
      <c r="A3243" s="680"/>
      <c r="B3243" s="440" t="s">
        <v>623</v>
      </c>
      <c r="C3243" s="441">
        <v>860070374</v>
      </c>
      <c r="D3243" s="414" t="s">
        <v>624</v>
      </c>
      <c r="E3243" s="418" t="s">
        <v>1706</v>
      </c>
      <c r="F3243" s="627">
        <v>20230202</v>
      </c>
      <c r="G3243" s="419">
        <v>292688</v>
      </c>
      <c r="H3243" s="454"/>
      <c r="I3243" s="419">
        <v>143.66999999999999</v>
      </c>
      <c r="J3243" s="467"/>
      <c r="K3243" s="419">
        <f t="shared" si="513"/>
        <v>0</v>
      </c>
      <c r="L3243" s="464">
        <f t="shared" ref="L3243:L3305" si="514">+G3243+K3243</f>
        <v>292688</v>
      </c>
      <c r="M3243" s="644">
        <f t="shared" ref="M3243:M3306" si="515">+L3243/$L$4337</f>
        <v>2.0532562335203915E-6</v>
      </c>
    </row>
    <row r="3244" spans="1:16">
      <c r="A3244" s="680"/>
      <c r="B3244" s="440" t="s">
        <v>623</v>
      </c>
      <c r="C3244" s="441">
        <v>860070374</v>
      </c>
      <c r="D3244" s="414" t="s">
        <v>624</v>
      </c>
      <c r="E3244" s="418" t="s">
        <v>1706</v>
      </c>
      <c r="F3244" s="627">
        <v>20230502</v>
      </c>
      <c r="G3244" s="419">
        <v>47458</v>
      </c>
      <c r="H3244" s="419">
        <v>137.72</v>
      </c>
      <c r="I3244" s="419">
        <v>143.66999999999999</v>
      </c>
      <c r="J3244" s="466">
        <f t="shared" si="499"/>
        <v>1.0432036015103108</v>
      </c>
      <c r="K3244" s="419">
        <f t="shared" si="513"/>
        <v>495.08356520476332</v>
      </c>
      <c r="L3244" s="464">
        <f t="shared" si="514"/>
        <v>47953.083565204761</v>
      </c>
      <c r="M3244" s="644">
        <f t="shared" si="515"/>
        <v>3.363990588844808E-7</v>
      </c>
      <c r="P3244" s="479"/>
    </row>
    <row r="3245" spans="1:16">
      <c r="A3245" s="680"/>
      <c r="B3245" s="440" t="s">
        <v>623</v>
      </c>
      <c r="C3245" s="441">
        <v>860070374</v>
      </c>
      <c r="D3245" s="414" t="s">
        <v>624</v>
      </c>
      <c r="E3245" s="418" t="s">
        <v>1706</v>
      </c>
      <c r="F3245" s="627">
        <v>20230502</v>
      </c>
      <c r="G3245" s="419">
        <v>55338</v>
      </c>
      <c r="H3245" s="419">
        <v>138.97999999999999</v>
      </c>
      <c r="I3245" s="419">
        <v>143.66999999999999</v>
      </c>
      <c r="J3245" s="466">
        <f t="shared" si="499"/>
        <v>1.0337458627140597</v>
      </c>
      <c r="K3245" s="419">
        <f t="shared" si="513"/>
        <v>572.05428550870636</v>
      </c>
      <c r="L3245" s="464">
        <f t="shared" si="514"/>
        <v>55910.054285508704</v>
      </c>
      <c r="M3245" s="644">
        <f t="shared" si="515"/>
        <v>3.9221856542866197E-7</v>
      </c>
      <c r="P3245" s="479"/>
    </row>
    <row r="3246" spans="1:16">
      <c r="A3246" s="680"/>
      <c r="B3246" s="440" t="s">
        <v>623</v>
      </c>
      <c r="C3246" s="441">
        <v>860070374</v>
      </c>
      <c r="D3246" s="414" t="s">
        <v>624</v>
      </c>
      <c r="E3246" s="418" t="s">
        <v>1706</v>
      </c>
      <c r="F3246" s="627">
        <v>20230509</v>
      </c>
      <c r="G3246" s="419">
        <v>3732722</v>
      </c>
      <c r="H3246" s="419">
        <v>143.66999999999999</v>
      </c>
      <c r="I3246" s="419">
        <v>143.66999999999999</v>
      </c>
      <c r="J3246" s="466">
        <f t="shared" si="499"/>
        <v>1</v>
      </c>
      <c r="K3246" s="419">
        <f t="shared" si="513"/>
        <v>37327.22</v>
      </c>
      <c r="L3246" s="464">
        <f t="shared" si="514"/>
        <v>3770049.22</v>
      </c>
      <c r="M3246" s="644">
        <f t="shared" si="515"/>
        <v>2.6447538203287082E-5</v>
      </c>
      <c r="P3246" s="479"/>
    </row>
    <row r="3247" spans="1:16" s="411" customFormat="1">
      <c r="A3247" s="680"/>
      <c r="B3247" s="440" t="s">
        <v>623</v>
      </c>
      <c r="C3247" s="441">
        <v>860070374</v>
      </c>
      <c r="D3247" s="414" t="s">
        <v>624</v>
      </c>
      <c r="E3247" s="418" t="s">
        <v>1706</v>
      </c>
      <c r="F3247" s="627">
        <v>20230512</v>
      </c>
      <c r="G3247" s="419">
        <v>102869</v>
      </c>
      <c r="H3247" s="454"/>
      <c r="I3247" s="419">
        <v>143.66999999999999</v>
      </c>
      <c r="J3247" s="467"/>
      <c r="K3247" s="419">
        <f t="shared" si="513"/>
        <v>0</v>
      </c>
      <c r="L3247" s="464">
        <f t="shared" si="514"/>
        <v>102869</v>
      </c>
      <c r="M3247" s="644">
        <f t="shared" si="515"/>
        <v>7.2164357775518345E-7</v>
      </c>
    </row>
    <row r="3248" spans="1:16">
      <c r="A3248" s="680"/>
      <c r="B3248" s="440" t="s">
        <v>623</v>
      </c>
      <c r="C3248" s="441">
        <v>860070374</v>
      </c>
      <c r="D3248" s="414" t="s">
        <v>624</v>
      </c>
      <c r="E3248" s="418" t="s">
        <v>1706</v>
      </c>
      <c r="F3248" s="627">
        <v>20230512</v>
      </c>
      <c r="G3248" s="419">
        <v>180502</v>
      </c>
      <c r="H3248" s="419">
        <v>119.31</v>
      </c>
      <c r="I3248" s="419">
        <v>143.66999999999999</v>
      </c>
      <c r="J3248" s="466">
        <f t="shared" si="499"/>
        <v>1.2041740005028916</v>
      </c>
      <c r="K3248" s="419">
        <f t="shared" si="513"/>
        <v>2173.5581543877292</v>
      </c>
      <c r="L3248" s="464">
        <f t="shared" si="514"/>
        <v>182675.55815438772</v>
      </c>
      <c r="M3248" s="644">
        <f t="shared" si="515"/>
        <v>1.2815001930120585E-6</v>
      </c>
      <c r="P3248" s="479"/>
    </row>
    <row r="3249" spans="1:16" s="411" customFormat="1">
      <c r="A3249" s="680"/>
      <c r="B3249" s="440" t="s">
        <v>623</v>
      </c>
      <c r="C3249" s="441">
        <v>860070374</v>
      </c>
      <c r="D3249" s="414" t="s">
        <v>624</v>
      </c>
      <c r="E3249" s="418" t="s">
        <v>1706</v>
      </c>
      <c r="F3249" s="627">
        <v>20230531</v>
      </c>
      <c r="G3249" s="419">
        <v>4473</v>
      </c>
      <c r="H3249" s="454"/>
      <c r="I3249" s="419">
        <v>143.66999999999999</v>
      </c>
      <c r="J3249" s="467"/>
      <c r="K3249" s="419">
        <f t="shared" si="513"/>
        <v>0</v>
      </c>
      <c r="L3249" s="464">
        <f t="shared" si="514"/>
        <v>4473</v>
      </c>
      <c r="M3249" s="644">
        <f t="shared" si="515"/>
        <v>3.1378857802631847E-8</v>
      </c>
    </row>
    <row r="3250" spans="1:16">
      <c r="A3250" s="680"/>
      <c r="B3250" s="456" t="s">
        <v>26</v>
      </c>
      <c r="C3250" s="458"/>
      <c r="D3250" s="449"/>
      <c r="E3250" s="526"/>
      <c r="F3250" s="626"/>
      <c r="G3250" s="454">
        <f>SUM(G3234:G3249)</f>
        <v>38148461</v>
      </c>
      <c r="H3250" s="454" t="s">
        <v>158</v>
      </c>
      <c r="I3250" s="454" t="s">
        <v>158</v>
      </c>
      <c r="J3250" s="454" t="s">
        <v>158</v>
      </c>
      <c r="K3250" s="454">
        <f t="shared" ref="K3250:L3250" si="516">SUM(K3234:K3249)</f>
        <v>237713.18910116557</v>
      </c>
      <c r="L3250" s="454">
        <f t="shared" si="516"/>
        <v>38386174.189101174</v>
      </c>
      <c r="M3250" s="644">
        <f t="shared" si="515"/>
        <v>2.6928555811912868E-4</v>
      </c>
      <c r="P3250" s="479"/>
    </row>
    <row r="3251" spans="1:16" ht="28">
      <c r="A3251" s="680"/>
      <c r="B3251" s="444" t="s">
        <v>613</v>
      </c>
      <c r="C3251" s="441">
        <v>805017329</v>
      </c>
      <c r="D3251" s="414" t="s">
        <v>614</v>
      </c>
      <c r="E3251" s="418" t="s">
        <v>1706</v>
      </c>
      <c r="F3251" s="627">
        <v>20230404</v>
      </c>
      <c r="G3251" s="419">
        <v>22477922</v>
      </c>
      <c r="H3251" s="419">
        <v>0</v>
      </c>
      <c r="I3251" s="419">
        <v>143.66999999999999</v>
      </c>
      <c r="J3251" s="466">
        <v>0</v>
      </c>
      <c r="K3251" s="419">
        <f t="shared" ref="K3251:K3257" si="517">+G3251*J3251%</f>
        <v>0</v>
      </c>
      <c r="L3251" s="464">
        <f t="shared" si="514"/>
        <v>22477922</v>
      </c>
      <c r="M3251" s="644">
        <f t="shared" si="515"/>
        <v>1.5768645610030182E-4</v>
      </c>
      <c r="P3251" s="479"/>
    </row>
    <row r="3252" spans="1:16" s="411" customFormat="1" ht="28">
      <c r="A3252" s="680"/>
      <c r="B3252" s="444" t="s">
        <v>613</v>
      </c>
      <c r="C3252" s="441">
        <v>805017329</v>
      </c>
      <c r="D3252" s="414" t="s">
        <v>614</v>
      </c>
      <c r="E3252" s="418" t="s">
        <v>1706</v>
      </c>
      <c r="F3252" s="627">
        <v>20230430</v>
      </c>
      <c r="G3252" s="419">
        <v>22592583</v>
      </c>
      <c r="H3252" s="454"/>
      <c r="I3252" s="419">
        <v>143.66999999999999</v>
      </c>
      <c r="J3252" s="467"/>
      <c r="K3252" s="419">
        <f t="shared" si="517"/>
        <v>0</v>
      </c>
      <c r="L3252" s="464">
        <f t="shared" si="514"/>
        <v>22592583</v>
      </c>
      <c r="M3252" s="644">
        <f t="shared" si="515"/>
        <v>1.5849082256900462E-4</v>
      </c>
    </row>
    <row r="3253" spans="1:16" ht="28">
      <c r="A3253" s="680"/>
      <c r="B3253" s="444" t="s">
        <v>613</v>
      </c>
      <c r="C3253" s="441">
        <v>805017329</v>
      </c>
      <c r="D3253" s="414" t="s">
        <v>614</v>
      </c>
      <c r="E3253" s="418" t="s">
        <v>1706</v>
      </c>
      <c r="F3253" s="627">
        <v>20230509</v>
      </c>
      <c r="G3253" s="419">
        <v>33263199</v>
      </c>
      <c r="H3253" s="419">
        <v>0</v>
      </c>
      <c r="I3253" s="419">
        <v>143.66999999999999</v>
      </c>
      <c r="J3253" s="466">
        <v>0</v>
      </c>
      <c r="K3253" s="419">
        <f t="shared" si="517"/>
        <v>0</v>
      </c>
      <c r="L3253" s="464">
        <f t="shared" si="514"/>
        <v>33263199</v>
      </c>
      <c r="M3253" s="644">
        <f t="shared" si="515"/>
        <v>2.3334701352149473E-4</v>
      </c>
      <c r="P3253" s="479"/>
    </row>
    <row r="3254" spans="1:16" s="411" customFormat="1" ht="28">
      <c r="A3254" s="680"/>
      <c r="B3254" s="444" t="s">
        <v>613</v>
      </c>
      <c r="C3254" s="441">
        <v>805017329</v>
      </c>
      <c r="D3254" s="414" t="s">
        <v>614</v>
      </c>
      <c r="E3254" s="418" t="s">
        <v>1706</v>
      </c>
      <c r="F3254" s="627">
        <v>20230531</v>
      </c>
      <c r="G3254" s="419">
        <v>22477923</v>
      </c>
      <c r="H3254" s="454"/>
      <c r="I3254" s="419">
        <v>143.66999999999999</v>
      </c>
      <c r="J3254" s="467"/>
      <c r="K3254" s="419">
        <f t="shared" si="517"/>
        <v>0</v>
      </c>
      <c r="L3254" s="464">
        <f t="shared" si="514"/>
        <v>22477923</v>
      </c>
      <c r="M3254" s="644">
        <f t="shared" si="515"/>
        <v>1.5768646311547236E-4</v>
      </c>
    </row>
    <row r="3255" spans="1:16" ht="28">
      <c r="A3255" s="680"/>
      <c r="B3255" s="444" t="s">
        <v>613</v>
      </c>
      <c r="C3255" s="441">
        <v>805017329</v>
      </c>
      <c r="D3255" s="414" t="s">
        <v>614</v>
      </c>
      <c r="E3255" s="418" t="s">
        <v>1706</v>
      </c>
      <c r="F3255" s="627">
        <v>20230531</v>
      </c>
      <c r="G3255" s="419">
        <v>33033197</v>
      </c>
      <c r="H3255" s="419">
        <v>130.4</v>
      </c>
      <c r="I3255" s="419">
        <v>143.66999999999999</v>
      </c>
      <c r="J3255" s="466">
        <f t="shared" ref="J3255:J3318" si="518">+I3255/H3255</f>
        <v>1.1017638036809814</v>
      </c>
      <c r="K3255" s="419">
        <f t="shared" si="517"/>
        <v>363947.80774463183</v>
      </c>
      <c r="L3255" s="464">
        <f t="shared" si="514"/>
        <v>33397144.807744633</v>
      </c>
      <c r="M3255" s="644">
        <f t="shared" si="515"/>
        <v>2.3428666620525898E-4</v>
      </c>
      <c r="P3255" s="479"/>
    </row>
    <row r="3256" spans="1:16" ht="28">
      <c r="A3256" s="680"/>
      <c r="B3256" s="444" t="s">
        <v>613</v>
      </c>
      <c r="C3256" s="441">
        <v>805017329</v>
      </c>
      <c r="D3256" s="414" t="s">
        <v>614</v>
      </c>
      <c r="E3256" s="418" t="s">
        <v>1706</v>
      </c>
      <c r="F3256" s="627">
        <v>20230630</v>
      </c>
      <c r="G3256" s="419">
        <v>16328413</v>
      </c>
      <c r="H3256" s="419">
        <v>130.4</v>
      </c>
      <c r="I3256" s="419">
        <v>143.66999999999999</v>
      </c>
      <c r="J3256" s="466">
        <f t="shared" si="518"/>
        <v>1.1017638036809814</v>
      </c>
      <c r="K3256" s="419">
        <f t="shared" si="517"/>
        <v>179900.54414953984</v>
      </c>
      <c r="L3256" s="464">
        <f t="shared" si="514"/>
        <v>16508313.54414954</v>
      </c>
      <c r="M3256" s="644">
        <f t="shared" si="515"/>
        <v>1.1580863475589757E-4</v>
      </c>
      <c r="P3256" s="479"/>
    </row>
    <row r="3257" spans="1:16" ht="28">
      <c r="A3257" s="680"/>
      <c r="B3257" s="444" t="s">
        <v>613</v>
      </c>
      <c r="C3257" s="441">
        <v>805017329</v>
      </c>
      <c r="D3257" s="414" t="s">
        <v>614</v>
      </c>
      <c r="E3257" s="418" t="s">
        <v>1706</v>
      </c>
      <c r="F3257" s="627">
        <v>20230630</v>
      </c>
      <c r="G3257" s="419">
        <v>26883688</v>
      </c>
      <c r="H3257" s="419">
        <v>130.4</v>
      </c>
      <c r="I3257" s="419">
        <v>143.66999999999999</v>
      </c>
      <c r="J3257" s="466">
        <f t="shared" si="518"/>
        <v>1.1017638036809814</v>
      </c>
      <c r="K3257" s="419">
        <f t="shared" si="517"/>
        <v>296194.74347852753</v>
      </c>
      <c r="L3257" s="464">
        <f t="shared" si="514"/>
        <v>27179882.743478529</v>
      </c>
      <c r="M3257" s="644">
        <f t="shared" si="515"/>
        <v>1.9067151256423431E-4</v>
      </c>
      <c r="P3257" s="479"/>
    </row>
    <row r="3258" spans="1:16">
      <c r="A3258" s="680"/>
      <c r="B3258" s="456" t="s">
        <v>26</v>
      </c>
      <c r="C3258" s="458"/>
      <c r="D3258" s="449"/>
      <c r="E3258" s="526"/>
      <c r="F3258" s="626"/>
      <c r="G3258" s="454">
        <f>SUM(G3251:G3257)</f>
        <v>177056925</v>
      </c>
      <c r="H3258" s="454" t="s">
        <v>158</v>
      </c>
      <c r="I3258" s="454" t="s">
        <v>158</v>
      </c>
      <c r="J3258" s="454" t="s">
        <v>158</v>
      </c>
      <c r="K3258" s="454">
        <f t="shared" ref="K3258:L3258" si="519">SUM(K3251:K3257)</f>
        <v>840043.0953726992</v>
      </c>
      <c r="L3258" s="454">
        <f t="shared" si="519"/>
        <v>177896968.09537271</v>
      </c>
      <c r="M3258" s="644">
        <f t="shared" si="515"/>
        <v>1.2479775688316644E-3</v>
      </c>
      <c r="P3258" s="479"/>
    </row>
    <row r="3259" spans="1:16">
      <c r="A3259" s="680"/>
      <c r="B3259" s="440" t="s">
        <v>910</v>
      </c>
      <c r="C3259" s="441">
        <v>1144205129</v>
      </c>
      <c r="D3259" s="414" t="s">
        <v>911</v>
      </c>
      <c r="E3259" s="418" t="s">
        <v>1706</v>
      </c>
      <c r="F3259" s="627">
        <v>20210430</v>
      </c>
      <c r="G3259" s="419">
        <v>6470000</v>
      </c>
      <c r="H3259" s="419">
        <v>130.4</v>
      </c>
      <c r="I3259" s="419">
        <v>143.66999999999999</v>
      </c>
      <c r="J3259" s="466">
        <f t="shared" si="518"/>
        <v>1.1017638036809814</v>
      </c>
      <c r="K3259" s="419">
        <f>+G3259*J3259%</f>
        <v>71284.118098159495</v>
      </c>
      <c r="L3259" s="464">
        <f t="shared" si="514"/>
        <v>6541284.1180981593</v>
      </c>
      <c r="M3259" s="644">
        <f t="shared" si="515"/>
        <v>4.5888223605726856E-5</v>
      </c>
      <c r="P3259" s="479"/>
    </row>
    <row r="3260" spans="1:16">
      <c r="A3260" s="680"/>
      <c r="B3260" s="456" t="s">
        <v>26</v>
      </c>
      <c r="C3260" s="458"/>
      <c r="D3260" s="449"/>
      <c r="E3260" s="526"/>
      <c r="F3260" s="626"/>
      <c r="G3260" s="454">
        <f>+G3259</f>
        <v>6470000</v>
      </c>
      <c r="H3260" s="454" t="s">
        <v>2890</v>
      </c>
      <c r="I3260" s="454" t="s">
        <v>158</v>
      </c>
      <c r="J3260" s="454" t="s">
        <v>158</v>
      </c>
      <c r="K3260" s="454">
        <f t="shared" ref="K3260:L3260" si="520">+K3259</f>
        <v>71284.118098159495</v>
      </c>
      <c r="L3260" s="454">
        <f t="shared" si="520"/>
        <v>6541284.1180981593</v>
      </c>
      <c r="M3260" s="644">
        <f t="shared" si="515"/>
        <v>4.5888223605726856E-5</v>
      </c>
      <c r="P3260" s="479"/>
    </row>
    <row r="3261" spans="1:16">
      <c r="A3261" s="680"/>
      <c r="B3261" s="440" t="s">
        <v>649</v>
      </c>
      <c r="C3261" s="441">
        <v>890300625</v>
      </c>
      <c r="D3261" s="414" t="s">
        <v>1193</v>
      </c>
      <c r="E3261" s="418" t="s">
        <v>1706</v>
      </c>
      <c r="F3261" s="627">
        <v>20230704</v>
      </c>
      <c r="G3261" s="419">
        <v>70700</v>
      </c>
      <c r="H3261" s="419">
        <v>130.4</v>
      </c>
      <c r="I3261" s="419">
        <v>143.66999999999999</v>
      </c>
      <c r="J3261" s="466">
        <f t="shared" si="518"/>
        <v>1.1017638036809814</v>
      </c>
      <c r="K3261" s="419">
        <f>+G3261*J3261%</f>
        <v>778.94700920245384</v>
      </c>
      <c r="L3261" s="464">
        <f t="shared" si="514"/>
        <v>71478.947009202457</v>
      </c>
      <c r="M3261" s="644">
        <f t="shared" si="515"/>
        <v>5.0143700292502144E-7</v>
      </c>
      <c r="P3261" s="479"/>
    </row>
    <row r="3262" spans="1:16">
      <c r="A3262" s="680"/>
      <c r="B3262" s="440" t="s">
        <v>649</v>
      </c>
      <c r="C3262" s="441">
        <v>890300625</v>
      </c>
      <c r="D3262" s="414" t="s">
        <v>1193</v>
      </c>
      <c r="E3262" s="418" t="s">
        <v>1706</v>
      </c>
      <c r="F3262" s="627">
        <v>20230801</v>
      </c>
      <c r="G3262" s="419">
        <v>70700</v>
      </c>
      <c r="H3262" s="419">
        <v>130.4</v>
      </c>
      <c r="I3262" s="419">
        <v>143.66999999999999</v>
      </c>
      <c r="J3262" s="466">
        <f t="shared" si="518"/>
        <v>1.1017638036809814</v>
      </c>
      <c r="K3262" s="419">
        <f>+G3262*J3262%</f>
        <v>778.94700920245384</v>
      </c>
      <c r="L3262" s="464">
        <f t="shared" si="514"/>
        <v>71478.947009202457</v>
      </c>
      <c r="M3262" s="644">
        <f t="shared" si="515"/>
        <v>5.0143700292502144E-7</v>
      </c>
      <c r="P3262" s="479"/>
    </row>
    <row r="3263" spans="1:16">
      <c r="A3263" s="680"/>
      <c r="B3263" s="440" t="s">
        <v>649</v>
      </c>
      <c r="C3263" s="441">
        <v>890300625</v>
      </c>
      <c r="D3263" s="414" t="s">
        <v>1193</v>
      </c>
      <c r="E3263" s="418" t="s">
        <v>1706</v>
      </c>
      <c r="F3263" s="627">
        <v>20231019</v>
      </c>
      <c r="G3263" s="419">
        <v>70700</v>
      </c>
      <c r="H3263" s="419">
        <v>130.4</v>
      </c>
      <c r="I3263" s="419">
        <v>143.66999999999999</v>
      </c>
      <c r="J3263" s="466">
        <f t="shared" si="518"/>
        <v>1.1017638036809814</v>
      </c>
      <c r="K3263" s="419">
        <f>+G3263*J3263%</f>
        <v>778.94700920245384</v>
      </c>
      <c r="L3263" s="464">
        <f t="shared" si="514"/>
        <v>71478.947009202457</v>
      </c>
      <c r="M3263" s="644">
        <f t="shared" si="515"/>
        <v>5.0143700292502144E-7</v>
      </c>
      <c r="P3263" s="479"/>
    </row>
    <row r="3264" spans="1:16">
      <c r="A3264" s="680"/>
      <c r="B3264" s="440" t="s">
        <v>649</v>
      </c>
      <c r="C3264" s="441">
        <v>890300625</v>
      </c>
      <c r="D3264" s="414" t="s">
        <v>1193</v>
      </c>
      <c r="E3264" s="418" t="s">
        <v>1706</v>
      </c>
      <c r="F3264" s="627">
        <v>20230830</v>
      </c>
      <c r="G3264" s="419">
        <v>70700</v>
      </c>
      <c r="H3264" s="419">
        <v>130.4</v>
      </c>
      <c r="I3264" s="419">
        <v>143.66999999999999</v>
      </c>
      <c r="J3264" s="466">
        <f t="shared" si="518"/>
        <v>1.1017638036809814</v>
      </c>
      <c r="K3264" s="419">
        <f>+G3264*J3264%</f>
        <v>778.94700920245384</v>
      </c>
      <c r="L3264" s="464">
        <f t="shared" si="514"/>
        <v>71478.947009202457</v>
      </c>
      <c r="M3264" s="644">
        <f t="shared" si="515"/>
        <v>5.0143700292502144E-7</v>
      </c>
      <c r="P3264" s="479"/>
    </row>
    <row r="3265" spans="1:16">
      <c r="A3265" s="680"/>
      <c r="B3265" s="440" t="s">
        <v>649</v>
      </c>
      <c r="C3265" s="441">
        <v>890300625</v>
      </c>
      <c r="D3265" s="414" t="s">
        <v>1193</v>
      </c>
      <c r="E3265" s="418" t="s">
        <v>1706</v>
      </c>
      <c r="F3265" s="627">
        <v>20230926</v>
      </c>
      <c r="G3265" s="419">
        <v>70700</v>
      </c>
      <c r="H3265" s="419">
        <v>130.4</v>
      </c>
      <c r="I3265" s="419">
        <v>143.66999999999999</v>
      </c>
      <c r="J3265" s="466">
        <f t="shared" si="518"/>
        <v>1.1017638036809814</v>
      </c>
      <c r="K3265" s="419">
        <f>+G3265*J3265%</f>
        <v>778.94700920245384</v>
      </c>
      <c r="L3265" s="464">
        <f t="shared" si="514"/>
        <v>71478.947009202457</v>
      </c>
      <c r="M3265" s="644">
        <f t="shared" si="515"/>
        <v>5.0143700292502144E-7</v>
      </c>
      <c r="P3265" s="479"/>
    </row>
    <row r="3266" spans="1:16">
      <c r="A3266" s="680"/>
      <c r="B3266" s="456" t="s">
        <v>26</v>
      </c>
      <c r="C3266" s="458"/>
      <c r="D3266" s="449"/>
      <c r="E3266" s="526"/>
      <c r="F3266" s="626"/>
      <c r="G3266" s="454">
        <f>SUM(G3261:G3265)</f>
        <v>353500</v>
      </c>
      <c r="H3266" s="454" t="s">
        <v>158</v>
      </c>
      <c r="I3266" s="454" t="s">
        <v>158</v>
      </c>
      <c r="J3266" s="454" t="s">
        <v>158</v>
      </c>
      <c r="K3266" s="454">
        <f t="shared" ref="K3266:L3266" si="521">SUM(K3261:K3265)</f>
        <v>3894.7350460122693</v>
      </c>
      <c r="L3266" s="454">
        <f t="shared" si="521"/>
        <v>357394.73504601227</v>
      </c>
      <c r="M3266" s="644">
        <f t="shared" si="515"/>
        <v>2.5071850146251073E-6</v>
      </c>
      <c r="P3266" s="479"/>
    </row>
    <row r="3267" spans="1:16" ht="28">
      <c r="A3267" s="680"/>
      <c r="B3267" s="444" t="s">
        <v>642</v>
      </c>
      <c r="C3267" s="441">
        <v>901417124</v>
      </c>
      <c r="D3267" s="414" t="s">
        <v>643</v>
      </c>
      <c r="E3267" s="418" t="s">
        <v>1706</v>
      </c>
      <c r="F3267" s="627">
        <v>20230429</v>
      </c>
      <c r="G3267" s="419">
        <v>1463000</v>
      </c>
      <c r="H3267" s="419">
        <v>133.38</v>
      </c>
      <c r="I3267" s="419">
        <v>143.66999999999999</v>
      </c>
      <c r="J3267" s="466">
        <f t="shared" si="518"/>
        <v>1.0771479982006298</v>
      </c>
      <c r="K3267" s="419">
        <f t="shared" ref="K3267:K3272" si="522">+G3267*J3267%</f>
        <v>15758.675213675215</v>
      </c>
      <c r="L3267" s="464">
        <f t="shared" si="514"/>
        <v>1478758.6752136752</v>
      </c>
      <c r="M3267" s="644">
        <f t="shared" si="515"/>
        <v>1.0373744286594716E-5</v>
      </c>
      <c r="P3267" s="479"/>
    </row>
    <row r="3268" spans="1:16" ht="28">
      <c r="A3268" s="680"/>
      <c r="B3268" s="444" t="s">
        <v>642</v>
      </c>
      <c r="C3268" s="441">
        <v>901417124</v>
      </c>
      <c r="D3268" s="414" t="s">
        <v>643</v>
      </c>
      <c r="E3268" s="418" t="s">
        <v>1706</v>
      </c>
      <c r="F3268" s="627">
        <v>20230429</v>
      </c>
      <c r="G3268" s="419">
        <v>349125</v>
      </c>
      <c r="H3268" s="419">
        <v>133.38</v>
      </c>
      <c r="I3268" s="419">
        <v>143.66999999999999</v>
      </c>
      <c r="J3268" s="466">
        <f t="shared" si="518"/>
        <v>1.0771479982006298</v>
      </c>
      <c r="K3268" s="419">
        <f t="shared" si="522"/>
        <v>3760.5929487179487</v>
      </c>
      <c r="L3268" s="464">
        <f t="shared" si="514"/>
        <v>352885.59294871794</v>
      </c>
      <c r="M3268" s="644">
        <f t="shared" si="515"/>
        <v>2.4755526138464663E-6</v>
      </c>
      <c r="P3268" s="479"/>
    </row>
    <row r="3269" spans="1:16" ht="28">
      <c r="A3269" s="680"/>
      <c r="B3269" s="444" t="s">
        <v>642</v>
      </c>
      <c r="C3269" s="441">
        <v>901417124</v>
      </c>
      <c r="D3269" s="414" t="s">
        <v>643</v>
      </c>
      <c r="E3269" s="418" t="s">
        <v>1706</v>
      </c>
      <c r="F3269" s="627">
        <v>20230429</v>
      </c>
      <c r="G3269" s="419">
        <v>997500</v>
      </c>
      <c r="H3269" s="419">
        <v>133.38</v>
      </c>
      <c r="I3269" s="419">
        <v>143.66999999999999</v>
      </c>
      <c r="J3269" s="466">
        <f t="shared" si="518"/>
        <v>1.0771479982006298</v>
      </c>
      <c r="K3269" s="419">
        <f t="shared" si="522"/>
        <v>10744.551282051281</v>
      </c>
      <c r="L3269" s="464">
        <f t="shared" si="514"/>
        <v>1008244.5512820513</v>
      </c>
      <c r="M3269" s="644">
        <f t="shared" si="515"/>
        <v>7.0730074681327617E-6</v>
      </c>
      <c r="P3269" s="479"/>
    </row>
    <row r="3270" spans="1:16" ht="28">
      <c r="A3270" s="680"/>
      <c r="B3270" s="444" t="s">
        <v>642</v>
      </c>
      <c r="C3270" s="441">
        <v>901417124</v>
      </c>
      <c r="D3270" s="414" t="s">
        <v>643</v>
      </c>
      <c r="E3270" s="418" t="s">
        <v>1706</v>
      </c>
      <c r="F3270" s="627">
        <v>20230430</v>
      </c>
      <c r="G3270" s="419">
        <v>1889550</v>
      </c>
      <c r="H3270" s="419">
        <v>133.38</v>
      </c>
      <c r="I3270" s="419">
        <v>143.66999999999999</v>
      </c>
      <c r="J3270" s="466">
        <f t="shared" si="518"/>
        <v>1.0771479982006298</v>
      </c>
      <c r="K3270" s="419">
        <f t="shared" si="522"/>
        <v>20353.25</v>
      </c>
      <c r="L3270" s="464">
        <f t="shared" si="514"/>
        <v>1909903.25</v>
      </c>
      <c r="M3270" s="644">
        <f t="shared" si="515"/>
        <v>1.339829700392006E-5</v>
      </c>
      <c r="P3270" s="479"/>
    </row>
    <row r="3271" spans="1:16" s="411" customFormat="1" ht="28">
      <c r="A3271" s="680"/>
      <c r="B3271" s="444" t="s">
        <v>642</v>
      </c>
      <c r="C3271" s="441">
        <v>901417124</v>
      </c>
      <c r="D3271" s="414" t="s">
        <v>643</v>
      </c>
      <c r="E3271" s="418" t="s">
        <v>1706</v>
      </c>
      <c r="F3271" s="627">
        <v>20230430</v>
      </c>
      <c r="G3271" s="419">
        <v>515375</v>
      </c>
      <c r="H3271" s="454"/>
      <c r="I3271" s="419">
        <v>143.66999999999999</v>
      </c>
      <c r="J3271" s="467"/>
      <c r="K3271" s="419">
        <f t="shared" si="522"/>
        <v>0</v>
      </c>
      <c r="L3271" s="464">
        <f t="shared" si="514"/>
        <v>515375</v>
      </c>
      <c r="M3271" s="644">
        <f t="shared" si="515"/>
        <v>3.6154435144268701E-6</v>
      </c>
    </row>
    <row r="3272" spans="1:16" ht="28">
      <c r="A3272" s="680"/>
      <c r="B3272" s="444" t="s">
        <v>642</v>
      </c>
      <c r="C3272" s="441" t="s">
        <v>1350</v>
      </c>
      <c r="D3272" s="414" t="s">
        <v>643</v>
      </c>
      <c r="E3272" s="418" t="s">
        <v>1706</v>
      </c>
      <c r="F3272" s="629">
        <v>45535</v>
      </c>
      <c r="G3272" s="419">
        <v>969143</v>
      </c>
      <c r="H3272" s="419">
        <v>143.66999999999999</v>
      </c>
      <c r="I3272" s="419">
        <v>143.66999999999999</v>
      </c>
      <c r="J3272" s="466">
        <f t="shared" si="518"/>
        <v>1</v>
      </c>
      <c r="K3272" s="419">
        <f t="shared" si="522"/>
        <v>9691.43</v>
      </c>
      <c r="L3272" s="464">
        <f t="shared" si="514"/>
        <v>978834.43</v>
      </c>
      <c r="M3272" s="644">
        <f t="shared" si="515"/>
        <v>6.8666904518869215E-6</v>
      </c>
      <c r="P3272" s="479"/>
    </row>
    <row r="3273" spans="1:16">
      <c r="A3273" s="680"/>
      <c r="B3273" s="456" t="s">
        <v>26</v>
      </c>
      <c r="C3273" s="458"/>
      <c r="D3273" s="449"/>
      <c r="E3273" s="526"/>
      <c r="F3273" s="626"/>
      <c r="G3273" s="454">
        <f>SUM(G3267:G3272)</f>
        <v>6183693</v>
      </c>
      <c r="H3273" s="454" t="s">
        <v>158</v>
      </c>
      <c r="I3273" s="454" t="s">
        <v>158</v>
      </c>
      <c r="J3273" s="454" t="s">
        <v>158</v>
      </c>
      <c r="K3273" s="454">
        <f t="shared" ref="K3273:L3273" si="523">SUM(K3267:K3272)</f>
        <v>60308.499444444446</v>
      </c>
      <c r="L3273" s="454">
        <f t="shared" si="523"/>
        <v>6244001.4994444437</v>
      </c>
      <c r="M3273" s="644">
        <f t="shared" si="515"/>
        <v>4.3802735338807794E-5</v>
      </c>
      <c r="P3273" s="479"/>
    </row>
    <row r="3274" spans="1:16">
      <c r="A3274" s="680"/>
      <c r="B3274" s="440" t="s">
        <v>609</v>
      </c>
      <c r="C3274" s="441">
        <v>805009741</v>
      </c>
      <c r="D3274" s="414" t="s">
        <v>180</v>
      </c>
      <c r="E3274" s="418" t="s">
        <v>1706</v>
      </c>
      <c r="F3274" s="627">
        <v>20230131</v>
      </c>
      <c r="G3274" s="419">
        <v>17249386</v>
      </c>
      <c r="H3274" s="419">
        <v>133.38</v>
      </c>
      <c r="I3274" s="419">
        <v>143.66999999999999</v>
      </c>
      <c r="J3274" s="466">
        <f t="shared" si="518"/>
        <v>1.0771479982006298</v>
      </c>
      <c r="K3274" s="419">
        <f>+G3274*J3274%</f>
        <v>185801.41600089968</v>
      </c>
      <c r="L3274" s="464">
        <f t="shared" si="514"/>
        <v>17435187.416000899</v>
      </c>
      <c r="M3274" s="644">
        <f t="shared" si="515"/>
        <v>1.2231081303128291E-4</v>
      </c>
      <c r="P3274" s="479"/>
    </row>
    <row r="3275" spans="1:16">
      <c r="A3275" s="680"/>
      <c r="B3275" s="456" t="s">
        <v>26</v>
      </c>
      <c r="C3275" s="458"/>
      <c r="D3275" s="449"/>
      <c r="E3275" s="526"/>
      <c r="F3275" s="626"/>
      <c r="G3275" s="454">
        <f>SUM(G3274)</f>
        <v>17249386</v>
      </c>
      <c r="H3275" s="454" t="s">
        <v>158</v>
      </c>
      <c r="I3275" s="454" t="s">
        <v>158</v>
      </c>
      <c r="J3275" s="454" t="s">
        <v>158</v>
      </c>
      <c r="K3275" s="454">
        <f t="shared" ref="K3275:L3275" si="524">SUM(K3274)</f>
        <v>185801.41600089968</v>
      </c>
      <c r="L3275" s="454">
        <f t="shared" si="524"/>
        <v>17435187.416000899</v>
      </c>
      <c r="M3275" s="644">
        <f t="shared" si="515"/>
        <v>1.2231081303128291E-4</v>
      </c>
      <c r="P3275" s="479"/>
    </row>
    <row r="3276" spans="1:16">
      <c r="A3276" s="680"/>
      <c r="B3276" s="440" t="s">
        <v>1352</v>
      </c>
      <c r="C3276" s="441" t="s">
        <v>1353</v>
      </c>
      <c r="D3276" s="414" t="s">
        <v>604</v>
      </c>
      <c r="E3276" s="418" t="s">
        <v>1706</v>
      </c>
      <c r="F3276" s="629">
        <v>45121</v>
      </c>
      <c r="G3276" s="419">
        <v>4888094</v>
      </c>
      <c r="H3276" s="419">
        <v>133.38</v>
      </c>
      <c r="I3276" s="419">
        <v>143.66999999999999</v>
      </c>
      <c r="J3276" s="466">
        <f t="shared" si="518"/>
        <v>1.0771479982006298</v>
      </c>
      <c r="K3276" s="419">
        <f t="shared" ref="K3276:K3302" si="525">+G3276*J3276%</f>
        <v>52652.006671165094</v>
      </c>
      <c r="L3276" s="464">
        <f t="shared" si="514"/>
        <v>4940746.0066711651</v>
      </c>
      <c r="M3276" s="644">
        <f t="shared" si="515"/>
        <v>3.4660175806451072E-5</v>
      </c>
      <c r="P3276" s="479"/>
    </row>
    <row r="3277" spans="1:16">
      <c r="A3277" s="680"/>
      <c r="B3277" s="440" t="s">
        <v>1352</v>
      </c>
      <c r="C3277" s="441" t="s">
        <v>1353</v>
      </c>
      <c r="D3277" s="414" t="s">
        <v>604</v>
      </c>
      <c r="E3277" s="418" t="s">
        <v>1706</v>
      </c>
      <c r="F3277" s="629">
        <v>45121</v>
      </c>
      <c r="G3277" s="419">
        <v>348057</v>
      </c>
      <c r="H3277" s="419">
        <v>133.78</v>
      </c>
      <c r="I3277" s="419">
        <v>143.66999999999999</v>
      </c>
      <c r="J3277" s="466">
        <f t="shared" si="518"/>
        <v>1.0739273433996113</v>
      </c>
      <c r="K3277" s="419">
        <f t="shared" si="525"/>
        <v>3737.879293616385</v>
      </c>
      <c r="L3277" s="464">
        <f t="shared" si="514"/>
        <v>351794.8792936164</v>
      </c>
      <c r="M3277" s="644">
        <f t="shared" si="515"/>
        <v>2.467901071551179E-6</v>
      </c>
      <c r="P3277" s="479"/>
    </row>
    <row r="3278" spans="1:16">
      <c r="A3278" s="680"/>
      <c r="B3278" s="440" t="s">
        <v>1352</v>
      </c>
      <c r="C3278" s="441" t="s">
        <v>1353</v>
      </c>
      <c r="D3278" s="414" t="s">
        <v>604</v>
      </c>
      <c r="E3278" s="418" t="s">
        <v>1706</v>
      </c>
      <c r="F3278" s="629">
        <v>45527</v>
      </c>
      <c r="G3278" s="419">
        <v>18359</v>
      </c>
      <c r="H3278" s="419">
        <v>143.66999999999999</v>
      </c>
      <c r="I3278" s="419">
        <v>143.66999999999999</v>
      </c>
      <c r="J3278" s="466">
        <f t="shared" si="518"/>
        <v>1</v>
      </c>
      <c r="K3278" s="419">
        <f t="shared" si="525"/>
        <v>183.59</v>
      </c>
      <c r="L3278" s="464">
        <f t="shared" si="514"/>
        <v>18542.59</v>
      </c>
      <c r="M3278" s="644">
        <f t="shared" si="515"/>
        <v>1.3007943100883149E-7</v>
      </c>
      <c r="P3278" s="479"/>
    </row>
    <row r="3279" spans="1:16" s="411" customFormat="1">
      <c r="A3279" s="680"/>
      <c r="B3279" s="440" t="s">
        <v>1352</v>
      </c>
      <c r="C3279" s="441" t="s">
        <v>1353</v>
      </c>
      <c r="D3279" s="414" t="s">
        <v>604</v>
      </c>
      <c r="E3279" s="418" t="s">
        <v>1706</v>
      </c>
      <c r="F3279" s="629">
        <v>44926</v>
      </c>
      <c r="G3279" s="419">
        <v>1296754</v>
      </c>
      <c r="H3279" s="454"/>
      <c r="I3279" s="419">
        <v>143.66999999999999</v>
      </c>
      <c r="J3279" s="467"/>
      <c r="K3279" s="419">
        <f t="shared" si="525"/>
        <v>0</v>
      </c>
      <c r="L3279" s="464">
        <f t="shared" si="514"/>
        <v>1296754</v>
      </c>
      <c r="M3279" s="644">
        <f t="shared" si="515"/>
        <v>9.0969504518207159E-6</v>
      </c>
    </row>
    <row r="3280" spans="1:16">
      <c r="A3280" s="680"/>
      <c r="B3280" s="440" t="s">
        <v>1352</v>
      </c>
      <c r="C3280" s="441" t="s">
        <v>1353</v>
      </c>
      <c r="D3280" s="414" t="s">
        <v>604</v>
      </c>
      <c r="E3280" s="418" t="s">
        <v>1706</v>
      </c>
      <c r="F3280" s="629">
        <v>44966</v>
      </c>
      <c r="G3280" s="419">
        <v>3924245</v>
      </c>
      <c r="H3280" s="419">
        <v>132.80000000000001</v>
      </c>
      <c r="I3280" s="419">
        <v>143.66999999999999</v>
      </c>
      <c r="J3280" s="466">
        <f t="shared" si="518"/>
        <v>1.081852409638554</v>
      </c>
      <c r="K3280" s="419">
        <f t="shared" si="525"/>
        <v>42454.539092620471</v>
      </c>
      <c r="L3280" s="464">
        <f t="shared" si="514"/>
        <v>3966699.5390926204</v>
      </c>
      <c r="M3280" s="644">
        <f t="shared" si="515"/>
        <v>2.7827073727465376E-5</v>
      </c>
      <c r="P3280" s="479"/>
    </row>
    <row r="3281" spans="1:16" s="411" customFormat="1">
      <c r="A3281" s="680"/>
      <c r="B3281" s="440" t="s">
        <v>1352</v>
      </c>
      <c r="C3281" s="441" t="s">
        <v>1353</v>
      </c>
      <c r="D3281" s="414" t="s">
        <v>604</v>
      </c>
      <c r="E3281" s="418" t="s">
        <v>1706</v>
      </c>
      <c r="F3281" s="629">
        <v>45006</v>
      </c>
      <c r="G3281" s="419">
        <v>4421946</v>
      </c>
      <c r="H3281" s="454"/>
      <c r="I3281" s="419">
        <v>143.66999999999999</v>
      </c>
      <c r="J3281" s="467"/>
      <c r="K3281" s="419">
        <f t="shared" si="525"/>
        <v>0</v>
      </c>
      <c r="L3281" s="464">
        <f t="shared" si="514"/>
        <v>4421946</v>
      </c>
      <c r="M3281" s="644">
        <f t="shared" si="515"/>
        <v>3.1020705286142786E-5</v>
      </c>
    </row>
    <row r="3282" spans="1:16">
      <c r="A3282" s="680"/>
      <c r="B3282" s="440" t="s">
        <v>1352</v>
      </c>
      <c r="C3282" s="441" t="s">
        <v>1353</v>
      </c>
      <c r="D3282" s="414" t="s">
        <v>604</v>
      </c>
      <c r="E3282" s="418" t="s">
        <v>1706</v>
      </c>
      <c r="F3282" s="629">
        <v>45041</v>
      </c>
      <c r="G3282" s="419">
        <v>5050648</v>
      </c>
      <c r="H3282" s="419">
        <v>132.80000000000001</v>
      </c>
      <c r="I3282" s="419">
        <v>143.66999999999999</v>
      </c>
      <c r="J3282" s="466">
        <f t="shared" si="518"/>
        <v>1.081852409638554</v>
      </c>
      <c r="K3282" s="419">
        <f t="shared" si="525"/>
        <v>54640.557090361435</v>
      </c>
      <c r="L3282" s="464">
        <f t="shared" si="514"/>
        <v>5105288.5570903616</v>
      </c>
      <c r="M3282" s="644">
        <f t="shared" si="515"/>
        <v>3.5814469857890001E-5</v>
      </c>
      <c r="P3282" s="479"/>
    </row>
    <row r="3283" spans="1:16">
      <c r="A3283" s="680"/>
      <c r="B3283" s="440" t="s">
        <v>1352</v>
      </c>
      <c r="C3283" s="441" t="s">
        <v>1353</v>
      </c>
      <c r="D3283" s="414" t="s">
        <v>604</v>
      </c>
      <c r="E3283" s="418" t="s">
        <v>1706</v>
      </c>
      <c r="F3283" s="629">
        <v>45077</v>
      </c>
      <c r="G3283" s="419">
        <v>5633930</v>
      </c>
      <c r="H3283" s="419">
        <v>143.66999999999999</v>
      </c>
      <c r="I3283" s="419">
        <v>143.66999999999999</v>
      </c>
      <c r="J3283" s="466">
        <f t="shared" si="518"/>
        <v>1</v>
      </c>
      <c r="K3283" s="419">
        <f t="shared" si="525"/>
        <v>56339.3</v>
      </c>
      <c r="L3283" s="464">
        <f t="shared" si="514"/>
        <v>5690269.2999999998</v>
      </c>
      <c r="M3283" s="644">
        <f t="shared" si="515"/>
        <v>3.9918209529036767E-5</v>
      </c>
      <c r="P3283" s="479"/>
    </row>
    <row r="3284" spans="1:16">
      <c r="A3284" s="680"/>
      <c r="B3284" s="440" t="s">
        <v>1352</v>
      </c>
      <c r="C3284" s="441" t="s">
        <v>1353</v>
      </c>
      <c r="D3284" s="414" t="s">
        <v>604</v>
      </c>
      <c r="E3284" s="418" t="s">
        <v>1706</v>
      </c>
      <c r="F3284" s="629">
        <v>45092</v>
      </c>
      <c r="G3284" s="419">
        <v>5771623</v>
      </c>
      <c r="H3284" s="419">
        <v>133.78</v>
      </c>
      <c r="I3284" s="419">
        <v>143.66999999999999</v>
      </c>
      <c r="J3284" s="466">
        <f t="shared" si="518"/>
        <v>1.0739273433996113</v>
      </c>
      <c r="K3284" s="419">
        <f t="shared" si="525"/>
        <v>61983.037554940944</v>
      </c>
      <c r="L3284" s="464">
        <f t="shared" si="514"/>
        <v>5833606.0375549411</v>
      </c>
      <c r="M3284" s="644">
        <f t="shared" si="515"/>
        <v>4.0923741186901663E-5</v>
      </c>
      <c r="P3284" s="479"/>
    </row>
    <row r="3285" spans="1:16">
      <c r="A3285" s="680"/>
      <c r="B3285" s="440" t="s">
        <v>1352</v>
      </c>
      <c r="C3285" s="441" t="s">
        <v>1353</v>
      </c>
      <c r="D3285" s="414" t="s">
        <v>604</v>
      </c>
      <c r="E3285" s="418" t="s">
        <v>1706</v>
      </c>
      <c r="F3285" s="629">
        <v>45531</v>
      </c>
      <c r="G3285" s="419">
        <v>143430</v>
      </c>
      <c r="H3285" s="419">
        <v>143.66999999999999</v>
      </c>
      <c r="I3285" s="419">
        <v>143.66999999999999</v>
      </c>
      <c r="J3285" s="466">
        <f t="shared" si="518"/>
        <v>1</v>
      </c>
      <c r="K3285" s="419">
        <f t="shared" si="525"/>
        <v>1434.3</v>
      </c>
      <c r="L3285" s="464">
        <f t="shared" si="514"/>
        <v>144864.29999999999</v>
      </c>
      <c r="M3285" s="644">
        <f t="shared" si="515"/>
        <v>1.0162477689196961E-6</v>
      </c>
      <c r="P3285" s="479"/>
    </row>
    <row r="3286" spans="1:16">
      <c r="A3286" s="680"/>
      <c r="B3286" s="440" t="s">
        <v>1352</v>
      </c>
      <c r="C3286" s="441" t="s">
        <v>1353</v>
      </c>
      <c r="D3286" s="414" t="s">
        <v>604</v>
      </c>
      <c r="E3286" s="418" t="s">
        <v>1706</v>
      </c>
      <c r="F3286" s="629">
        <v>45489</v>
      </c>
      <c r="G3286" s="419">
        <v>100401</v>
      </c>
      <c r="H3286" s="419">
        <v>143.66999999999999</v>
      </c>
      <c r="I3286" s="419">
        <v>143.66999999999999</v>
      </c>
      <c r="J3286" s="466">
        <f t="shared" si="518"/>
        <v>1</v>
      </c>
      <c r="K3286" s="419">
        <f t="shared" si="525"/>
        <v>1004.01</v>
      </c>
      <c r="L3286" s="464">
        <f t="shared" si="514"/>
        <v>101405.01</v>
      </c>
      <c r="M3286" s="644">
        <f t="shared" si="515"/>
        <v>7.1137343824378728E-7</v>
      </c>
      <c r="P3286" s="479"/>
    </row>
    <row r="3287" spans="1:16" s="411" customFormat="1">
      <c r="A3287" s="680"/>
      <c r="B3287" s="440" t="s">
        <v>1352</v>
      </c>
      <c r="C3287" s="441" t="s">
        <v>1353</v>
      </c>
      <c r="D3287" s="414" t="s">
        <v>604</v>
      </c>
      <c r="E3287" s="418" t="s">
        <v>1706</v>
      </c>
      <c r="F3287" s="629">
        <v>45503</v>
      </c>
      <c r="G3287" s="419">
        <v>186459</v>
      </c>
      <c r="H3287" s="454"/>
      <c r="I3287" s="419">
        <v>143.66999999999999</v>
      </c>
      <c r="J3287" s="467"/>
      <c r="K3287" s="419">
        <f t="shared" si="525"/>
        <v>0</v>
      </c>
      <c r="L3287" s="464">
        <f t="shared" si="514"/>
        <v>186459</v>
      </c>
      <c r="M3287" s="644">
        <f t="shared" si="515"/>
        <v>1.3080416827679258E-6</v>
      </c>
    </row>
    <row r="3288" spans="1:16">
      <c r="A3288" s="680"/>
      <c r="B3288" s="440" t="s">
        <v>1352</v>
      </c>
      <c r="C3288" s="441" t="s">
        <v>1353</v>
      </c>
      <c r="D3288" s="414" t="s">
        <v>604</v>
      </c>
      <c r="E3288" s="418" t="s">
        <v>1706</v>
      </c>
      <c r="F3288" s="629">
        <v>45504</v>
      </c>
      <c r="G3288" s="419">
        <v>114744</v>
      </c>
      <c r="H3288" s="419">
        <v>143.66999999999999</v>
      </c>
      <c r="I3288" s="419">
        <v>143.66999999999999</v>
      </c>
      <c r="J3288" s="466">
        <f t="shared" si="518"/>
        <v>1</v>
      </c>
      <c r="K3288" s="419">
        <f t="shared" si="525"/>
        <v>1147.44</v>
      </c>
      <c r="L3288" s="464">
        <f t="shared" si="514"/>
        <v>115891.44</v>
      </c>
      <c r="M3288" s="644">
        <f t="shared" si="515"/>
        <v>8.1299821513575691E-7</v>
      </c>
      <c r="P3288" s="479"/>
    </row>
    <row r="3289" spans="1:16">
      <c r="A3289" s="680"/>
      <c r="B3289" s="440" t="s">
        <v>1352</v>
      </c>
      <c r="C3289" s="441" t="s">
        <v>1353</v>
      </c>
      <c r="D3289" s="414" t="s">
        <v>604</v>
      </c>
      <c r="E3289" s="418" t="s">
        <v>1706</v>
      </c>
      <c r="F3289" s="629">
        <v>45504</v>
      </c>
      <c r="G3289" s="419">
        <v>7596053</v>
      </c>
      <c r="H3289" s="419">
        <v>143.66999999999999</v>
      </c>
      <c r="I3289" s="419">
        <v>143.66999999999999</v>
      </c>
      <c r="J3289" s="466">
        <f t="shared" si="518"/>
        <v>1</v>
      </c>
      <c r="K3289" s="419">
        <f t="shared" si="525"/>
        <v>75960.53</v>
      </c>
      <c r="L3289" s="464">
        <f t="shared" si="514"/>
        <v>7672013.5300000003</v>
      </c>
      <c r="M3289" s="644">
        <f t="shared" si="515"/>
        <v>5.382048325905156E-5</v>
      </c>
      <c r="P3289" s="479"/>
    </row>
    <row r="3290" spans="1:16">
      <c r="A3290" s="680"/>
      <c r="B3290" s="440" t="s">
        <v>1352</v>
      </c>
      <c r="C3290" s="441" t="s">
        <v>1353</v>
      </c>
      <c r="D3290" s="414" t="s">
        <v>604</v>
      </c>
      <c r="E3290" s="418" t="s">
        <v>1706</v>
      </c>
      <c r="F3290" s="629">
        <v>45545</v>
      </c>
      <c r="G3290" s="419">
        <v>157773</v>
      </c>
      <c r="H3290" s="419">
        <v>0</v>
      </c>
      <c r="I3290" s="419">
        <v>143.66999999999999</v>
      </c>
      <c r="J3290" s="466">
        <v>0</v>
      </c>
      <c r="K3290" s="419">
        <f t="shared" si="525"/>
        <v>0</v>
      </c>
      <c r="L3290" s="464">
        <f t="shared" si="514"/>
        <v>157773</v>
      </c>
      <c r="M3290" s="644">
        <f t="shared" si="515"/>
        <v>1.1068045008036294E-6</v>
      </c>
      <c r="P3290" s="479"/>
    </row>
    <row r="3291" spans="1:16">
      <c r="A3291" s="680"/>
      <c r="B3291" s="440" t="s">
        <v>1352</v>
      </c>
      <c r="C3291" s="441" t="s">
        <v>1353</v>
      </c>
      <c r="D3291" s="414" t="s">
        <v>604</v>
      </c>
      <c r="E3291" s="418" t="s">
        <v>1706</v>
      </c>
      <c r="F3291" s="629">
        <v>45526</v>
      </c>
      <c r="G3291" s="419">
        <v>200802</v>
      </c>
      <c r="H3291" s="419">
        <v>143.66999999999999</v>
      </c>
      <c r="I3291" s="419">
        <v>143.66999999999999</v>
      </c>
      <c r="J3291" s="466">
        <f t="shared" si="518"/>
        <v>1</v>
      </c>
      <c r="K3291" s="419">
        <f t="shared" si="525"/>
        <v>2008.02</v>
      </c>
      <c r="L3291" s="464">
        <f t="shared" si="514"/>
        <v>202810.02</v>
      </c>
      <c r="M3291" s="644">
        <f t="shared" si="515"/>
        <v>1.4227468764875746E-6</v>
      </c>
      <c r="P3291" s="479"/>
    </row>
    <row r="3292" spans="1:16">
      <c r="A3292" s="680"/>
      <c r="B3292" s="440" t="s">
        <v>1352</v>
      </c>
      <c r="C3292" s="441" t="s">
        <v>1353</v>
      </c>
      <c r="D3292" s="414" t="s">
        <v>604</v>
      </c>
      <c r="E3292" s="418" t="s">
        <v>1706</v>
      </c>
      <c r="F3292" s="629">
        <v>45121</v>
      </c>
      <c r="G3292" s="419">
        <v>19124</v>
      </c>
      <c r="H3292" s="419">
        <v>134.44999999999999</v>
      </c>
      <c r="I3292" s="419">
        <v>143.66999999999999</v>
      </c>
      <c r="J3292" s="466">
        <f t="shared" si="518"/>
        <v>1.0685756786909633</v>
      </c>
      <c r="K3292" s="419">
        <f t="shared" si="525"/>
        <v>204.35441279285982</v>
      </c>
      <c r="L3292" s="464">
        <f t="shared" si="514"/>
        <v>19328.354412792858</v>
      </c>
      <c r="M3292" s="644">
        <f t="shared" si="515"/>
        <v>1.355917023648332E-7</v>
      </c>
      <c r="P3292" s="479"/>
    </row>
    <row r="3293" spans="1:16">
      <c r="A3293" s="680"/>
      <c r="B3293" s="440" t="s">
        <v>1352</v>
      </c>
      <c r="C3293" s="441" t="s">
        <v>1353</v>
      </c>
      <c r="D3293" s="414" t="s">
        <v>604</v>
      </c>
      <c r="E3293" s="418" t="s">
        <v>1706</v>
      </c>
      <c r="F3293" s="629">
        <v>45121</v>
      </c>
      <c r="G3293" s="419">
        <v>281123</v>
      </c>
      <c r="H3293" s="419">
        <v>134.44999999999999</v>
      </c>
      <c r="I3293" s="419">
        <v>143.66999999999999</v>
      </c>
      <c r="J3293" s="466">
        <f t="shared" si="518"/>
        <v>1.0685756786909633</v>
      </c>
      <c r="K3293" s="419">
        <f t="shared" si="525"/>
        <v>3004.0120052063967</v>
      </c>
      <c r="L3293" s="464">
        <f t="shared" si="514"/>
        <v>284127.01200520637</v>
      </c>
      <c r="M3293" s="644">
        <f t="shared" si="515"/>
        <v>1.9931994427896364E-6</v>
      </c>
      <c r="P3293" s="479"/>
    </row>
    <row r="3294" spans="1:16" s="411" customFormat="1">
      <c r="A3294" s="680"/>
      <c r="B3294" s="440" t="s">
        <v>1352</v>
      </c>
      <c r="C3294" s="441" t="s">
        <v>1353</v>
      </c>
      <c r="D3294" s="414" t="s">
        <v>604</v>
      </c>
      <c r="E3294" s="418" t="s">
        <v>1706</v>
      </c>
      <c r="F3294" s="629">
        <v>45121</v>
      </c>
      <c r="G3294" s="419">
        <v>72671</v>
      </c>
      <c r="H3294" s="454"/>
      <c r="I3294" s="419">
        <v>143.66999999999999</v>
      </c>
      <c r="J3294" s="467"/>
      <c r="K3294" s="419">
        <f t="shared" si="525"/>
        <v>0</v>
      </c>
      <c r="L3294" s="464">
        <f t="shared" si="514"/>
        <v>72671</v>
      </c>
      <c r="M3294" s="644">
        <f t="shared" si="515"/>
        <v>5.0979945794211029E-7</v>
      </c>
    </row>
    <row r="3295" spans="1:16">
      <c r="A3295" s="680"/>
      <c r="B3295" s="440" t="s">
        <v>1352</v>
      </c>
      <c r="C3295" s="441" t="s">
        <v>1353</v>
      </c>
      <c r="D3295" s="414" t="s">
        <v>604</v>
      </c>
      <c r="E3295" s="418" t="s">
        <v>1706</v>
      </c>
      <c r="F3295" s="629">
        <v>45121</v>
      </c>
      <c r="G3295" s="419">
        <v>17212</v>
      </c>
      <c r="H3295" s="419">
        <v>134.44999999999999</v>
      </c>
      <c r="I3295" s="419">
        <v>143.66999999999999</v>
      </c>
      <c r="J3295" s="466">
        <f t="shared" si="518"/>
        <v>1.0685756786909633</v>
      </c>
      <c r="K3295" s="419">
        <f t="shared" si="525"/>
        <v>183.92324581628858</v>
      </c>
      <c r="L3295" s="464">
        <f t="shared" si="514"/>
        <v>17395.923245816288</v>
      </c>
      <c r="M3295" s="644">
        <f t="shared" si="515"/>
        <v>1.2203536818152631E-7</v>
      </c>
      <c r="P3295" s="479"/>
    </row>
    <row r="3296" spans="1:16" s="411" customFormat="1">
      <c r="A3296" s="680"/>
      <c r="B3296" s="440" t="s">
        <v>1352</v>
      </c>
      <c r="C3296" s="441" t="s">
        <v>1353</v>
      </c>
      <c r="D3296" s="414" t="s">
        <v>604</v>
      </c>
      <c r="E3296" s="418" t="s">
        <v>1706</v>
      </c>
      <c r="F3296" s="629">
        <v>45489</v>
      </c>
      <c r="G3296" s="419">
        <v>52591</v>
      </c>
      <c r="H3296" s="454"/>
      <c r="I3296" s="419">
        <v>143.66999999999999</v>
      </c>
      <c r="J3296" s="467"/>
      <c r="K3296" s="419">
        <f t="shared" si="525"/>
        <v>0</v>
      </c>
      <c r="L3296" s="464">
        <f t="shared" si="514"/>
        <v>52591</v>
      </c>
      <c r="M3296" s="644">
        <f t="shared" si="515"/>
        <v>3.6893483360120982E-7</v>
      </c>
    </row>
    <row r="3297" spans="1:16">
      <c r="A3297" s="680"/>
      <c r="B3297" s="440" t="s">
        <v>1352</v>
      </c>
      <c r="C3297" s="441" t="s">
        <v>1353</v>
      </c>
      <c r="D3297" s="414" t="s">
        <v>604</v>
      </c>
      <c r="E3297" s="418" t="s">
        <v>1706</v>
      </c>
      <c r="F3297" s="629">
        <v>45527</v>
      </c>
      <c r="G3297" s="419">
        <v>315546</v>
      </c>
      <c r="H3297" s="419">
        <v>143.66999999999999</v>
      </c>
      <c r="I3297" s="419">
        <v>143.66999999999999</v>
      </c>
      <c r="J3297" s="466">
        <f t="shared" si="518"/>
        <v>1</v>
      </c>
      <c r="K3297" s="419">
        <f t="shared" si="525"/>
        <v>3155.46</v>
      </c>
      <c r="L3297" s="464">
        <f t="shared" si="514"/>
        <v>318701.46000000002</v>
      </c>
      <c r="M3297" s="644">
        <f t="shared" si="515"/>
        <v>2.2357450916233318E-6</v>
      </c>
      <c r="P3297" s="479"/>
    </row>
    <row r="3298" spans="1:16">
      <c r="A3298" s="680"/>
      <c r="B3298" s="440" t="s">
        <v>1352</v>
      </c>
      <c r="C3298" s="441" t="s">
        <v>1353</v>
      </c>
      <c r="D3298" s="414" t="s">
        <v>604</v>
      </c>
      <c r="E3298" s="418" t="s">
        <v>1706</v>
      </c>
      <c r="F3298" s="629">
        <v>45527</v>
      </c>
      <c r="G3298" s="419">
        <v>43029</v>
      </c>
      <c r="H3298" s="419">
        <v>143.66999999999999</v>
      </c>
      <c r="I3298" s="419">
        <v>143.66999999999999</v>
      </c>
      <c r="J3298" s="466">
        <f t="shared" si="518"/>
        <v>1</v>
      </c>
      <c r="K3298" s="419">
        <f t="shared" si="525"/>
        <v>430.29</v>
      </c>
      <c r="L3298" s="464">
        <f t="shared" si="514"/>
        <v>43459.29</v>
      </c>
      <c r="M3298" s="644">
        <f t="shared" si="515"/>
        <v>3.0487433067590888E-7</v>
      </c>
      <c r="P3298" s="479"/>
    </row>
    <row r="3299" spans="1:16">
      <c r="A3299" s="680"/>
      <c r="B3299" s="440" t="s">
        <v>1352</v>
      </c>
      <c r="C3299" s="441" t="s">
        <v>1353</v>
      </c>
      <c r="D3299" s="414" t="s">
        <v>604</v>
      </c>
      <c r="E3299" s="418" t="s">
        <v>1706</v>
      </c>
      <c r="F3299" s="629">
        <v>45526</v>
      </c>
      <c r="G3299" s="419">
        <v>83667</v>
      </c>
      <c r="H3299" s="419">
        <v>143.66999999999999</v>
      </c>
      <c r="I3299" s="419">
        <v>143.66999999999999</v>
      </c>
      <c r="J3299" s="466">
        <f t="shared" si="518"/>
        <v>1</v>
      </c>
      <c r="K3299" s="419">
        <f t="shared" si="525"/>
        <v>836.67000000000007</v>
      </c>
      <c r="L3299" s="464">
        <f t="shared" si="514"/>
        <v>84503.67</v>
      </c>
      <c r="M3299" s="644">
        <f t="shared" si="515"/>
        <v>5.9280765587536926E-7</v>
      </c>
      <c r="P3299" s="479"/>
    </row>
    <row r="3300" spans="1:16">
      <c r="A3300" s="680"/>
      <c r="B3300" s="440" t="s">
        <v>1352</v>
      </c>
      <c r="C3300" s="441" t="s">
        <v>1353</v>
      </c>
      <c r="D3300" s="414" t="s">
        <v>604</v>
      </c>
      <c r="E3300" s="418" t="s">
        <v>1706</v>
      </c>
      <c r="F3300" s="629">
        <v>45504</v>
      </c>
      <c r="G3300" s="419">
        <v>83189</v>
      </c>
      <c r="H3300" s="419">
        <v>143.66999999999999</v>
      </c>
      <c r="I3300" s="419">
        <v>143.66999999999999</v>
      </c>
      <c r="J3300" s="466">
        <f t="shared" si="518"/>
        <v>1</v>
      </c>
      <c r="K3300" s="419">
        <f t="shared" si="525"/>
        <v>831.89</v>
      </c>
      <c r="L3300" s="464">
        <f t="shared" si="514"/>
        <v>84020.89</v>
      </c>
      <c r="M3300" s="644">
        <f t="shared" si="515"/>
        <v>5.8942087184452766E-7</v>
      </c>
      <c r="P3300" s="479"/>
    </row>
    <row r="3301" spans="1:16">
      <c r="A3301" s="680"/>
      <c r="B3301" s="440" t="s">
        <v>1352</v>
      </c>
      <c r="C3301" s="441" t="s">
        <v>1353</v>
      </c>
      <c r="D3301" s="414" t="s">
        <v>604</v>
      </c>
      <c r="E3301" s="418" t="s">
        <v>1706</v>
      </c>
      <c r="F3301" s="629">
        <v>45535</v>
      </c>
      <c r="G3301" s="419">
        <v>163510</v>
      </c>
      <c r="H3301" s="419">
        <v>130.4</v>
      </c>
      <c r="I3301" s="419">
        <v>143.66999999999999</v>
      </c>
      <c r="J3301" s="466">
        <f t="shared" si="518"/>
        <v>1.1017638036809814</v>
      </c>
      <c r="K3301" s="419">
        <f t="shared" si="525"/>
        <v>1801.4939953987725</v>
      </c>
      <c r="L3301" s="464">
        <f t="shared" si="514"/>
        <v>165311.49399539878</v>
      </c>
      <c r="M3301" s="644">
        <f t="shared" si="515"/>
        <v>1.1596883217577122E-6</v>
      </c>
      <c r="P3301" s="479"/>
    </row>
    <row r="3302" spans="1:16">
      <c r="A3302" s="680"/>
      <c r="B3302" s="440" t="s">
        <v>1352</v>
      </c>
      <c r="C3302" s="441" t="s">
        <v>1353</v>
      </c>
      <c r="D3302" s="414" t="s">
        <v>604</v>
      </c>
      <c r="E3302" s="418" t="s">
        <v>1706</v>
      </c>
      <c r="F3302" s="629">
        <v>45539</v>
      </c>
      <c r="G3302" s="419">
        <v>428378</v>
      </c>
      <c r="H3302" s="419">
        <v>0</v>
      </c>
      <c r="I3302" s="419">
        <v>143.66999999999999</v>
      </c>
      <c r="J3302" s="466">
        <v>0</v>
      </c>
      <c r="K3302" s="419">
        <f t="shared" si="525"/>
        <v>0</v>
      </c>
      <c r="L3302" s="464">
        <f t="shared" si="514"/>
        <v>428378</v>
      </c>
      <c r="M3302" s="644">
        <f t="shared" si="515"/>
        <v>3.0051447234017049E-6</v>
      </c>
      <c r="P3302" s="479"/>
    </row>
    <row r="3303" spans="1:16">
      <c r="A3303" s="680"/>
      <c r="B3303" s="456" t="s">
        <v>26</v>
      </c>
      <c r="C3303" s="458"/>
      <c r="D3303" s="449"/>
      <c r="E3303" s="526"/>
      <c r="F3303" s="626"/>
      <c r="G3303" s="454">
        <f>SUM(G3276:G3302)</f>
        <v>41413358</v>
      </c>
      <c r="H3303" s="454" t="s">
        <v>158</v>
      </c>
      <c r="I3303" s="454" t="s">
        <v>158</v>
      </c>
      <c r="J3303" s="454" t="s">
        <v>158</v>
      </c>
      <c r="K3303" s="454">
        <f t="shared" ref="K3303:L3303" si="526">SUM(K3276:K3302)</f>
        <v>363993.3033619186</v>
      </c>
      <c r="L3303" s="454">
        <f t="shared" si="526"/>
        <v>41777351.303361937</v>
      </c>
      <c r="M3303" s="644">
        <f t="shared" si="515"/>
        <v>2.9307524388973632E-4</v>
      </c>
      <c r="P3303" s="479"/>
    </row>
    <row r="3304" spans="1:16">
      <c r="A3304" s="680"/>
      <c r="B3304" s="440" t="s">
        <v>278</v>
      </c>
      <c r="C3304" s="441">
        <v>1000645694</v>
      </c>
      <c r="D3304" s="414" t="s">
        <v>1098</v>
      </c>
      <c r="E3304" s="418" t="s">
        <v>1706</v>
      </c>
      <c r="F3304" s="627">
        <v>20250315</v>
      </c>
      <c r="G3304" s="419">
        <v>516094559</v>
      </c>
      <c r="H3304" s="419">
        <v>133.38</v>
      </c>
      <c r="I3304" s="419">
        <v>143.66999999999999</v>
      </c>
      <c r="J3304" s="466">
        <f t="shared" si="518"/>
        <v>1.0771479982006298</v>
      </c>
      <c r="K3304" s="419">
        <f>+G3304*J3304%</f>
        <v>5559102.2110908683</v>
      </c>
      <c r="L3304" s="464">
        <f t="shared" si="514"/>
        <v>521653661.21109086</v>
      </c>
      <c r="M3304" s="644">
        <f t="shared" si="515"/>
        <v>3.6594893935535679E-3</v>
      </c>
      <c r="P3304" s="479"/>
    </row>
    <row r="3305" spans="1:16">
      <c r="A3305" s="680"/>
      <c r="B3305" s="440" t="s">
        <v>278</v>
      </c>
      <c r="C3305" s="441">
        <v>1000645694</v>
      </c>
      <c r="D3305" s="414" t="s">
        <v>1098</v>
      </c>
      <c r="E3305" s="418" t="s">
        <v>1706</v>
      </c>
      <c r="F3305" s="627">
        <v>20250715</v>
      </c>
      <c r="G3305" s="419">
        <v>516094558</v>
      </c>
      <c r="H3305" s="419">
        <v>119.31</v>
      </c>
      <c r="I3305" s="419">
        <v>143.66999999999999</v>
      </c>
      <c r="J3305" s="466">
        <f t="shared" si="518"/>
        <v>1.2041740005028916</v>
      </c>
      <c r="K3305" s="419">
        <f>+G3305*J3305%</f>
        <v>6214676.4854463162</v>
      </c>
      <c r="L3305" s="464">
        <f t="shared" si="514"/>
        <v>522309234.48544633</v>
      </c>
      <c r="M3305" s="644">
        <f t="shared" si="515"/>
        <v>3.664088351871298E-3</v>
      </c>
      <c r="P3305" s="479"/>
    </row>
    <row r="3306" spans="1:16">
      <c r="A3306" s="680"/>
      <c r="B3306" s="456" t="s">
        <v>26</v>
      </c>
      <c r="C3306" s="458"/>
      <c r="D3306" s="449"/>
      <c r="E3306" s="526"/>
      <c r="F3306" s="626"/>
      <c r="G3306" s="454">
        <f>SUM(G3304:G3305)</f>
        <v>1032189117</v>
      </c>
      <c r="H3306" s="454" t="s">
        <v>158</v>
      </c>
      <c r="I3306" s="454" t="s">
        <v>158</v>
      </c>
      <c r="J3306" s="454" t="s">
        <v>158</v>
      </c>
      <c r="K3306" s="454">
        <f>SUM(K3304:K3305)</f>
        <v>11773778.696537185</v>
      </c>
      <c r="L3306" s="454">
        <f t="shared" ref="L3306" si="527">SUM(L3304:L3305)</f>
        <v>1043962895.6965373</v>
      </c>
      <c r="M3306" s="644">
        <f t="shared" si="515"/>
        <v>7.3235777454248663E-3</v>
      </c>
      <c r="P3306" s="479"/>
    </row>
    <row r="3307" spans="1:16">
      <c r="A3307" s="680"/>
      <c r="B3307" s="440" t="s">
        <v>1381</v>
      </c>
      <c r="C3307" s="441">
        <v>94453769</v>
      </c>
      <c r="D3307" s="414" t="s">
        <v>1382</v>
      </c>
      <c r="E3307" s="418" t="s">
        <v>1706</v>
      </c>
      <c r="F3307" s="627">
        <v>20240808</v>
      </c>
      <c r="G3307" s="419">
        <v>798000</v>
      </c>
      <c r="H3307" s="419">
        <v>143.66999999999999</v>
      </c>
      <c r="I3307" s="419">
        <v>143.66999999999999</v>
      </c>
      <c r="J3307" s="466">
        <f t="shared" si="518"/>
        <v>1</v>
      </c>
      <c r="K3307" s="419">
        <f>+G3307*J3307%</f>
        <v>7980</v>
      </c>
      <c r="L3307" s="464">
        <f t="shared" ref="L3307:L3370" si="528">+G3307+K3307</f>
        <v>805980</v>
      </c>
      <c r="M3307" s="644">
        <f t="shared" ref="M3307:M3370" si="529">+L3307/$L$4337</f>
        <v>5.6540871477230534E-6</v>
      </c>
      <c r="P3307" s="479"/>
    </row>
    <row r="3308" spans="1:16">
      <c r="A3308" s="680"/>
      <c r="B3308" s="456" t="s">
        <v>26</v>
      </c>
      <c r="C3308" s="458"/>
      <c r="D3308" s="449"/>
      <c r="E3308" s="526"/>
      <c r="F3308" s="626"/>
      <c r="G3308" s="454">
        <f>SUM(G3307)</f>
        <v>798000</v>
      </c>
      <c r="H3308" s="454" t="s">
        <v>158</v>
      </c>
      <c r="I3308" s="454" t="s">
        <v>158</v>
      </c>
      <c r="J3308" s="454" t="s">
        <v>158</v>
      </c>
      <c r="K3308" s="454">
        <f t="shared" ref="K3308:L3308" si="530">SUM(K3307)</f>
        <v>7980</v>
      </c>
      <c r="L3308" s="454">
        <f t="shared" si="530"/>
        <v>805980</v>
      </c>
      <c r="M3308" s="644">
        <f t="shared" si="529"/>
        <v>5.6540871477230534E-6</v>
      </c>
      <c r="P3308" s="479"/>
    </row>
    <row r="3309" spans="1:16">
      <c r="A3309" s="680"/>
      <c r="B3309" s="440" t="s">
        <v>281</v>
      </c>
      <c r="C3309" s="441">
        <v>1007433194</v>
      </c>
      <c r="D3309" s="414" t="s">
        <v>282</v>
      </c>
      <c r="E3309" s="418" t="s">
        <v>1706</v>
      </c>
      <c r="F3309" s="627">
        <v>20240823</v>
      </c>
      <c r="G3309" s="419">
        <v>420826440</v>
      </c>
      <c r="H3309" s="419">
        <v>143.66999999999999</v>
      </c>
      <c r="I3309" s="419">
        <v>143.66999999999999</v>
      </c>
      <c r="J3309" s="466">
        <f t="shared" si="518"/>
        <v>1</v>
      </c>
      <c r="K3309" s="419">
        <f>+G3309*J3309%</f>
        <v>4208264.4000000004</v>
      </c>
      <c r="L3309" s="464">
        <f t="shared" si="528"/>
        <v>425034704.39999998</v>
      </c>
      <c r="M3309" s="644">
        <f t="shared" si="529"/>
        <v>2.981690934619106E-3</v>
      </c>
      <c r="P3309" s="479"/>
    </row>
    <row r="3310" spans="1:16">
      <c r="A3310" s="680"/>
      <c r="B3310" s="456" t="s">
        <v>26</v>
      </c>
      <c r="C3310" s="458"/>
      <c r="D3310" s="449"/>
      <c r="E3310" s="526"/>
      <c r="F3310" s="626"/>
      <c r="G3310" s="454">
        <f>SUM(G3309)</f>
        <v>420826440</v>
      </c>
      <c r="H3310" s="454" t="s">
        <v>158</v>
      </c>
      <c r="I3310" s="454" t="s">
        <v>158</v>
      </c>
      <c r="J3310" s="454" t="s">
        <v>158</v>
      </c>
      <c r="K3310" s="454">
        <f t="shared" ref="K3310:L3310" si="531">SUM(K3309)</f>
        <v>4208264.4000000004</v>
      </c>
      <c r="L3310" s="454">
        <f t="shared" si="531"/>
        <v>425034704.39999998</v>
      </c>
      <c r="M3310" s="644">
        <f t="shared" si="529"/>
        <v>2.981690934619106E-3</v>
      </c>
      <c r="P3310" s="479"/>
    </row>
    <row r="3311" spans="1:16">
      <c r="A3311" s="680"/>
      <c r="B3311" s="440" t="s">
        <v>2963</v>
      </c>
      <c r="C3311" s="441">
        <v>94524285</v>
      </c>
      <c r="D3311" s="414" t="s">
        <v>1219</v>
      </c>
      <c r="E3311" s="418" t="s">
        <v>1706</v>
      </c>
      <c r="F3311" s="627">
        <v>20240816</v>
      </c>
      <c r="G3311" s="419">
        <v>1322328</v>
      </c>
      <c r="H3311" s="419">
        <v>0</v>
      </c>
      <c r="I3311" s="419">
        <v>143.66999999999999</v>
      </c>
      <c r="J3311" s="466">
        <v>0</v>
      </c>
      <c r="K3311" s="419">
        <f>+G3311*J3311%</f>
        <v>0</v>
      </c>
      <c r="L3311" s="464">
        <f t="shared" si="528"/>
        <v>1322328</v>
      </c>
      <c r="M3311" s="644">
        <f t="shared" si="529"/>
        <v>9.2763564230803866E-6</v>
      </c>
      <c r="P3311" s="479"/>
    </row>
    <row r="3312" spans="1:16">
      <c r="A3312" s="680"/>
      <c r="B3312" s="456" t="s">
        <v>26</v>
      </c>
      <c r="C3312" s="458"/>
      <c r="D3312" s="449"/>
      <c r="E3312" s="526"/>
      <c r="F3312" s="626"/>
      <c r="G3312" s="454">
        <f>SUM(G3311:G3311)</f>
        <v>1322328</v>
      </c>
      <c r="H3312" s="454" t="s">
        <v>158</v>
      </c>
      <c r="I3312" s="454" t="s">
        <v>158</v>
      </c>
      <c r="J3312" s="454" t="s">
        <v>158</v>
      </c>
      <c r="K3312" s="454">
        <f t="shared" ref="K3312:L3312" si="532">SUM(K3311:K3311)</f>
        <v>0</v>
      </c>
      <c r="L3312" s="454">
        <f t="shared" si="532"/>
        <v>1322328</v>
      </c>
      <c r="M3312" s="644">
        <f t="shared" si="529"/>
        <v>9.2763564230803866E-6</v>
      </c>
      <c r="P3312" s="479"/>
    </row>
    <row r="3313" spans="1:16">
      <c r="A3313" s="680"/>
      <c r="B3313" s="440" t="s">
        <v>466</v>
      </c>
      <c r="C3313" s="441">
        <v>901223156</v>
      </c>
      <c r="D3313" s="414" t="s">
        <v>467</v>
      </c>
      <c r="E3313" s="418" t="s">
        <v>1706</v>
      </c>
      <c r="F3313" s="627">
        <v>20220322</v>
      </c>
      <c r="G3313" s="419">
        <v>285000</v>
      </c>
      <c r="H3313" s="419">
        <v>134.44999999999999</v>
      </c>
      <c r="I3313" s="419">
        <v>143.66999999999999</v>
      </c>
      <c r="J3313" s="466">
        <f t="shared" si="518"/>
        <v>1.0685756786909633</v>
      </c>
      <c r="K3313" s="419">
        <f t="shared" ref="K3313:K3320" si="533">+G3313*J3313%</f>
        <v>3045.4406842692451</v>
      </c>
      <c r="L3313" s="464">
        <f t="shared" si="528"/>
        <v>288045.44068426924</v>
      </c>
      <c r="M3313" s="644">
        <f t="shared" si="529"/>
        <v>2.0206878882021263E-6</v>
      </c>
      <c r="P3313" s="479"/>
    </row>
    <row r="3314" spans="1:16">
      <c r="A3314" s="680"/>
      <c r="B3314" s="440" t="s">
        <v>466</v>
      </c>
      <c r="C3314" s="441">
        <v>901223156</v>
      </c>
      <c r="D3314" s="414" t="s">
        <v>467</v>
      </c>
      <c r="E3314" s="418" t="s">
        <v>1706</v>
      </c>
      <c r="F3314" s="627">
        <v>20220322</v>
      </c>
      <c r="G3314" s="419">
        <v>456000</v>
      </c>
      <c r="H3314" s="419">
        <v>134.44999999999999</v>
      </c>
      <c r="I3314" s="419">
        <v>143.66999999999999</v>
      </c>
      <c r="J3314" s="466">
        <f t="shared" si="518"/>
        <v>1.0685756786909633</v>
      </c>
      <c r="K3314" s="419">
        <f t="shared" si="533"/>
        <v>4872.7050948307924</v>
      </c>
      <c r="L3314" s="464">
        <f t="shared" si="528"/>
        <v>460872.70509483077</v>
      </c>
      <c r="M3314" s="644">
        <f t="shared" si="529"/>
        <v>3.2331006211234022E-6</v>
      </c>
      <c r="P3314" s="479"/>
    </row>
    <row r="3315" spans="1:16">
      <c r="A3315" s="680"/>
      <c r="B3315" s="440" t="s">
        <v>466</v>
      </c>
      <c r="C3315" s="441">
        <v>901223156</v>
      </c>
      <c r="D3315" s="414" t="s">
        <v>467</v>
      </c>
      <c r="E3315" s="418" t="s">
        <v>1706</v>
      </c>
      <c r="F3315" s="627">
        <v>20220303</v>
      </c>
      <c r="G3315" s="419">
        <v>3515911</v>
      </c>
      <c r="H3315" s="419">
        <v>134.44999999999999</v>
      </c>
      <c r="I3315" s="419">
        <v>143.66999999999999</v>
      </c>
      <c r="J3315" s="466">
        <f t="shared" si="518"/>
        <v>1.0685756786909633</v>
      </c>
      <c r="K3315" s="419">
        <f t="shared" si="533"/>
        <v>37570.169830420229</v>
      </c>
      <c r="L3315" s="464">
        <f t="shared" si="528"/>
        <v>3553481.1698304201</v>
      </c>
      <c r="M3315" s="644">
        <f t="shared" si="529"/>
        <v>2.4928276398935531E-5</v>
      </c>
      <c r="P3315" s="479"/>
    </row>
    <row r="3316" spans="1:16">
      <c r="A3316" s="680"/>
      <c r="B3316" s="440" t="s">
        <v>466</v>
      </c>
      <c r="C3316" s="441">
        <v>901223156</v>
      </c>
      <c r="D3316" s="414" t="s">
        <v>467</v>
      </c>
      <c r="E3316" s="418" t="s">
        <v>1706</v>
      </c>
      <c r="F3316" s="627">
        <v>20220330</v>
      </c>
      <c r="G3316" s="419">
        <v>6099000</v>
      </c>
      <c r="H3316" s="419">
        <v>134.44999999999999</v>
      </c>
      <c r="I3316" s="419">
        <v>143.66999999999999</v>
      </c>
      <c r="J3316" s="466">
        <f t="shared" si="518"/>
        <v>1.0685756786909633</v>
      </c>
      <c r="K3316" s="419">
        <f t="shared" si="533"/>
        <v>65172.430643361848</v>
      </c>
      <c r="L3316" s="464">
        <f t="shared" si="528"/>
        <v>6164172.430643362</v>
      </c>
      <c r="M3316" s="644">
        <f t="shared" si="529"/>
        <v>4.3242720807525508E-5</v>
      </c>
      <c r="P3316" s="479"/>
    </row>
    <row r="3317" spans="1:16">
      <c r="A3317" s="680"/>
      <c r="B3317" s="440" t="s">
        <v>466</v>
      </c>
      <c r="C3317" s="441">
        <v>901223156</v>
      </c>
      <c r="D3317" s="414" t="s">
        <v>467</v>
      </c>
      <c r="E3317" s="418" t="s">
        <v>1706</v>
      </c>
      <c r="F3317" s="627">
        <v>20220430</v>
      </c>
      <c r="G3317" s="419">
        <v>6099000</v>
      </c>
      <c r="H3317" s="419">
        <v>143.66999999999999</v>
      </c>
      <c r="I3317" s="419">
        <v>143.66999999999999</v>
      </c>
      <c r="J3317" s="466">
        <f t="shared" si="518"/>
        <v>1</v>
      </c>
      <c r="K3317" s="419">
        <f t="shared" si="533"/>
        <v>60990</v>
      </c>
      <c r="L3317" s="464">
        <f t="shared" si="528"/>
        <v>6159990</v>
      </c>
      <c r="M3317" s="644">
        <f t="shared" si="529"/>
        <v>4.3213380343311907E-5</v>
      </c>
      <c r="P3317" s="479"/>
    </row>
    <row r="3318" spans="1:16">
      <c r="A3318" s="680"/>
      <c r="B3318" s="440" t="s">
        <v>466</v>
      </c>
      <c r="C3318" s="441">
        <v>901223156</v>
      </c>
      <c r="D3318" s="414" t="s">
        <v>467</v>
      </c>
      <c r="E3318" s="418" t="s">
        <v>1706</v>
      </c>
      <c r="F3318" s="627">
        <v>20220531</v>
      </c>
      <c r="G3318" s="419">
        <v>6099000</v>
      </c>
      <c r="H3318" s="419">
        <v>143.66999999999999</v>
      </c>
      <c r="I3318" s="419">
        <v>143.66999999999999</v>
      </c>
      <c r="J3318" s="466">
        <f t="shared" si="518"/>
        <v>1</v>
      </c>
      <c r="K3318" s="419">
        <f t="shared" si="533"/>
        <v>60990</v>
      </c>
      <c r="L3318" s="464">
        <f t="shared" si="528"/>
        <v>6159990</v>
      </c>
      <c r="M3318" s="644">
        <f t="shared" si="529"/>
        <v>4.3213380343311907E-5</v>
      </c>
      <c r="P3318" s="479"/>
    </row>
    <row r="3319" spans="1:16">
      <c r="A3319" s="680"/>
      <c r="B3319" s="440" t="s">
        <v>466</v>
      </c>
      <c r="C3319" s="441">
        <v>901223156</v>
      </c>
      <c r="D3319" s="414" t="s">
        <v>467</v>
      </c>
      <c r="E3319" s="418" t="s">
        <v>1706</v>
      </c>
      <c r="F3319" s="627">
        <v>20220701</v>
      </c>
      <c r="G3319" s="419">
        <v>193800</v>
      </c>
      <c r="H3319" s="419">
        <v>143.66999999999999</v>
      </c>
      <c r="I3319" s="419">
        <v>143.66999999999999</v>
      </c>
      <c r="J3319" s="466">
        <f t="shared" ref="J3319:J3381" si="534">+I3319/H3319</f>
        <v>1</v>
      </c>
      <c r="K3319" s="419">
        <f t="shared" si="533"/>
        <v>1938</v>
      </c>
      <c r="L3319" s="464">
        <f t="shared" si="528"/>
        <v>195738</v>
      </c>
      <c r="M3319" s="644">
        <f t="shared" si="529"/>
        <v>1.3731354501613129E-6</v>
      </c>
      <c r="P3319" s="479"/>
    </row>
    <row r="3320" spans="1:16">
      <c r="A3320" s="680"/>
      <c r="B3320" s="440" t="s">
        <v>466</v>
      </c>
      <c r="C3320" s="441">
        <v>901223156</v>
      </c>
      <c r="D3320" s="414" t="s">
        <v>467</v>
      </c>
      <c r="E3320" s="418" t="s">
        <v>1706</v>
      </c>
      <c r="F3320" s="627">
        <v>20220821</v>
      </c>
      <c r="G3320" s="419">
        <v>9673003</v>
      </c>
      <c r="H3320" s="419">
        <v>143.66999999999999</v>
      </c>
      <c r="I3320" s="419">
        <v>143.66999999999999</v>
      </c>
      <c r="J3320" s="466">
        <f t="shared" si="534"/>
        <v>1</v>
      </c>
      <c r="K3320" s="419">
        <f t="shared" si="533"/>
        <v>96730.03</v>
      </c>
      <c r="L3320" s="464">
        <f t="shared" si="528"/>
        <v>9769733.0299999993</v>
      </c>
      <c r="M3320" s="644">
        <f t="shared" si="529"/>
        <v>6.8536343285948044E-5</v>
      </c>
      <c r="P3320" s="479"/>
    </row>
    <row r="3321" spans="1:16">
      <c r="A3321" s="680"/>
      <c r="B3321" s="456" t="s">
        <v>26</v>
      </c>
      <c r="C3321" s="458"/>
      <c r="D3321" s="449"/>
      <c r="E3321" s="526"/>
      <c r="F3321" s="626"/>
      <c r="G3321" s="454">
        <f>SUM(G3313:G3320)</f>
        <v>32420714</v>
      </c>
      <c r="H3321" s="454" t="s">
        <v>158</v>
      </c>
      <c r="I3321" s="454" t="s">
        <v>158</v>
      </c>
      <c r="J3321" s="454" t="s">
        <v>158</v>
      </c>
      <c r="K3321" s="454">
        <f t="shared" ref="K3321:L3321" si="535">SUM(K3313:K3320)</f>
        <v>331308.77625288209</v>
      </c>
      <c r="L3321" s="454">
        <f t="shared" si="535"/>
        <v>32752022.776252881</v>
      </c>
      <c r="M3321" s="644">
        <f t="shared" si="529"/>
        <v>2.2976102513851972E-4</v>
      </c>
      <c r="P3321" s="479"/>
    </row>
    <row r="3322" spans="1:16">
      <c r="A3322" s="680"/>
      <c r="B3322" s="440" t="s">
        <v>838</v>
      </c>
      <c r="C3322" s="441">
        <v>931512</v>
      </c>
      <c r="D3322" s="414" t="s">
        <v>839</v>
      </c>
      <c r="E3322" s="418" t="s">
        <v>1706</v>
      </c>
      <c r="F3322" s="627">
        <v>20200311</v>
      </c>
      <c r="G3322" s="419">
        <v>96780150</v>
      </c>
      <c r="H3322" s="419">
        <v>143.66999999999999</v>
      </c>
      <c r="I3322" s="419">
        <v>143.66999999999999</v>
      </c>
      <c r="J3322" s="466">
        <f t="shared" si="534"/>
        <v>1</v>
      </c>
      <c r="K3322" s="419">
        <f>+G3322*J3322%</f>
        <v>967801.5</v>
      </c>
      <c r="L3322" s="464">
        <f t="shared" si="528"/>
        <v>97747951.5</v>
      </c>
      <c r="M3322" s="644">
        <f t="shared" si="529"/>
        <v>6.8571854921016203E-4</v>
      </c>
      <c r="P3322" s="479"/>
    </row>
    <row r="3323" spans="1:16">
      <c r="A3323" s="680"/>
      <c r="B3323" s="440" t="s">
        <v>838</v>
      </c>
      <c r="C3323" s="441">
        <v>931512</v>
      </c>
      <c r="D3323" s="414" t="s">
        <v>839</v>
      </c>
      <c r="E3323" s="418" t="s">
        <v>1706</v>
      </c>
      <c r="F3323" s="627">
        <v>20240913</v>
      </c>
      <c r="G3323" s="419">
        <v>102810000</v>
      </c>
      <c r="H3323" s="419">
        <v>0</v>
      </c>
      <c r="I3323" s="419">
        <v>143.66999999999999</v>
      </c>
      <c r="J3323" s="466">
        <v>0</v>
      </c>
      <c r="K3323" s="419">
        <f>+G3323*J3323%</f>
        <v>0</v>
      </c>
      <c r="L3323" s="464">
        <f t="shared" si="528"/>
        <v>102810000</v>
      </c>
      <c r="M3323" s="644">
        <f t="shared" si="529"/>
        <v>7.2122968269362406E-4</v>
      </c>
      <c r="P3323" s="479"/>
    </row>
    <row r="3324" spans="1:16" s="411" customFormat="1">
      <c r="A3324" s="680"/>
      <c r="B3324" s="456" t="s">
        <v>26</v>
      </c>
      <c r="C3324" s="458"/>
      <c r="D3324" s="449"/>
      <c r="E3324" s="526"/>
      <c r="F3324" s="626"/>
      <c r="G3324" s="454">
        <f>SUM(G3322:G3323)</f>
        <v>199590150</v>
      </c>
      <c r="H3324" s="454" t="s">
        <v>158</v>
      </c>
      <c r="I3324" s="454" t="s">
        <v>158</v>
      </c>
      <c r="J3324" s="454" t="s">
        <v>158</v>
      </c>
      <c r="K3324" s="454">
        <f t="shared" ref="K3324:L3324" si="536">SUM(K3322:K3323)</f>
        <v>967801.5</v>
      </c>
      <c r="L3324" s="454">
        <f t="shared" si="536"/>
        <v>200557951.5</v>
      </c>
      <c r="M3324" s="644">
        <f t="shared" si="529"/>
        <v>1.406948231903786E-3</v>
      </c>
    </row>
    <row r="3325" spans="1:16" ht="28">
      <c r="A3325" s="680"/>
      <c r="B3325" s="444" t="s">
        <v>192</v>
      </c>
      <c r="C3325" s="441">
        <v>800197268</v>
      </c>
      <c r="D3325" s="414" t="s">
        <v>172</v>
      </c>
      <c r="E3325" s="476" t="s">
        <v>1706</v>
      </c>
      <c r="F3325" s="630"/>
      <c r="G3325" s="419">
        <v>179095000</v>
      </c>
      <c r="H3325" s="419">
        <v>0</v>
      </c>
      <c r="I3325" s="419">
        <v>143.66999999999999</v>
      </c>
      <c r="J3325" s="466">
        <v>0</v>
      </c>
      <c r="K3325" s="419">
        <f t="shared" ref="K3325:K3346" si="537">+G3325*J3325%</f>
        <v>0</v>
      </c>
      <c r="L3325" s="464">
        <f t="shared" si="528"/>
        <v>179095000</v>
      </c>
      <c r="M3325" s="644">
        <f t="shared" si="529"/>
        <v>1.2563819669488825E-3</v>
      </c>
      <c r="P3325" s="479"/>
    </row>
    <row r="3326" spans="1:16" ht="28">
      <c r="A3326" s="680"/>
      <c r="B3326" s="444" t="s">
        <v>192</v>
      </c>
      <c r="C3326" s="441">
        <v>800197268</v>
      </c>
      <c r="D3326" s="414" t="s">
        <v>172</v>
      </c>
      <c r="E3326" s="476" t="s">
        <v>1706</v>
      </c>
      <c r="F3326" s="630"/>
      <c r="G3326" s="419">
        <v>1685778000</v>
      </c>
      <c r="H3326" s="419">
        <v>0</v>
      </c>
      <c r="I3326" s="419">
        <v>143.66999999999999</v>
      </c>
      <c r="J3326" s="466">
        <v>0</v>
      </c>
      <c r="K3326" s="419">
        <f t="shared" si="537"/>
        <v>0</v>
      </c>
      <c r="L3326" s="464">
        <f t="shared" si="528"/>
        <v>1685778000</v>
      </c>
      <c r="M3326" s="644">
        <f t="shared" si="529"/>
        <v>1.1826020153991753E-2</v>
      </c>
      <c r="P3326" s="479"/>
    </row>
    <row r="3327" spans="1:16" s="411" customFormat="1" ht="28">
      <c r="A3327" s="680"/>
      <c r="B3327" s="444" t="s">
        <v>192</v>
      </c>
      <c r="C3327" s="441">
        <v>800197268</v>
      </c>
      <c r="D3327" s="414" t="s">
        <v>172</v>
      </c>
      <c r="E3327" s="476" t="s">
        <v>1706</v>
      </c>
      <c r="F3327" s="630">
        <v>44523</v>
      </c>
      <c r="G3327" s="419">
        <v>216720000</v>
      </c>
      <c r="H3327" s="454"/>
      <c r="I3327" s="419">
        <v>143.66999999999999</v>
      </c>
      <c r="J3327" s="467"/>
      <c r="K3327" s="419">
        <f t="shared" si="537"/>
        <v>0</v>
      </c>
      <c r="L3327" s="464">
        <f t="shared" si="528"/>
        <v>216720000</v>
      </c>
      <c r="M3327" s="644">
        <f t="shared" si="529"/>
        <v>1.5203277583246981E-3</v>
      </c>
    </row>
    <row r="3328" spans="1:16" ht="28">
      <c r="A3328" s="680"/>
      <c r="B3328" s="444" t="s">
        <v>192</v>
      </c>
      <c r="C3328" s="441">
        <v>800197268</v>
      </c>
      <c r="D3328" s="414" t="s">
        <v>172</v>
      </c>
      <c r="E3328" s="476" t="s">
        <v>1706</v>
      </c>
      <c r="F3328" s="630">
        <v>44490</v>
      </c>
      <c r="G3328" s="419">
        <v>266417000</v>
      </c>
      <c r="H3328" s="419">
        <v>0</v>
      </c>
      <c r="I3328" s="419">
        <v>143.66999999999999</v>
      </c>
      <c r="J3328" s="466">
        <v>0</v>
      </c>
      <c r="K3328" s="419">
        <f t="shared" si="537"/>
        <v>0</v>
      </c>
      <c r="L3328" s="464">
        <f t="shared" si="528"/>
        <v>266417000</v>
      </c>
      <c r="M3328" s="644">
        <f t="shared" si="529"/>
        <v>1.8689606883978917E-3</v>
      </c>
      <c r="P3328" s="479"/>
    </row>
    <row r="3329" spans="1:16" s="411" customFormat="1" ht="28">
      <c r="A3329" s="680"/>
      <c r="B3329" s="444" t="s">
        <v>192</v>
      </c>
      <c r="C3329" s="441">
        <v>800197268</v>
      </c>
      <c r="D3329" s="414" t="s">
        <v>172</v>
      </c>
      <c r="E3329" s="476" t="s">
        <v>1706</v>
      </c>
      <c r="F3329" s="630">
        <v>44490</v>
      </c>
      <c r="G3329" s="419">
        <v>62598000</v>
      </c>
      <c r="H3329" s="454"/>
      <c r="I3329" s="419">
        <v>143.66999999999999</v>
      </c>
      <c r="J3329" s="467"/>
      <c r="K3329" s="419">
        <f t="shared" si="537"/>
        <v>0</v>
      </c>
      <c r="L3329" s="464">
        <f t="shared" si="528"/>
        <v>62598000</v>
      </c>
      <c r="M3329" s="644">
        <f t="shared" si="529"/>
        <v>4.3913564514400815E-4</v>
      </c>
    </row>
    <row r="3330" spans="1:16" ht="28">
      <c r="A3330" s="680"/>
      <c r="B3330" s="444" t="s">
        <v>192</v>
      </c>
      <c r="C3330" s="441">
        <v>800197268</v>
      </c>
      <c r="D3330" s="414" t="s">
        <v>172</v>
      </c>
      <c r="E3330" s="476" t="s">
        <v>1706</v>
      </c>
      <c r="F3330" s="630">
        <v>44613</v>
      </c>
      <c r="G3330" s="419">
        <v>258663000</v>
      </c>
      <c r="H3330" s="419">
        <v>115.11</v>
      </c>
      <c r="I3330" s="419">
        <v>143.66999999999999</v>
      </c>
      <c r="J3330" s="466">
        <f t="shared" si="534"/>
        <v>1.2481105029971331</v>
      </c>
      <c r="K3330" s="419">
        <f t="shared" si="537"/>
        <v>3228400.0703674741</v>
      </c>
      <c r="L3330" s="464">
        <f t="shared" si="528"/>
        <v>261891400.07036749</v>
      </c>
      <c r="M3330" s="644">
        <f t="shared" si="529"/>
        <v>1.8372128331187636E-3</v>
      </c>
      <c r="P3330" s="479"/>
    </row>
    <row r="3331" spans="1:16" s="411" customFormat="1" ht="28">
      <c r="A3331" s="680"/>
      <c r="B3331" s="444" t="s">
        <v>192</v>
      </c>
      <c r="C3331" s="441">
        <v>800197268</v>
      </c>
      <c r="D3331" s="414" t="s">
        <v>172</v>
      </c>
      <c r="E3331" s="476" t="s">
        <v>1706</v>
      </c>
      <c r="F3331" s="630">
        <v>44642</v>
      </c>
      <c r="G3331" s="419">
        <v>311457000</v>
      </c>
      <c r="H3331" s="454"/>
      <c r="I3331" s="419">
        <v>143.66999999999999</v>
      </c>
      <c r="J3331" s="467"/>
      <c r="K3331" s="419">
        <f t="shared" si="537"/>
        <v>0</v>
      </c>
      <c r="L3331" s="464">
        <f t="shared" si="528"/>
        <v>311457000</v>
      </c>
      <c r="M3331" s="644">
        <f t="shared" si="529"/>
        <v>2.1849239692900307E-3</v>
      </c>
    </row>
    <row r="3332" spans="1:16" ht="28">
      <c r="A3332" s="680"/>
      <c r="B3332" s="444" t="s">
        <v>192</v>
      </c>
      <c r="C3332" s="441">
        <v>800197268</v>
      </c>
      <c r="D3332" s="414" t="s">
        <v>172</v>
      </c>
      <c r="E3332" s="476" t="s">
        <v>1706</v>
      </c>
      <c r="F3332" s="630">
        <v>44673</v>
      </c>
      <c r="G3332" s="419">
        <v>267288000</v>
      </c>
      <c r="H3332" s="419">
        <v>0</v>
      </c>
      <c r="I3332" s="419">
        <v>143.66999999999999</v>
      </c>
      <c r="J3332" s="466">
        <v>0</v>
      </c>
      <c r="K3332" s="419">
        <f t="shared" si="537"/>
        <v>0</v>
      </c>
      <c r="L3332" s="464">
        <f t="shared" si="528"/>
        <v>267288000</v>
      </c>
      <c r="M3332" s="644">
        <f t="shared" si="529"/>
        <v>1.8750709019337943E-3</v>
      </c>
      <c r="P3332" s="479"/>
    </row>
    <row r="3333" spans="1:16" s="411" customFormat="1" ht="28">
      <c r="A3333" s="680"/>
      <c r="B3333" s="444" t="s">
        <v>192</v>
      </c>
      <c r="C3333" s="441">
        <v>800197268</v>
      </c>
      <c r="D3333" s="414" t="s">
        <v>172</v>
      </c>
      <c r="E3333" s="476" t="s">
        <v>1706</v>
      </c>
      <c r="F3333" s="630">
        <v>44704</v>
      </c>
      <c r="G3333" s="419">
        <v>300415000</v>
      </c>
      <c r="H3333" s="454"/>
      <c r="I3333" s="419">
        <v>143.66999999999999</v>
      </c>
      <c r="J3333" s="467"/>
      <c r="K3333" s="419">
        <f t="shared" si="537"/>
        <v>0</v>
      </c>
      <c r="L3333" s="464">
        <f t="shared" si="528"/>
        <v>300415000</v>
      </c>
      <c r="M3333" s="644">
        <f t="shared" si="529"/>
        <v>2.1074624562436054E-3</v>
      </c>
    </row>
    <row r="3334" spans="1:16" ht="28">
      <c r="A3334" s="680"/>
      <c r="B3334" s="444" t="s">
        <v>192</v>
      </c>
      <c r="C3334" s="441">
        <v>800197268</v>
      </c>
      <c r="D3334" s="414" t="s">
        <v>172</v>
      </c>
      <c r="E3334" s="476" t="s">
        <v>1706</v>
      </c>
      <c r="F3334" s="630">
        <v>44733</v>
      </c>
      <c r="G3334" s="419">
        <v>236151000</v>
      </c>
      <c r="H3334" s="419">
        <v>0</v>
      </c>
      <c r="I3334" s="419">
        <v>143.66999999999999</v>
      </c>
      <c r="J3334" s="466">
        <v>0</v>
      </c>
      <c r="K3334" s="419">
        <f t="shared" si="537"/>
        <v>0</v>
      </c>
      <c r="L3334" s="464">
        <f t="shared" si="528"/>
        <v>236151000</v>
      </c>
      <c r="M3334" s="644">
        <f t="shared" si="529"/>
        <v>1.6566395369884449E-3</v>
      </c>
      <c r="P3334" s="479"/>
    </row>
    <row r="3335" spans="1:16" s="411" customFormat="1" ht="28">
      <c r="A3335" s="680"/>
      <c r="B3335" s="444" t="s">
        <v>192</v>
      </c>
      <c r="C3335" s="441">
        <v>800197268</v>
      </c>
      <c r="D3335" s="414" t="s">
        <v>172</v>
      </c>
      <c r="E3335" s="476" t="s">
        <v>1706</v>
      </c>
      <c r="F3335" s="630">
        <v>44764</v>
      </c>
      <c r="G3335" s="419">
        <v>273419000</v>
      </c>
      <c r="H3335" s="454"/>
      <c r="I3335" s="419">
        <v>143.66999999999999</v>
      </c>
      <c r="J3335" s="467"/>
      <c r="K3335" s="419">
        <f t="shared" si="537"/>
        <v>0</v>
      </c>
      <c r="L3335" s="464">
        <f t="shared" si="528"/>
        <v>273419000</v>
      </c>
      <c r="M3335" s="644">
        <f t="shared" si="529"/>
        <v>1.9180809124832992E-3</v>
      </c>
    </row>
    <row r="3336" spans="1:16" ht="28">
      <c r="A3336" s="680"/>
      <c r="B3336" s="444" t="s">
        <v>192</v>
      </c>
      <c r="C3336" s="441">
        <v>800197268</v>
      </c>
      <c r="D3336" s="414" t="s">
        <v>172</v>
      </c>
      <c r="E3336" s="476" t="s">
        <v>1706</v>
      </c>
      <c r="F3336" s="630">
        <v>44796</v>
      </c>
      <c r="G3336" s="419">
        <v>579615000</v>
      </c>
      <c r="H3336" s="419">
        <v>0</v>
      </c>
      <c r="I3336" s="419">
        <v>143.66999999999999</v>
      </c>
      <c r="J3336" s="466">
        <v>0</v>
      </c>
      <c r="K3336" s="419">
        <f t="shared" si="537"/>
        <v>0</v>
      </c>
      <c r="L3336" s="464">
        <f t="shared" si="528"/>
        <v>579615000</v>
      </c>
      <c r="M3336" s="644">
        <f t="shared" si="529"/>
        <v>4.0660980695891927E-3</v>
      </c>
      <c r="P3336" s="479"/>
    </row>
    <row r="3337" spans="1:16" s="411" customFormat="1" ht="28">
      <c r="A3337" s="680"/>
      <c r="B3337" s="444" t="s">
        <v>192</v>
      </c>
      <c r="C3337" s="441">
        <v>800197268</v>
      </c>
      <c r="D3337" s="414" t="s">
        <v>172</v>
      </c>
      <c r="E3337" s="476" t="s">
        <v>1706</v>
      </c>
      <c r="F3337" s="630">
        <v>44824</v>
      </c>
      <c r="G3337" s="419">
        <v>221405000</v>
      </c>
      <c r="H3337" s="454"/>
      <c r="I3337" s="419">
        <v>143.66999999999999</v>
      </c>
      <c r="J3337" s="467"/>
      <c r="K3337" s="419">
        <f t="shared" si="537"/>
        <v>0</v>
      </c>
      <c r="L3337" s="464">
        <f t="shared" si="528"/>
        <v>221405000</v>
      </c>
      <c r="M3337" s="644">
        <f t="shared" si="529"/>
        <v>1.5531938322807298E-3</v>
      </c>
    </row>
    <row r="3338" spans="1:16" ht="28">
      <c r="A3338" s="680"/>
      <c r="B3338" s="444" t="s">
        <v>192</v>
      </c>
      <c r="C3338" s="441">
        <v>800197268</v>
      </c>
      <c r="D3338" s="414" t="s">
        <v>172</v>
      </c>
      <c r="E3338" s="476" t="s">
        <v>1706</v>
      </c>
      <c r="F3338" s="630">
        <v>44855</v>
      </c>
      <c r="G3338" s="419">
        <v>276881000</v>
      </c>
      <c r="H3338" s="419">
        <v>123.51</v>
      </c>
      <c r="I3338" s="419">
        <v>143.66999999999999</v>
      </c>
      <c r="J3338" s="466">
        <f t="shared" si="534"/>
        <v>1.1632256497449598</v>
      </c>
      <c r="K3338" s="419">
        <f t="shared" si="537"/>
        <v>3220750.8112703422</v>
      </c>
      <c r="L3338" s="464">
        <f t="shared" si="528"/>
        <v>280101750.81127036</v>
      </c>
      <c r="M3338" s="644">
        <f t="shared" si="529"/>
        <v>1.9649615490666384E-3</v>
      </c>
      <c r="P3338" s="479"/>
    </row>
    <row r="3339" spans="1:16" s="411" customFormat="1" ht="28">
      <c r="A3339" s="680"/>
      <c r="B3339" s="444" t="s">
        <v>192</v>
      </c>
      <c r="C3339" s="441">
        <v>800197268</v>
      </c>
      <c r="D3339" s="414" t="s">
        <v>172</v>
      </c>
      <c r="E3339" s="476" t="s">
        <v>1706</v>
      </c>
      <c r="F3339" s="630">
        <v>44888</v>
      </c>
      <c r="G3339" s="419">
        <v>216858000</v>
      </c>
      <c r="H3339" s="454"/>
      <c r="I3339" s="419">
        <v>143.66999999999999</v>
      </c>
      <c r="J3339" s="467"/>
      <c r="K3339" s="419">
        <f t="shared" si="537"/>
        <v>0</v>
      </c>
      <c r="L3339" s="464">
        <f t="shared" si="528"/>
        <v>216858000</v>
      </c>
      <c r="M3339" s="644">
        <f t="shared" si="529"/>
        <v>1.5212958518585149E-3</v>
      </c>
    </row>
    <row r="3340" spans="1:16" ht="28">
      <c r="A3340" s="680"/>
      <c r="B3340" s="444" t="s">
        <v>192</v>
      </c>
      <c r="C3340" s="441">
        <v>800197268</v>
      </c>
      <c r="D3340" s="414" t="s">
        <v>172</v>
      </c>
      <c r="E3340" s="476" t="s">
        <v>1706</v>
      </c>
      <c r="F3340" s="630">
        <v>44918</v>
      </c>
      <c r="G3340" s="419">
        <v>191272000</v>
      </c>
      <c r="H3340" s="419">
        <v>0</v>
      </c>
      <c r="I3340" s="419">
        <v>143.66999999999999</v>
      </c>
      <c r="J3340" s="466">
        <v>0</v>
      </c>
      <c r="K3340" s="419">
        <f t="shared" si="537"/>
        <v>0</v>
      </c>
      <c r="L3340" s="464">
        <f t="shared" si="528"/>
        <v>191272000</v>
      </c>
      <c r="M3340" s="644">
        <f t="shared" si="529"/>
        <v>1.3418056985524255E-3</v>
      </c>
      <c r="P3340" s="479"/>
    </row>
    <row r="3341" spans="1:16" s="411" customFormat="1" ht="28">
      <c r="A3341" s="680"/>
      <c r="B3341" s="444" t="s">
        <v>192</v>
      </c>
      <c r="C3341" s="441">
        <v>800197268</v>
      </c>
      <c r="D3341" s="414" t="s">
        <v>172</v>
      </c>
      <c r="E3341" s="476" t="s">
        <v>1706</v>
      </c>
      <c r="F3341" s="630">
        <v>44977</v>
      </c>
      <c r="G3341" s="419">
        <v>380088000</v>
      </c>
      <c r="H3341" s="454"/>
      <c r="I3341" s="419">
        <v>143.66999999999999</v>
      </c>
      <c r="J3341" s="467"/>
      <c r="K3341" s="419">
        <f t="shared" si="537"/>
        <v>0</v>
      </c>
      <c r="L3341" s="464">
        <f t="shared" si="528"/>
        <v>380088000</v>
      </c>
      <c r="M3341" s="644">
        <f t="shared" si="529"/>
        <v>2.6663821382711234E-3</v>
      </c>
    </row>
    <row r="3342" spans="1:16" ht="28">
      <c r="A3342" s="680"/>
      <c r="B3342" s="444" t="s">
        <v>192</v>
      </c>
      <c r="C3342" s="441">
        <v>800197268</v>
      </c>
      <c r="D3342" s="414" t="s">
        <v>172</v>
      </c>
      <c r="E3342" s="476" t="s">
        <v>1706</v>
      </c>
      <c r="F3342" s="630">
        <v>45006</v>
      </c>
      <c r="G3342" s="419">
        <v>167927000</v>
      </c>
      <c r="H3342" s="419">
        <v>0</v>
      </c>
      <c r="I3342" s="419">
        <v>143.66999999999999</v>
      </c>
      <c r="J3342" s="466">
        <v>0</v>
      </c>
      <c r="K3342" s="419">
        <f t="shared" si="537"/>
        <v>0</v>
      </c>
      <c r="L3342" s="464">
        <f t="shared" si="528"/>
        <v>167927000</v>
      </c>
      <c r="M3342" s="644">
        <f t="shared" si="529"/>
        <v>1.178036542415059E-3</v>
      </c>
      <c r="P3342" s="479"/>
    </row>
    <row r="3343" spans="1:16" s="411" customFormat="1" ht="28">
      <c r="A3343" s="680"/>
      <c r="B3343" s="444" t="s">
        <v>192</v>
      </c>
      <c r="C3343" s="441">
        <v>800197268</v>
      </c>
      <c r="D3343" s="414" t="s">
        <v>172</v>
      </c>
      <c r="E3343" s="476" t="s">
        <v>1706</v>
      </c>
      <c r="F3343" s="630">
        <v>45037</v>
      </c>
      <c r="G3343" s="419">
        <v>175575000</v>
      </c>
      <c r="H3343" s="454"/>
      <c r="I3343" s="419">
        <v>143.66999999999999</v>
      </c>
      <c r="J3343" s="467"/>
      <c r="K3343" s="419">
        <f t="shared" si="537"/>
        <v>0</v>
      </c>
      <c r="L3343" s="464">
        <f t="shared" si="528"/>
        <v>175575000</v>
      </c>
      <c r="M3343" s="644">
        <f t="shared" si="529"/>
        <v>1.2316885666660154E-3</v>
      </c>
    </row>
    <row r="3344" spans="1:16" ht="28">
      <c r="A3344" s="680"/>
      <c r="B3344" s="444" t="s">
        <v>192</v>
      </c>
      <c r="C3344" s="441">
        <v>800197268</v>
      </c>
      <c r="D3344" s="414" t="s">
        <v>172</v>
      </c>
      <c r="E3344" s="476" t="s">
        <v>1706</v>
      </c>
      <c r="F3344" s="630">
        <v>45069</v>
      </c>
      <c r="G3344" s="419">
        <v>168030000</v>
      </c>
      <c r="H3344" s="419">
        <v>0</v>
      </c>
      <c r="I3344" s="419">
        <v>143.66999999999999</v>
      </c>
      <c r="J3344" s="466">
        <v>0</v>
      </c>
      <c r="K3344" s="419">
        <f t="shared" si="537"/>
        <v>0</v>
      </c>
      <c r="L3344" s="464">
        <f t="shared" si="528"/>
        <v>168030000</v>
      </c>
      <c r="M3344" s="644">
        <f t="shared" si="529"/>
        <v>1.1787591049801543E-3</v>
      </c>
      <c r="P3344" s="479"/>
    </row>
    <row r="3345" spans="1:16" s="411" customFormat="1" ht="28">
      <c r="A3345" s="680"/>
      <c r="B3345" s="444" t="s">
        <v>192</v>
      </c>
      <c r="C3345" s="441">
        <v>800197268</v>
      </c>
      <c r="D3345" s="414" t="s">
        <v>172</v>
      </c>
      <c r="E3345" s="476" t="s">
        <v>1706</v>
      </c>
      <c r="F3345" s="630">
        <v>45099</v>
      </c>
      <c r="G3345" s="419">
        <v>183553000</v>
      </c>
      <c r="H3345" s="454"/>
      <c r="I3345" s="419">
        <v>143.66999999999999</v>
      </c>
      <c r="J3345" s="467"/>
      <c r="K3345" s="419">
        <f t="shared" si="537"/>
        <v>0</v>
      </c>
      <c r="L3345" s="464">
        <f t="shared" si="528"/>
        <v>183553000</v>
      </c>
      <c r="M3345" s="644">
        <f t="shared" si="529"/>
        <v>1.2876555971934906E-3</v>
      </c>
    </row>
    <row r="3346" spans="1:16" ht="28">
      <c r="A3346" s="680"/>
      <c r="B3346" s="444" t="s">
        <v>192</v>
      </c>
      <c r="C3346" s="441">
        <v>800197268</v>
      </c>
      <c r="D3346" s="414" t="s">
        <v>172</v>
      </c>
      <c r="E3346" s="476" t="s">
        <v>1706</v>
      </c>
      <c r="F3346" s="630">
        <v>45128</v>
      </c>
      <c r="G3346" s="419">
        <v>153689000</v>
      </c>
      <c r="H3346" s="419">
        <v>134.44999999999999</v>
      </c>
      <c r="I3346" s="419">
        <v>143.66999999999999</v>
      </c>
      <c r="J3346" s="466">
        <f t="shared" si="534"/>
        <v>1.0685756786909633</v>
      </c>
      <c r="K3346" s="419">
        <f t="shared" si="537"/>
        <v>1642283.2748233546</v>
      </c>
      <c r="L3346" s="464">
        <f t="shared" si="528"/>
        <v>155331283.27482337</v>
      </c>
      <c r="M3346" s="644">
        <f t="shared" si="529"/>
        <v>1.0896754415785847E-3</v>
      </c>
      <c r="P3346" s="479"/>
    </row>
    <row r="3347" spans="1:16">
      <c r="A3347" s="680"/>
      <c r="B3347" s="456" t="s">
        <v>26</v>
      </c>
      <c r="C3347" s="458"/>
      <c r="D3347" s="449"/>
      <c r="E3347" s="526"/>
      <c r="F3347" s="626"/>
      <c r="G3347" s="454">
        <f>SUM(G3325:G3346)</f>
        <v>6772894000</v>
      </c>
      <c r="H3347" s="454" t="s">
        <v>158</v>
      </c>
      <c r="I3347" s="454" t="s">
        <v>158</v>
      </c>
      <c r="J3347" s="454" t="s">
        <v>158</v>
      </c>
      <c r="K3347" s="454">
        <f t="shared" ref="K3347:L3347" si="538">SUM(K3325:K3346)</f>
        <v>8091434.1564611709</v>
      </c>
      <c r="L3347" s="454">
        <f t="shared" si="538"/>
        <v>6780985434.1564617</v>
      </c>
      <c r="M3347" s="644">
        <f t="shared" si="529"/>
        <v>4.7569769215317102E-2</v>
      </c>
      <c r="P3347" s="479"/>
    </row>
    <row r="3348" spans="1:16" s="411" customFormat="1">
      <c r="A3348" s="680"/>
      <c r="B3348" s="440" t="s">
        <v>188</v>
      </c>
      <c r="C3348" s="441">
        <v>805006014</v>
      </c>
      <c r="D3348" s="414" t="s">
        <v>1383</v>
      </c>
      <c r="E3348" s="418" t="s">
        <v>1706</v>
      </c>
      <c r="F3348" s="627">
        <v>20240905</v>
      </c>
      <c r="G3348" s="419">
        <v>534800</v>
      </c>
      <c r="H3348" s="454"/>
      <c r="I3348" s="454"/>
      <c r="J3348" s="467"/>
      <c r="K3348" s="419">
        <f>+G3348*J3348%</f>
        <v>0</v>
      </c>
      <c r="L3348" s="464">
        <f t="shared" si="528"/>
        <v>534800</v>
      </c>
      <c r="M3348" s="644">
        <f t="shared" si="529"/>
        <v>3.7517132020674071E-6</v>
      </c>
    </row>
    <row r="3349" spans="1:16">
      <c r="A3349" s="680"/>
      <c r="B3349" s="456" t="s">
        <v>26</v>
      </c>
      <c r="C3349" s="458"/>
      <c r="D3349" s="449"/>
      <c r="E3349" s="526"/>
      <c r="F3349" s="626"/>
      <c r="G3349" s="454">
        <f>SUM(G3348)</f>
        <v>534800</v>
      </c>
      <c r="H3349" s="454" t="s">
        <v>158</v>
      </c>
      <c r="I3349" s="454" t="s">
        <v>158</v>
      </c>
      <c r="J3349" s="454" t="s">
        <v>158</v>
      </c>
      <c r="K3349" s="454">
        <f t="shared" ref="K3349:L3349" si="539">SUM(K3348)</f>
        <v>0</v>
      </c>
      <c r="L3349" s="454">
        <f t="shared" si="539"/>
        <v>534800</v>
      </c>
      <c r="M3349" s="644">
        <f t="shared" si="529"/>
        <v>3.7517132020674071E-6</v>
      </c>
      <c r="P3349" s="479"/>
    </row>
    <row r="3350" spans="1:16">
      <c r="A3350" s="680"/>
      <c r="B3350" s="440" t="s">
        <v>1221</v>
      </c>
      <c r="C3350" s="441">
        <v>900013119</v>
      </c>
      <c r="D3350" s="414" t="s">
        <v>1222</v>
      </c>
      <c r="E3350" s="418" t="s">
        <v>1706</v>
      </c>
      <c r="F3350" s="627">
        <v>20240805</v>
      </c>
      <c r="G3350" s="419">
        <v>1380</v>
      </c>
      <c r="H3350" s="419">
        <v>115.11</v>
      </c>
      <c r="I3350" s="419">
        <v>143.66999999999999</v>
      </c>
      <c r="J3350" s="466">
        <f t="shared" si="534"/>
        <v>1.2481105029971331</v>
      </c>
      <c r="K3350" s="419">
        <f>+G3350*J3350%</f>
        <v>17.223924941360437</v>
      </c>
      <c r="L3350" s="464">
        <f t="shared" si="528"/>
        <v>1397.2239249413603</v>
      </c>
      <c r="M3350" s="644">
        <f t="shared" si="529"/>
        <v>9.801764108913503E-9</v>
      </c>
      <c r="P3350" s="479"/>
    </row>
    <row r="3351" spans="1:16">
      <c r="A3351" s="680"/>
      <c r="B3351" s="456" t="s">
        <v>26</v>
      </c>
      <c r="C3351" s="458"/>
      <c r="D3351" s="449"/>
      <c r="E3351" s="526"/>
      <c r="F3351" s="626"/>
      <c r="G3351" s="454">
        <f>SUM(G3350)</f>
        <v>1380</v>
      </c>
      <c r="H3351" s="454" t="s">
        <v>158</v>
      </c>
      <c r="I3351" s="454" t="s">
        <v>158</v>
      </c>
      <c r="J3351" s="454" t="s">
        <v>158</v>
      </c>
      <c r="K3351" s="454">
        <f t="shared" ref="K3351:L3351" si="540">SUM(K3350)</f>
        <v>17.223924941360437</v>
      </c>
      <c r="L3351" s="454">
        <f t="shared" si="540"/>
        <v>1397.2239249413603</v>
      </c>
      <c r="M3351" s="644">
        <f t="shared" si="529"/>
        <v>9.801764108913503E-9</v>
      </c>
      <c r="P3351" s="479"/>
    </row>
    <row r="3352" spans="1:16">
      <c r="A3352" s="680"/>
      <c r="B3352" s="440" t="s">
        <v>1224</v>
      </c>
      <c r="C3352" s="441">
        <v>901433283</v>
      </c>
      <c r="D3352" s="414" t="s">
        <v>478</v>
      </c>
      <c r="E3352" s="418" t="s">
        <v>1706</v>
      </c>
      <c r="F3352" s="627">
        <v>20230123</v>
      </c>
      <c r="G3352" s="419">
        <v>882761</v>
      </c>
      <c r="H3352" s="419">
        <v>116.26</v>
      </c>
      <c r="I3352" s="419">
        <v>143.66999999999999</v>
      </c>
      <c r="J3352" s="466">
        <f t="shared" si="534"/>
        <v>1.2357646654051262</v>
      </c>
      <c r="K3352" s="419">
        <f>+G3352*J3352%</f>
        <v>10908.848517976947</v>
      </c>
      <c r="L3352" s="464">
        <f t="shared" si="528"/>
        <v>893669.84851797693</v>
      </c>
      <c r="M3352" s="644">
        <f t="shared" si="529"/>
        <v>6.2692463892566828E-6</v>
      </c>
      <c r="P3352" s="479"/>
    </row>
    <row r="3353" spans="1:16">
      <c r="A3353" s="680"/>
      <c r="B3353" s="440" t="s">
        <v>1224</v>
      </c>
      <c r="C3353" s="441">
        <v>901433283</v>
      </c>
      <c r="D3353" s="414" t="s">
        <v>478</v>
      </c>
      <c r="E3353" s="418" t="s">
        <v>1706</v>
      </c>
      <c r="F3353" s="627">
        <v>20230217</v>
      </c>
      <c r="G3353" s="419">
        <v>3491410</v>
      </c>
      <c r="H3353" s="419">
        <v>117.71</v>
      </c>
      <c r="I3353" s="419">
        <v>143.66999999999999</v>
      </c>
      <c r="J3353" s="466">
        <f t="shared" si="534"/>
        <v>1.2205420100246367</v>
      </c>
      <c r="K3353" s="419">
        <f>+G3353*J3353%</f>
        <v>42614.125792201165</v>
      </c>
      <c r="L3353" s="464">
        <f t="shared" si="528"/>
        <v>3534024.1257922011</v>
      </c>
      <c r="M3353" s="644">
        <f t="shared" si="529"/>
        <v>2.4791781916902259E-5</v>
      </c>
      <c r="P3353" s="479"/>
    </row>
    <row r="3354" spans="1:16">
      <c r="A3354" s="680"/>
      <c r="B3354" s="440" t="s">
        <v>1224</v>
      </c>
      <c r="C3354" s="441">
        <v>901433283</v>
      </c>
      <c r="D3354" s="414" t="s">
        <v>478</v>
      </c>
      <c r="E3354" s="418" t="s">
        <v>1706</v>
      </c>
      <c r="F3354" s="627">
        <v>20230311</v>
      </c>
      <c r="G3354" s="419">
        <v>5609307</v>
      </c>
      <c r="H3354" s="419">
        <v>118.7</v>
      </c>
      <c r="I3354" s="419">
        <v>143.66999999999999</v>
      </c>
      <c r="J3354" s="466">
        <f t="shared" si="534"/>
        <v>1.2103622577927546</v>
      </c>
      <c r="K3354" s="419">
        <f>+G3354*J3354%</f>
        <v>67892.934851727026</v>
      </c>
      <c r="L3354" s="464">
        <f t="shared" si="528"/>
        <v>5677199.9348517274</v>
      </c>
      <c r="M3354" s="644">
        <f t="shared" si="529"/>
        <v>3.9826525703738687E-5</v>
      </c>
      <c r="P3354" s="479"/>
    </row>
    <row r="3355" spans="1:16">
      <c r="A3355" s="680"/>
      <c r="B3355" s="456" t="s">
        <v>26</v>
      </c>
      <c r="C3355" s="458"/>
      <c r="D3355" s="449"/>
      <c r="E3355" s="526"/>
      <c r="F3355" s="626"/>
      <c r="G3355" s="454">
        <f>SUM(G3352:G3354)</f>
        <v>9983478</v>
      </c>
      <c r="H3355" s="454" t="s">
        <v>158</v>
      </c>
      <c r="I3355" s="454" t="s">
        <v>158</v>
      </c>
      <c r="J3355" s="454" t="s">
        <v>158</v>
      </c>
      <c r="K3355" s="454">
        <f t="shared" ref="K3355:L3355" si="541">SUM(K3352:K3354)</f>
        <v>121415.90916190515</v>
      </c>
      <c r="L3355" s="454">
        <f t="shared" si="541"/>
        <v>10104893.909161907</v>
      </c>
      <c r="M3355" s="644">
        <f t="shared" si="529"/>
        <v>7.0887554009897637E-5</v>
      </c>
      <c r="P3355" s="479"/>
    </row>
    <row r="3356" spans="1:16">
      <c r="A3356" s="680"/>
      <c r="B3356" s="440" t="s">
        <v>472</v>
      </c>
      <c r="C3356" s="441">
        <v>800140931</v>
      </c>
      <c r="D3356" s="414" t="s">
        <v>473</v>
      </c>
      <c r="E3356" s="418" t="s">
        <v>1706</v>
      </c>
      <c r="F3356" s="627">
        <v>20230211</v>
      </c>
      <c r="G3356" s="419">
        <v>30002</v>
      </c>
      <c r="H3356" s="419">
        <v>121.5</v>
      </c>
      <c r="I3356" s="419">
        <v>143.66999999999999</v>
      </c>
      <c r="J3356" s="466">
        <f t="shared" si="534"/>
        <v>1.182469135802469</v>
      </c>
      <c r="K3356" s="419">
        <f t="shared" ref="K3356:K3373" si="542">+G3356*J3356%</f>
        <v>354.76439012345674</v>
      </c>
      <c r="L3356" s="464">
        <f t="shared" si="528"/>
        <v>30356.764390123455</v>
      </c>
      <c r="M3356" s="644">
        <f t="shared" si="529"/>
        <v>2.1295787908465952E-7</v>
      </c>
      <c r="P3356" s="479"/>
    </row>
    <row r="3357" spans="1:16" s="411" customFormat="1">
      <c r="A3357" s="680"/>
      <c r="B3357" s="440" t="s">
        <v>472</v>
      </c>
      <c r="C3357" s="441">
        <v>800140931</v>
      </c>
      <c r="D3357" s="414" t="s">
        <v>473</v>
      </c>
      <c r="E3357" s="418" t="s">
        <v>1706</v>
      </c>
      <c r="F3357" s="627">
        <v>20230211</v>
      </c>
      <c r="G3357" s="419">
        <v>143238</v>
      </c>
      <c r="H3357" s="454"/>
      <c r="I3357" s="419">
        <v>143.66999999999999</v>
      </c>
      <c r="J3357" s="467"/>
      <c r="K3357" s="419">
        <f t="shared" si="542"/>
        <v>0</v>
      </c>
      <c r="L3357" s="464">
        <f t="shared" si="528"/>
        <v>143238</v>
      </c>
      <c r="M3357" s="644">
        <f t="shared" si="529"/>
        <v>1.0048389970787796E-6</v>
      </c>
    </row>
    <row r="3358" spans="1:16">
      <c r="A3358" s="680"/>
      <c r="B3358" s="440" t="s">
        <v>472</v>
      </c>
      <c r="C3358" s="441">
        <v>800140931</v>
      </c>
      <c r="D3358" s="414" t="s">
        <v>473</v>
      </c>
      <c r="E3358" s="418" t="s">
        <v>1706</v>
      </c>
      <c r="F3358" s="627">
        <v>20230211</v>
      </c>
      <c r="G3358" s="419">
        <v>153395</v>
      </c>
      <c r="H3358" s="419">
        <v>105.53</v>
      </c>
      <c r="I3358" s="419">
        <v>143.66999999999999</v>
      </c>
      <c r="J3358" s="466">
        <f t="shared" si="534"/>
        <v>1.3614138159764995</v>
      </c>
      <c r="K3358" s="419">
        <f t="shared" si="542"/>
        <v>2088.3407230171515</v>
      </c>
      <c r="L3358" s="464">
        <f t="shared" si="528"/>
        <v>155483.34072301714</v>
      </c>
      <c r="M3358" s="644">
        <f t="shared" si="529"/>
        <v>1.0907421505087665E-6</v>
      </c>
      <c r="P3358" s="479"/>
    </row>
    <row r="3359" spans="1:16">
      <c r="A3359" s="680"/>
      <c r="B3359" s="440" t="s">
        <v>472</v>
      </c>
      <c r="C3359" s="441">
        <v>800140931</v>
      </c>
      <c r="D3359" s="414" t="s">
        <v>473</v>
      </c>
      <c r="E3359" s="418" t="s">
        <v>1706</v>
      </c>
      <c r="F3359" s="627">
        <v>20230211</v>
      </c>
      <c r="G3359" s="419">
        <v>1123981</v>
      </c>
      <c r="H3359" s="419">
        <v>0</v>
      </c>
      <c r="I3359" s="419">
        <v>143.66999999999999</v>
      </c>
      <c r="J3359" s="466">
        <v>0</v>
      </c>
      <c r="K3359" s="419">
        <f t="shared" si="542"/>
        <v>0</v>
      </c>
      <c r="L3359" s="464">
        <f t="shared" si="528"/>
        <v>1123981</v>
      </c>
      <c r="M3359" s="644">
        <f t="shared" si="529"/>
        <v>7.8849183929935047E-6</v>
      </c>
      <c r="P3359" s="479"/>
    </row>
    <row r="3360" spans="1:16" s="411" customFormat="1">
      <c r="A3360" s="680"/>
      <c r="B3360" s="440" t="s">
        <v>472</v>
      </c>
      <c r="C3360" s="441">
        <v>800140931</v>
      </c>
      <c r="D3360" s="414" t="s">
        <v>473</v>
      </c>
      <c r="E3360" s="418" t="s">
        <v>1706</v>
      </c>
      <c r="F3360" s="627">
        <v>20230211</v>
      </c>
      <c r="G3360" s="419">
        <v>678952</v>
      </c>
      <c r="H3360" s="454"/>
      <c r="I3360" s="419">
        <v>143.66999999999999</v>
      </c>
      <c r="J3360" s="467"/>
      <c r="K3360" s="419">
        <f t="shared" si="542"/>
        <v>0</v>
      </c>
      <c r="L3360" s="464">
        <f t="shared" si="528"/>
        <v>678952</v>
      </c>
      <c r="M3360" s="644">
        <f t="shared" si="529"/>
        <v>4.7629640650150903E-6</v>
      </c>
    </row>
    <row r="3361" spans="1:16">
      <c r="A3361" s="680"/>
      <c r="B3361" s="440" t="s">
        <v>472</v>
      </c>
      <c r="C3361" s="441">
        <v>800140931</v>
      </c>
      <c r="D3361" s="414" t="s">
        <v>473</v>
      </c>
      <c r="E3361" s="418" t="s">
        <v>1706</v>
      </c>
      <c r="F3361" s="627">
        <v>20230211</v>
      </c>
      <c r="G3361" s="419">
        <v>965535</v>
      </c>
      <c r="H3361" s="419">
        <v>105.29</v>
      </c>
      <c r="I3361" s="419">
        <v>143.66999999999999</v>
      </c>
      <c r="J3361" s="466">
        <f t="shared" si="534"/>
        <v>1.3645170481527209</v>
      </c>
      <c r="K3361" s="419">
        <f t="shared" si="542"/>
        <v>13174.889680881373</v>
      </c>
      <c r="L3361" s="464">
        <f t="shared" si="528"/>
        <v>978709.8896808814</v>
      </c>
      <c r="M3361" s="644">
        <f t="shared" si="529"/>
        <v>6.8658167803098327E-6</v>
      </c>
      <c r="P3361" s="479"/>
    </row>
    <row r="3362" spans="1:16">
      <c r="A3362" s="680"/>
      <c r="B3362" s="440" t="s">
        <v>472</v>
      </c>
      <c r="C3362" s="441">
        <v>800140931</v>
      </c>
      <c r="D3362" s="414" t="s">
        <v>473</v>
      </c>
      <c r="E3362" s="418" t="s">
        <v>1706</v>
      </c>
      <c r="F3362" s="627">
        <v>20230211</v>
      </c>
      <c r="G3362" s="419">
        <v>3643437</v>
      </c>
      <c r="H3362" s="419">
        <v>110.06</v>
      </c>
      <c r="I3362" s="419">
        <v>143.66999999999999</v>
      </c>
      <c r="J3362" s="466">
        <f t="shared" si="534"/>
        <v>1.3053788842449572</v>
      </c>
      <c r="K3362" s="419">
        <f t="shared" si="542"/>
        <v>47560.65725876794</v>
      </c>
      <c r="L3362" s="464">
        <f t="shared" si="528"/>
        <v>3690997.6572587681</v>
      </c>
      <c r="M3362" s="644">
        <f t="shared" si="529"/>
        <v>2.5892978009606567E-5</v>
      </c>
      <c r="P3362" s="479"/>
    </row>
    <row r="3363" spans="1:16">
      <c r="A3363" s="680"/>
      <c r="B3363" s="440" t="s">
        <v>472</v>
      </c>
      <c r="C3363" s="441">
        <v>800140931</v>
      </c>
      <c r="D3363" s="414" t="s">
        <v>473</v>
      </c>
      <c r="E3363" s="418" t="s">
        <v>1706</v>
      </c>
      <c r="F3363" s="627">
        <v>20230211</v>
      </c>
      <c r="G3363" s="419">
        <v>177501</v>
      </c>
      <c r="H3363" s="419">
        <v>110.6</v>
      </c>
      <c r="I3363" s="419">
        <v>143.66999999999999</v>
      </c>
      <c r="J3363" s="466">
        <f t="shared" si="534"/>
        <v>1.299005424954792</v>
      </c>
      <c r="K3363" s="419">
        <f t="shared" si="542"/>
        <v>2305.7476193490052</v>
      </c>
      <c r="L3363" s="464">
        <f t="shared" si="528"/>
        <v>179806.74761934901</v>
      </c>
      <c r="M3363" s="644">
        <f t="shared" si="529"/>
        <v>1.2613749978764287E-6</v>
      </c>
      <c r="P3363" s="479"/>
    </row>
    <row r="3364" spans="1:16">
      <c r="A3364" s="680"/>
      <c r="B3364" s="440" t="s">
        <v>472</v>
      </c>
      <c r="C3364" s="441">
        <v>800140931</v>
      </c>
      <c r="D3364" s="414" t="s">
        <v>473</v>
      </c>
      <c r="E3364" s="418" t="s">
        <v>1706</v>
      </c>
      <c r="F3364" s="627">
        <v>20230211</v>
      </c>
      <c r="G3364" s="419">
        <v>327000</v>
      </c>
      <c r="H3364" s="419">
        <v>113.26</v>
      </c>
      <c r="I3364" s="419">
        <v>143.66999999999999</v>
      </c>
      <c r="J3364" s="466">
        <f t="shared" si="534"/>
        <v>1.2684972629348401</v>
      </c>
      <c r="K3364" s="419">
        <f t="shared" si="542"/>
        <v>4147.9860497969266</v>
      </c>
      <c r="L3364" s="464">
        <f t="shared" si="528"/>
        <v>331147.98604979692</v>
      </c>
      <c r="M3364" s="644">
        <f t="shared" si="529"/>
        <v>2.3230595944297993E-6</v>
      </c>
      <c r="P3364" s="479"/>
    </row>
    <row r="3365" spans="1:16">
      <c r="A3365" s="680"/>
      <c r="B3365" s="440" t="s">
        <v>472</v>
      </c>
      <c r="C3365" s="441">
        <v>800140931</v>
      </c>
      <c r="D3365" s="414" t="s">
        <v>473</v>
      </c>
      <c r="E3365" s="418" t="s">
        <v>1706</v>
      </c>
      <c r="F3365" s="627">
        <v>20230211</v>
      </c>
      <c r="G3365" s="419">
        <v>150647</v>
      </c>
      <c r="H3365" s="419">
        <v>115.11</v>
      </c>
      <c r="I3365" s="419">
        <v>143.66999999999999</v>
      </c>
      <c r="J3365" s="466">
        <f t="shared" si="534"/>
        <v>1.2481105029971331</v>
      </c>
      <c r="K3365" s="419">
        <f t="shared" si="542"/>
        <v>1880.241029450091</v>
      </c>
      <c r="L3365" s="464">
        <f t="shared" si="528"/>
        <v>152527.24102945009</v>
      </c>
      <c r="M3365" s="644">
        <f t="shared" si="529"/>
        <v>1.0700046070402121E-6</v>
      </c>
      <c r="P3365" s="479"/>
    </row>
    <row r="3366" spans="1:16">
      <c r="A3366" s="680"/>
      <c r="B3366" s="440" t="s">
        <v>472</v>
      </c>
      <c r="C3366" s="441">
        <v>800140931</v>
      </c>
      <c r="D3366" s="414" t="s">
        <v>473</v>
      </c>
      <c r="E3366" s="418" t="s">
        <v>1706</v>
      </c>
      <c r="F3366" s="627">
        <v>20230211</v>
      </c>
      <c r="G3366" s="419">
        <v>1664765</v>
      </c>
      <c r="H3366" s="419">
        <v>116.26</v>
      </c>
      <c r="I3366" s="419">
        <v>143.66999999999999</v>
      </c>
      <c r="J3366" s="466">
        <f t="shared" si="534"/>
        <v>1.2357646654051262</v>
      </c>
      <c r="K3366" s="419">
        <f t="shared" si="542"/>
        <v>20572.577632031651</v>
      </c>
      <c r="L3366" s="464">
        <f t="shared" si="528"/>
        <v>1685337.5776320316</v>
      </c>
      <c r="M3366" s="644">
        <f t="shared" si="529"/>
        <v>1.1822930515973068E-5</v>
      </c>
      <c r="P3366" s="479"/>
    </row>
    <row r="3367" spans="1:16">
      <c r="A3367" s="680"/>
      <c r="B3367" s="440" t="s">
        <v>472</v>
      </c>
      <c r="C3367" s="441">
        <v>800140931</v>
      </c>
      <c r="D3367" s="414" t="s">
        <v>473</v>
      </c>
      <c r="E3367" s="418" t="s">
        <v>1706</v>
      </c>
      <c r="F3367" s="627">
        <v>20230211</v>
      </c>
      <c r="G3367" s="419">
        <v>1014197</v>
      </c>
      <c r="H3367" s="419">
        <v>117.71</v>
      </c>
      <c r="I3367" s="419">
        <v>143.66999999999999</v>
      </c>
      <c r="J3367" s="466">
        <f t="shared" si="534"/>
        <v>1.2205420100246367</v>
      </c>
      <c r="K3367" s="419">
        <f t="shared" si="542"/>
        <v>12378.700449409564</v>
      </c>
      <c r="L3367" s="464">
        <f t="shared" si="528"/>
        <v>1026575.7004494095</v>
      </c>
      <c r="M3367" s="644">
        <f t="shared" si="529"/>
        <v>7.2016036056425686E-6</v>
      </c>
      <c r="P3367" s="479"/>
    </row>
    <row r="3368" spans="1:16">
      <c r="A3368" s="680"/>
      <c r="B3368" s="440" t="s">
        <v>472</v>
      </c>
      <c r="C3368" s="441">
        <v>800140931</v>
      </c>
      <c r="D3368" s="414" t="s">
        <v>473</v>
      </c>
      <c r="E3368" s="418" t="s">
        <v>1706</v>
      </c>
      <c r="F3368" s="627">
        <v>20230211</v>
      </c>
      <c r="G3368" s="419">
        <v>376721</v>
      </c>
      <c r="H3368" s="419">
        <v>118.7</v>
      </c>
      <c r="I3368" s="419">
        <v>143.66999999999999</v>
      </c>
      <c r="J3368" s="466">
        <f t="shared" si="534"/>
        <v>1.2103622577927546</v>
      </c>
      <c r="K3368" s="419">
        <f t="shared" si="542"/>
        <v>4559.6888011794426</v>
      </c>
      <c r="L3368" s="464">
        <f t="shared" si="528"/>
        <v>381280.68880117947</v>
      </c>
      <c r="M3368" s="644">
        <f t="shared" si="529"/>
        <v>2.6747490536064692E-6</v>
      </c>
      <c r="P3368" s="479"/>
    </row>
    <row r="3369" spans="1:16">
      <c r="A3369" s="680"/>
      <c r="B3369" s="440" t="s">
        <v>472</v>
      </c>
      <c r="C3369" s="441">
        <v>800140931</v>
      </c>
      <c r="D3369" s="414" t="s">
        <v>473</v>
      </c>
      <c r="E3369" s="418" t="s">
        <v>1706</v>
      </c>
      <c r="F3369" s="627">
        <v>20230219</v>
      </c>
      <c r="G3369" s="419">
        <v>1926069</v>
      </c>
      <c r="H3369" s="419">
        <v>119.31</v>
      </c>
      <c r="I3369" s="419">
        <v>143.66999999999999</v>
      </c>
      <c r="J3369" s="466">
        <f t="shared" si="534"/>
        <v>1.2041740005028916</v>
      </c>
      <c r="K3369" s="419">
        <f t="shared" si="542"/>
        <v>23193.222129746038</v>
      </c>
      <c r="L3369" s="464">
        <f t="shared" si="528"/>
        <v>1949262.2221297461</v>
      </c>
      <c r="M3369" s="644">
        <f t="shared" si="529"/>
        <v>1.3674406905488817E-5</v>
      </c>
      <c r="P3369" s="479"/>
    </row>
    <row r="3370" spans="1:16">
      <c r="A3370" s="680"/>
      <c r="B3370" s="440" t="s">
        <v>472</v>
      </c>
      <c r="C3370" s="441">
        <v>800140931</v>
      </c>
      <c r="D3370" s="414" t="s">
        <v>473</v>
      </c>
      <c r="E3370" s="418" t="s">
        <v>1706</v>
      </c>
      <c r="F3370" s="627">
        <v>20230211</v>
      </c>
      <c r="G3370" s="419">
        <v>898719</v>
      </c>
      <c r="H3370" s="419">
        <v>120.27</v>
      </c>
      <c r="I3370" s="419">
        <v>143.66999999999999</v>
      </c>
      <c r="J3370" s="466">
        <f t="shared" si="534"/>
        <v>1.1945622349713145</v>
      </c>
      <c r="K3370" s="419">
        <f t="shared" si="542"/>
        <v>10735.757772511848</v>
      </c>
      <c r="L3370" s="464">
        <f t="shared" si="528"/>
        <v>909454.7577725118</v>
      </c>
      <c r="M3370" s="644">
        <f t="shared" si="529"/>
        <v>6.3799802195552515E-6</v>
      </c>
      <c r="P3370" s="479"/>
    </row>
    <row r="3371" spans="1:16">
      <c r="A3371" s="680"/>
      <c r="B3371" s="440" t="s">
        <v>472</v>
      </c>
      <c r="C3371" s="441">
        <v>800140931</v>
      </c>
      <c r="D3371" s="414" t="s">
        <v>473</v>
      </c>
      <c r="E3371" s="418" t="s">
        <v>1706</v>
      </c>
      <c r="F3371" s="627">
        <v>20230423</v>
      </c>
      <c r="G3371" s="419">
        <v>1036099</v>
      </c>
      <c r="H3371" s="419">
        <v>121.5</v>
      </c>
      <c r="I3371" s="419">
        <v>143.66999999999999</v>
      </c>
      <c r="J3371" s="466">
        <f t="shared" si="534"/>
        <v>1.182469135802469</v>
      </c>
      <c r="K3371" s="419">
        <f t="shared" si="542"/>
        <v>12251.550891358023</v>
      </c>
      <c r="L3371" s="464">
        <f t="shared" ref="L3371:L3434" si="543">+G3371+K3371</f>
        <v>1048350.5508913581</v>
      </c>
      <c r="M3371" s="644">
        <f t="shared" ref="M3371:M3434" si="544">+L3371/$L$4337</f>
        <v>7.3543578948648979E-6</v>
      </c>
      <c r="P3371" s="479"/>
    </row>
    <row r="3372" spans="1:16">
      <c r="A3372" s="680"/>
      <c r="B3372" s="440" t="s">
        <v>472</v>
      </c>
      <c r="C3372" s="441">
        <v>800140931</v>
      </c>
      <c r="D3372" s="414" t="s">
        <v>473</v>
      </c>
      <c r="E3372" s="418" t="s">
        <v>1706</v>
      </c>
      <c r="F3372" s="627">
        <v>20230423</v>
      </c>
      <c r="G3372" s="419">
        <v>1163828</v>
      </c>
      <c r="H3372" s="419">
        <v>122.63</v>
      </c>
      <c r="I3372" s="419">
        <v>143.66999999999999</v>
      </c>
      <c r="J3372" s="466">
        <f t="shared" si="534"/>
        <v>1.1715730245453804</v>
      </c>
      <c r="K3372" s="419">
        <f t="shared" si="542"/>
        <v>13635.094900106009</v>
      </c>
      <c r="L3372" s="464">
        <f t="shared" si="543"/>
        <v>1177463.0949001061</v>
      </c>
      <c r="M3372" s="644">
        <f t="shared" si="544"/>
        <v>8.2601044092817428E-6</v>
      </c>
      <c r="P3372" s="479"/>
    </row>
    <row r="3373" spans="1:16">
      <c r="A3373" s="680"/>
      <c r="B3373" s="440" t="s">
        <v>472</v>
      </c>
      <c r="C3373" s="441">
        <v>800140931</v>
      </c>
      <c r="D3373" s="414" t="s">
        <v>473</v>
      </c>
      <c r="E3373" s="418" t="s">
        <v>1706</v>
      </c>
      <c r="F3373" s="627">
        <v>20230622</v>
      </c>
      <c r="G3373" s="419">
        <v>204263</v>
      </c>
      <c r="H3373" s="419">
        <v>123.51</v>
      </c>
      <c r="I3373" s="419">
        <v>143.66999999999999</v>
      </c>
      <c r="J3373" s="466">
        <f t="shared" si="534"/>
        <v>1.1632256497449598</v>
      </c>
      <c r="K3373" s="419">
        <f t="shared" si="542"/>
        <v>2376.0396089385472</v>
      </c>
      <c r="L3373" s="464">
        <f t="shared" si="543"/>
        <v>206639.03960893856</v>
      </c>
      <c r="M3373" s="644">
        <f t="shared" si="544"/>
        <v>1.4496081020257754E-6</v>
      </c>
      <c r="P3373" s="479"/>
    </row>
    <row r="3374" spans="1:16">
      <c r="A3374" s="680"/>
      <c r="B3374" s="456" t="s">
        <v>26</v>
      </c>
      <c r="C3374" s="458"/>
      <c r="D3374" s="449"/>
      <c r="E3374" s="526"/>
      <c r="F3374" s="626"/>
      <c r="G3374" s="454">
        <f>SUM(G3356:G3373)</f>
        <v>15678349</v>
      </c>
      <c r="H3374" s="454" t="s">
        <v>158</v>
      </c>
      <c r="I3374" s="454" t="s">
        <v>158</v>
      </c>
      <c r="J3374" s="454" t="s">
        <v>158</v>
      </c>
      <c r="K3374" s="454">
        <f t="shared" ref="K3374:L3374" si="545">SUM(K3356:K3373)</f>
        <v>171215.25893666712</v>
      </c>
      <c r="L3374" s="454">
        <f t="shared" si="545"/>
        <v>15849564.258936664</v>
      </c>
      <c r="M3374" s="644">
        <f t="shared" si="544"/>
        <v>1.1118739618038221E-4</v>
      </c>
      <c r="P3374" s="479"/>
    </row>
    <row r="3375" spans="1:16">
      <c r="A3375" s="680"/>
      <c r="B3375" s="440" t="s">
        <v>481</v>
      </c>
      <c r="C3375" s="441">
        <v>800215509</v>
      </c>
      <c r="D3375" s="414" t="s">
        <v>482</v>
      </c>
      <c r="E3375" s="418" t="s">
        <v>1706</v>
      </c>
      <c r="F3375" s="627">
        <v>20240908</v>
      </c>
      <c r="G3375" s="419">
        <v>109626</v>
      </c>
      <c r="H3375" s="419">
        <v>126.03</v>
      </c>
      <c r="I3375" s="419">
        <v>143.66999999999999</v>
      </c>
      <c r="J3375" s="466">
        <f t="shared" si="534"/>
        <v>1.1399666746012853</v>
      </c>
      <c r="K3375" s="419">
        <f t="shared" ref="K3375:K3402" si="546">+G3375*J3375%</f>
        <v>1249.699866698405</v>
      </c>
      <c r="L3375" s="464">
        <f t="shared" si="543"/>
        <v>110875.6998666984</v>
      </c>
      <c r="M3375" s="644">
        <f t="shared" si="544"/>
        <v>7.7781194274187709E-7</v>
      </c>
      <c r="P3375" s="479"/>
    </row>
    <row r="3376" spans="1:16">
      <c r="A3376" s="680"/>
      <c r="B3376" s="440" t="s">
        <v>481</v>
      </c>
      <c r="C3376" s="441">
        <v>800215509</v>
      </c>
      <c r="D3376" s="414" t="s">
        <v>482</v>
      </c>
      <c r="E3376" s="418" t="s">
        <v>1706</v>
      </c>
      <c r="F3376" s="627">
        <v>20240813</v>
      </c>
      <c r="G3376" s="419">
        <v>97161</v>
      </c>
      <c r="H3376" s="419">
        <v>130.4</v>
      </c>
      <c r="I3376" s="419">
        <v>143.66999999999999</v>
      </c>
      <c r="J3376" s="466">
        <f t="shared" si="534"/>
        <v>1.1017638036809814</v>
      </c>
      <c r="K3376" s="419">
        <f t="shared" si="546"/>
        <v>1070.4847292944783</v>
      </c>
      <c r="L3376" s="464">
        <f t="shared" si="543"/>
        <v>98231.484729294476</v>
      </c>
      <c r="M3376" s="644">
        <f t="shared" si="544"/>
        <v>6.8911061727295623E-7</v>
      </c>
      <c r="P3376" s="479"/>
    </row>
    <row r="3377" spans="1:16">
      <c r="A3377" s="680"/>
      <c r="B3377" s="440" t="s">
        <v>481</v>
      </c>
      <c r="C3377" s="441">
        <v>800215509</v>
      </c>
      <c r="D3377" s="414" t="s">
        <v>482</v>
      </c>
      <c r="E3377" s="418" t="s">
        <v>1706</v>
      </c>
      <c r="F3377" s="627">
        <v>20240712</v>
      </c>
      <c r="G3377" s="419">
        <v>323777</v>
      </c>
      <c r="H3377" s="419">
        <v>131.77000000000001</v>
      </c>
      <c r="I3377" s="419">
        <v>143.66999999999999</v>
      </c>
      <c r="J3377" s="466">
        <f t="shared" si="534"/>
        <v>1.0903088715185549</v>
      </c>
      <c r="K3377" s="419">
        <f t="shared" si="546"/>
        <v>3530.1693549366319</v>
      </c>
      <c r="L3377" s="464">
        <f t="shared" si="543"/>
        <v>327307.16935493663</v>
      </c>
      <c r="M3377" s="644">
        <f t="shared" si="544"/>
        <v>2.2961156103220428E-6</v>
      </c>
      <c r="P3377" s="479"/>
    </row>
    <row r="3378" spans="1:16">
      <c r="A3378" s="680"/>
      <c r="B3378" s="440" t="s">
        <v>481</v>
      </c>
      <c r="C3378" s="441">
        <v>800215509</v>
      </c>
      <c r="D3378" s="414" t="s">
        <v>482</v>
      </c>
      <c r="E3378" s="418" t="s">
        <v>1706</v>
      </c>
      <c r="F3378" s="627">
        <v>20240712</v>
      </c>
      <c r="G3378" s="419">
        <v>208511</v>
      </c>
      <c r="H3378" s="419">
        <v>132.80000000000001</v>
      </c>
      <c r="I3378" s="419">
        <v>143.66999999999999</v>
      </c>
      <c r="J3378" s="466">
        <f t="shared" si="534"/>
        <v>1.081852409638554</v>
      </c>
      <c r="K3378" s="419">
        <f t="shared" si="546"/>
        <v>2255.7812778614452</v>
      </c>
      <c r="L3378" s="464">
        <f t="shared" si="543"/>
        <v>210766.78127786145</v>
      </c>
      <c r="M3378" s="644">
        <f t="shared" si="544"/>
        <v>1.4785649137573044E-6</v>
      </c>
      <c r="P3378" s="479"/>
    </row>
    <row r="3379" spans="1:16">
      <c r="A3379" s="680"/>
      <c r="B3379" s="440" t="s">
        <v>481</v>
      </c>
      <c r="C3379" s="441">
        <v>800215509</v>
      </c>
      <c r="D3379" s="414" t="s">
        <v>482</v>
      </c>
      <c r="E3379" s="418" t="s">
        <v>1706</v>
      </c>
      <c r="F3379" s="627">
        <v>20240711</v>
      </c>
      <c r="G3379" s="419">
        <v>621374</v>
      </c>
      <c r="H3379" s="419">
        <v>133.38</v>
      </c>
      <c r="I3379" s="419">
        <v>143.66999999999999</v>
      </c>
      <c r="J3379" s="466">
        <f t="shared" si="534"/>
        <v>1.0771479982006298</v>
      </c>
      <c r="K3379" s="419">
        <f t="shared" si="546"/>
        <v>6693.1176023391818</v>
      </c>
      <c r="L3379" s="464">
        <f t="shared" si="543"/>
        <v>628067.11760233913</v>
      </c>
      <c r="M3379" s="644">
        <f t="shared" si="544"/>
        <v>4.4059979373468933E-6</v>
      </c>
      <c r="P3379" s="479"/>
    </row>
    <row r="3380" spans="1:16">
      <c r="A3380" s="680"/>
      <c r="B3380" s="440" t="s">
        <v>481</v>
      </c>
      <c r="C3380" s="441">
        <v>800215509</v>
      </c>
      <c r="D3380" s="414" t="s">
        <v>482</v>
      </c>
      <c r="E3380" s="418" t="s">
        <v>1706</v>
      </c>
      <c r="F3380" s="627">
        <v>20240711</v>
      </c>
      <c r="G3380" s="419">
        <v>736711</v>
      </c>
      <c r="H3380" s="419">
        <v>119.31</v>
      </c>
      <c r="I3380" s="419">
        <v>143.66999999999999</v>
      </c>
      <c r="J3380" s="466">
        <f t="shared" si="534"/>
        <v>1.2041740005028916</v>
      </c>
      <c r="K3380" s="419">
        <f t="shared" si="546"/>
        <v>8871.2823208448572</v>
      </c>
      <c r="L3380" s="464">
        <f t="shared" si="543"/>
        <v>745582.28232084482</v>
      </c>
      <c r="M3380" s="644">
        <f t="shared" si="544"/>
        <v>5.2303868582847093E-6</v>
      </c>
      <c r="P3380" s="479"/>
    </row>
    <row r="3381" spans="1:16">
      <c r="A3381" s="680"/>
      <c r="B3381" s="440" t="s">
        <v>481</v>
      </c>
      <c r="C3381" s="441">
        <v>800215509</v>
      </c>
      <c r="D3381" s="414" t="s">
        <v>482</v>
      </c>
      <c r="E3381" s="418" t="s">
        <v>1706</v>
      </c>
      <c r="F3381" s="627">
        <v>20240711</v>
      </c>
      <c r="G3381" s="419">
        <v>85629</v>
      </c>
      <c r="H3381" s="419">
        <v>134.44999999999999</v>
      </c>
      <c r="I3381" s="419">
        <v>143.66999999999999</v>
      </c>
      <c r="J3381" s="466">
        <f t="shared" si="534"/>
        <v>1.0685756786909633</v>
      </c>
      <c r="K3381" s="419">
        <f t="shared" si="546"/>
        <v>915.01066790628488</v>
      </c>
      <c r="L3381" s="464">
        <f t="shared" si="543"/>
        <v>86544.010667906288</v>
      </c>
      <c r="M3381" s="644">
        <f t="shared" si="544"/>
        <v>6.0712099361003472E-7</v>
      </c>
      <c r="P3381" s="479"/>
    </row>
    <row r="3382" spans="1:16" s="411" customFormat="1">
      <c r="A3382" s="680"/>
      <c r="B3382" s="440" t="s">
        <v>481</v>
      </c>
      <c r="C3382" s="441">
        <v>800215509</v>
      </c>
      <c r="D3382" s="414" t="s">
        <v>482</v>
      </c>
      <c r="E3382" s="418" t="s">
        <v>1706</v>
      </c>
      <c r="F3382" s="627">
        <v>20240711</v>
      </c>
      <c r="G3382" s="419">
        <v>110091</v>
      </c>
      <c r="H3382" s="454"/>
      <c r="I3382" s="419">
        <v>143.66999999999999</v>
      </c>
      <c r="J3382" s="467"/>
      <c r="K3382" s="419">
        <f t="shared" si="546"/>
        <v>0</v>
      </c>
      <c r="L3382" s="464">
        <f t="shared" si="543"/>
        <v>110091</v>
      </c>
      <c r="M3382" s="644">
        <f t="shared" si="544"/>
        <v>7.7230713935827022E-7</v>
      </c>
    </row>
    <row r="3383" spans="1:16">
      <c r="A3383" s="680"/>
      <c r="B3383" s="440" t="s">
        <v>481</v>
      </c>
      <c r="C3383" s="441">
        <v>800215509</v>
      </c>
      <c r="D3383" s="414" t="s">
        <v>482</v>
      </c>
      <c r="E3383" s="418" t="s">
        <v>1706</v>
      </c>
      <c r="F3383" s="627">
        <v>20240711</v>
      </c>
      <c r="G3383" s="419">
        <v>63249</v>
      </c>
      <c r="H3383" s="419">
        <v>0</v>
      </c>
      <c r="I3383" s="419">
        <v>143.66999999999999</v>
      </c>
      <c r="J3383" s="466">
        <v>0</v>
      </c>
      <c r="K3383" s="419">
        <f t="shared" si="546"/>
        <v>0</v>
      </c>
      <c r="L3383" s="464">
        <f t="shared" si="543"/>
        <v>63249</v>
      </c>
      <c r="M3383" s="644">
        <f t="shared" si="544"/>
        <v>4.4370252116223155E-7</v>
      </c>
      <c r="P3383" s="479"/>
    </row>
    <row r="3384" spans="1:16" s="411" customFormat="1">
      <c r="A3384" s="680"/>
      <c r="B3384" s="440" t="s">
        <v>481</v>
      </c>
      <c r="C3384" s="441">
        <v>800215509</v>
      </c>
      <c r="D3384" s="414" t="s">
        <v>482</v>
      </c>
      <c r="E3384" s="418" t="s">
        <v>1706</v>
      </c>
      <c r="F3384" s="627">
        <v>20240711</v>
      </c>
      <c r="G3384" s="419">
        <v>121966</v>
      </c>
      <c r="H3384" s="454"/>
      <c r="I3384" s="419">
        <v>143.66999999999999</v>
      </c>
      <c r="J3384" s="467"/>
      <c r="K3384" s="419">
        <f t="shared" si="546"/>
        <v>0</v>
      </c>
      <c r="L3384" s="464">
        <f t="shared" si="543"/>
        <v>121966</v>
      </c>
      <c r="M3384" s="644">
        <f t="shared" si="544"/>
        <v>8.556122894602719E-7</v>
      </c>
    </row>
    <row r="3385" spans="1:16">
      <c r="A3385" s="680"/>
      <c r="B3385" s="440" t="s">
        <v>481</v>
      </c>
      <c r="C3385" s="441">
        <v>800215509</v>
      </c>
      <c r="D3385" s="414" t="s">
        <v>482</v>
      </c>
      <c r="E3385" s="418" t="s">
        <v>1706</v>
      </c>
      <c r="F3385" s="627">
        <v>20240711</v>
      </c>
      <c r="G3385" s="419">
        <v>77412</v>
      </c>
      <c r="H3385" s="419">
        <v>143.66999999999999</v>
      </c>
      <c r="I3385" s="419">
        <v>143.66999999999999</v>
      </c>
      <c r="J3385" s="466">
        <f t="shared" ref="J3385:J3437" si="547">+I3385/H3385</f>
        <v>1</v>
      </c>
      <c r="K3385" s="419">
        <f t="shared" si="546"/>
        <v>774.12</v>
      </c>
      <c r="L3385" s="464">
        <f t="shared" si="543"/>
        <v>78186.12</v>
      </c>
      <c r="M3385" s="644">
        <f t="shared" si="544"/>
        <v>5.4848896526257769E-7</v>
      </c>
      <c r="P3385" s="479"/>
    </row>
    <row r="3386" spans="1:16" s="411" customFormat="1">
      <c r="A3386" s="680"/>
      <c r="B3386" s="440" t="s">
        <v>481</v>
      </c>
      <c r="C3386" s="441">
        <v>800215509</v>
      </c>
      <c r="D3386" s="414" t="s">
        <v>482</v>
      </c>
      <c r="E3386" s="418" t="s">
        <v>1706</v>
      </c>
      <c r="F3386" s="627">
        <v>20240711</v>
      </c>
      <c r="G3386" s="419">
        <v>74427</v>
      </c>
      <c r="H3386" s="454"/>
      <c r="I3386" s="419">
        <v>143.66999999999999</v>
      </c>
      <c r="J3386" s="467"/>
      <c r="K3386" s="419">
        <f t="shared" si="546"/>
        <v>0</v>
      </c>
      <c r="L3386" s="464">
        <f t="shared" si="543"/>
        <v>74427</v>
      </c>
      <c r="M3386" s="644">
        <f t="shared" si="544"/>
        <v>5.2211809740140409E-7</v>
      </c>
    </row>
    <row r="3387" spans="1:16">
      <c r="A3387" s="680"/>
      <c r="B3387" s="440" t="s">
        <v>481</v>
      </c>
      <c r="C3387" s="441">
        <v>800215509</v>
      </c>
      <c r="D3387" s="414" t="s">
        <v>482</v>
      </c>
      <c r="E3387" s="418" t="s">
        <v>1706</v>
      </c>
      <c r="F3387" s="627">
        <v>20240711</v>
      </c>
      <c r="G3387" s="419">
        <v>292864</v>
      </c>
      <c r="H3387" s="419">
        <v>128.27000000000001</v>
      </c>
      <c r="I3387" s="419">
        <v>143.66999999999999</v>
      </c>
      <c r="J3387" s="466">
        <f t="shared" si="547"/>
        <v>1.1200592500194899</v>
      </c>
      <c r="K3387" s="419">
        <f t="shared" si="546"/>
        <v>3280.2503219770792</v>
      </c>
      <c r="L3387" s="464">
        <f t="shared" si="543"/>
        <v>296144.25032197707</v>
      </c>
      <c r="M3387" s="644">
        <f t="shared" si="544"/>
        <v>2.0775024189403824E-6</v>
      </c>
      <c r="P3387" s="479"/>
    </row>
    <row r="3388" spans="1:16">
      <c r="A3388" s="680"/>
      <c r="B3388" s="440" t="s">
        <v>481</v>
      </c>
      <c r="C3388" s="441">
        <v>800215509</v>
      </c>
      <c r="D3388" s="414" t="s">
        <v>482</v>
      </c>
      <c r="E3388" s="418" t="s">
        <v>1706</v>
      </c>
      <c r="F3388" s="627">
        <v>20240711</v>
      </c>
      <c r="G3388" s="419">
        <v>339637</v>
      </c>
      <c r="H3388" s="419">
        <v>130.4</v>
      </c>
      <c r="I3388" s="419">
        <v>143.66999999999999</v>
      </c>
      <c r="J3388" s="466">
        <f t="shared" si="547"/>
        <v>1.1017638036809814</v>
      </c>
      <c r="K3388" s="419">
        <f t="shared" si="546"/>
        <v>3741.9975299079747</v>
      </c>
      <c r="L3388" s="464">
        <f t="shared" si="543"/>
        <v>343378.99752990797</v>
      </c>
      <c r="M3388" s="644">
        <f t="shared" si="544"/>
        <v>2.4088622257771642E-6</v>
      </c>
      <c r="P3388" s="479"/>
    </row>
    <row r="3389" spans="1:16">
      <c r="A3389" s="680"/>
      <c r="B3389" s="440" t="s">
        <v>481</v>
      </c>
      <c r="C3389" s="441">
        <v>800215509</v>
      </c>
      <c r="D3389" s="414" t="s">
        <v>482</v>
      </c>
      <c r="E3389" s="418" t="s">
        <v>1706</v>
      </c>
      <c r="F3389" s="627">
        <v>20240711</v>
      </c>
      <c r="G3389" s="419">
        <v>87841</v>
      </c>
      <c r="H3389" s="419">
        <v>131.77000000000001</v>
      </c>
      <c r="I3389" s="419">
        <v>143.66999999999999</v>
      </c>
      <c r="J3389" s="466">
        <f t="shared" si="547"/>
        <v>1.0903088715185549</v>
      </c>
      <c r="K3389" s="419">
        <f t="shared" si="546"/>
        <v>957.73821583061385</v>
      </c>
      <c r="L3389" s="464">
        <f t="shared" si="543"/>
        <v>88798.738215830614</v>
      </c>
      <c r="M3389" s="644">
        <f t="shared" si="544"/>
        <v>6.2293829186847293E-7</v>
      </c>
      <c r="P3389" s="479"/>
    </row>
    <row r="3390" spans="1:16" s="411" customFormat="1">
      <c r="A3390" s="680"/>
      <c r="B3390" s="440" t="s">
        <v>481</v>
      </c>
      <c r="C3390" s="441">
        <v>800215509</v>
      </c>
      <c r="D3390" s="414" t="s">
        <v>482</v>
      </c>
      <c r="E3390" s="418" t="s">
        <v>1706</v>
      </c>
      <c r="F3390" s="627">
        <v>20240711</v>
      </c>
      <c r="G3390" s="419">
        <v>483794</v>
      </c>
      <c r="H3390" s="454"/>
      <c r="I3390" s="419">
        <v>143.66999999999999</v>
      </c>
      <c r="J3390" s="467"/>
      <c r="K3390" s="419">
        <f t="shared" si="546"/>
        <v>0</v>
      </c>
      <c r="L3390" s="464">
        <f t="shared" si="543"/>
        <v>483794</v>
      </c>
      <c r="M3390" s="644">
        <f t="shared" si="544"/>
        <v>3.3938974137640225E-6</v>
      </c>
    </row>
    <row r="3391" spans="1:16">
      <c r="A3391" s="680"/>
      <c r="B3391" s="440" t="s">
        <v>481</v>
      </c>
      <c r="C3391" s="441">
        <v>800215509</v>
      </c>
      <c r="D3391" s="414" t="s">
        <v>482</v>
      </c>
      <c r="E3391" s="418" t="s">
        <v>1706</v>
      </c>
      <c r="F3391" s="627">
        <v>20240712</v>
      </c>
      <c r="G3391" s="419">
        <v>8045</v>
      </c>
      <c r="H3391" s="419">
        <v>131.77000000000001</v>
      </c>
      <c r="I3391" s="419">
        <v>143.66999999999999</v>
      </c>
      <c r="J3391" s="466">
        <f t="shared" si="547"/>
        <v>1.0903088715185549</v>
      </c>
      <c r="K3391" s="419">
        <f t="shared" si="546"/>
        <v>87.715348713667751</v>
      </c>
      <c r="L3391" s="464">
        <f t="shared" si="543"/>
        <v>8132.7153487136675</v>
      </c>
      <c r="M3391" s="644">
        <f t="shared" si="544"/>
        <v>5.7052385083069005E-8</v>
      </c>
      <c r="P3391" s="479"/>
    </row>
    <row r="3392" spans="1:16">
      <c r="A3392" s="680"/>
      <c r="B3392" s="440" t="s">
        <v>481</v>
      </c>
      <c r="C3392" s="441">
        <v>800215509</v>
      </c>
      <c r="D3392" s="414" t="s">
        <v>482</v>
      </c>
      <c r="E3392" s="418" t="s">
        <v>1706</v>
      </c>
      <c r="F3392" s="627">
        <v>20240712</v>
      </c>
      <c r="G3392" s="419">
        <v>5364</v>
      </c>
      <c r="H3392" s="419">
        <v>131.77000000000001</v>
      </c>
      <c r="I3392" s="419">
        <v>143.66999999999999</v>
      </c>
      <c r="J3392" s="466">
        <f t="shared" si="547"/>
        <v>1.0903088715185549</v>
      </c>
      <c r="K3392" s="419">
        <f t="shared" si="546"/>
        <v>58.484167868255291</v>
      </c>
      <c r="L3392" s="464">
        <f t="shared" si="543"/>
        <v>5422.4841678682551</v>
      </c>
      <c r="M3392" s="644">
        <f t="shared" si="544"/>
        <v>3.8039651160420403E-8</v>
      </c>
      <c r="P3392" s="479"/>
    </row>
    <row r="3393" spans="1:16">
      <c r="A3393" s="680"/>
      <c r="B3393" s="440" t="s">
        <v>481</v>
      </c>
      <c r="C3393" s="441">
        <v>800215509</v>
      </c>
      <c r="D3393" s="414" t="s">
        <v>482</v>
      </c>
      <c r="E3393" s="418" t="s">
        <v>1706</v>
      </c>
      <c r="F3393" s="627">
        <v>20240711</v>
      </c>
      <c r="G3393" s="419">
        <v>646359</v>
      </c>
      <c r="H3393" s="419">
        <v>131.77000000000001</v>
      </c>
      <c r="I3393" s="419">
        <v>143.66999999999999</v>
      </c>
      <c r="J3393" s="466">
        <f t="shared" si="547"/>
        <v>1.0903088715185549</v>
      </c>
      <c r="K3393" s="419">
        <f t="shared" si="546"/>
        <v>7047.3095188586167</v>
      </c>
      <c r="L3393" s="464">
        <f t="shared" si="543"/>
        <v>653406.30951885867</v>
      </c>
      <c r="M3393" s="644">
        <f t="shared" si="544"/>
        <v>4.583756689857974E-6</v>
      </c>
      <c r="P3393" s="479"/>
    </row>
    <row r="3394" spans="1:16">
      <c r="A3394" s="680"/>
      <c r="B3394" s="440" t="s">
        <v>481</v>
      </c>
      <c r="C3394" s="441">
        <v>800215509</v>
      </c>
      <c r="D3394" s="414" t="s">
        <v>482</v>
      </c>
      <c r="E3394" s="418" t="s">
        <v>1706</v>
      </c>
      <c r="F3394" s="627">
        <v>20240710</v>
      </c>
      <c r="G3394" s="419">
        <v>3453689</v>
      </c>
      <c r="H3394" s="419">
        <v>131.77000000000001</v>
      </c>
      <c r="I3394" s="419">
        <v>143.66999999999999</v>
      </c>
      <c r="J3394" s="466">
        <f t="shared" si="547"/>
        <v>1.0903088715185549</v>
      </c>
      <c r="K3394" s="419">
        <f t="shared" si="546"/>
        <v>37655.877561660469</v>
      </c>
      <c r="L3394" s="464">
        <f t="shared" si="543"/>
        <v>3491344.8775616605</v>
      </c>
      <c r="M3394" s="644">
        <f t="shared" si="544"/>
        <v>2.4492379712263458E-5</v>
      </c>
      <c r="P3394" s="479"/>
    </row>
    <row r="3395" spans="1:16">
      <c r="A3395" s="680"/>
      <c r="B3395" s="440" t="s">
        <v>481</v>
      </c>
      <c r="C3395" s="441">
        <v>800215509</v>
      </c>
      <c r="D3395" s="414" t="s">
        <v>482</v>
      </c>
      <c r="E3395" s="418" t="s">
        <v>1706</v>
      </c>
      <c r="F3395" s="627">
        <v>20240710</v>
      </c>
      <c r="G3395" s="419">
        <v>1777351</v>
      </c>
      <c r="H3395" s="419">
        <v>131.77000000000001</v>
      </c>
      <c r="I3395" s="419">
        <v>143.66999999999999</v>
      </c>
      <c r="J3395" s="466">
        <f t="shared" si="547"/>
        <v>1.0903088715185549</v>
      </c>
      <c r="K3395" s="419">
        <f t="shared" si="546"/>
        <v>19378.615631023753</v>
      </c>
      <c r="L3395" s="464">
        <f t="shared" si="543"/>
        <v>1796729.6156310237</v>
      </c>
      <c r="M3395" s="644">
        <f t="shared" si="544"/>
        <v>1.260436465876666E-5</v>
      </c>
      <c r="P3395" s="479"/>
    </row>
    <row r="3396" spans="1:16">
      <c r="A3396" s="680"/>
      <c r="B3396" s="440" t="s">
        <v>481</v>
      </c>
      <c r="C3396" s="441">
        <v>800215509</v>
      </c>
      <c r="D3396" s="414" t="s">
        <v>482</v>
      </c>
      <c r="E3396" s="418" t="s">
        <v>1706</v>
      </c>
      <c r="F3396" s="627">
        <v>20240722</v>
      </c>
      <c r="G3396" s="419">
        <v>35299</v>
      </c>
      <c r="H3396" s="419">
        <v>131.77000000000001</v>
      </c>
      <c r="I3396" s="419">
        <v>143.66999999999999</v>
      </c>
      <c r="J3396" s="466">
        <f t="shared" si="547"/>
        <v>1.0903088715185549</v>
      </c>
      <c r="K3396" s="419">
        <f t="shared" si="546"/>
        <v>384.86812855733473</v>
      </c>
      <c r="L3396" s="464">
        <f t="shared" si="543"/>
        <v>35683.868128557333</v>
      </c>
      <c r="M3396" s="644">
        <f t="shared" si="544"/>
        <v>2.5032842026690525E-7</v>
      </c>
      <c r="P3396" s="479"/>
    </row>
    <row r="3397" spans="1:16">
      <c r="A3397" s="680"/>
      <c r="B3397" s="440" t="s">
        <v>481</v>
      </c>
      <c r="C3397" s="441">
        <v>800215509</v>
      </c>
      <c r="D3397" s="414" t="s">
        <v>482</v>
      </c>
      <c r="E3397" s="418" t="s">
        <v>1706</v>
      </c>
      <c r="F3397" s="627">
        <v>20240722</v>
      </c>
      <c r="G3397" s="419">
        <v>110442</v>
      </c>
      <c r="H3397" s="419">
        <v>131.77000000000001</v>
      </c>
      <c r="I3397" s="419">
        <v>143.66999999999999</v>
      </c>
      <c r="J3397" s="466">
        <f t="shared" si="547"/>
        <v>1.0903088715185549</v>
      </c>
      <c r="K3397" s="419">
        <f t="shared" si="546"/>
        <v>1204.1589238825225</v>
      </c>
      <c r="L3397" s="464">
        <f t="shared" si="543"/>
        <v>111646.15892388253</v>
      </c>
      <c r="M3397" s="644">
        <f t="shared" si="544"/>
        <v>7.8321684441818618E-7</v>
      </c>
      <c r="P3397" s="479"/>
    </row>
    <row r="3398" spans="1:16">
      <c r="A3398" s="680"/>
      <c r="B3398" s="440" t="s">
        <v>481</v>
      </c>
      <c r="C3398" s="441">
        <v>800215509</v>
      </c>
      <c r="D3398" s="414" t="s">
        <v>482</v>
      </c>
      <c r="E3398" s="418" t="s">
        <v>1706</v>
      </c>
      <c r="F3398" s="627">
        <v>20240723</v>
      </c>
      <c r="G3398" s="419">
        <v>96112</v>
      </c>
      <c r="H3398" s="419">
        <v>131.77000000000001</v>
      </c>
      <c r="I3398" s="419">
        <v>143.66999999999999</v>
      </c>
      <c r="J3398" s="466">
        <f t="shared" si="547"/>
        <v>1.0903088715185549</v>
      </c>
      <c r="K3398" s="419">
        <f t="shared" si="546"/>
        <v>1047.9176625939135</v>
      </c>
      <c r="L3398" s="464">
        <f t="shared" si="543"/>
        <v>97159.917662593914</v>
      </c>
      <c r="M3398" s="644">
        <f t="shared" si="544"/>
        <v>6.8159339156046351E-7</v>
      </c>
      <c r="P3398" s="479"/>
    </row>
    <row r="3399" spans="1:16">
      <c r="A3399" s="680"/>
      <c r="B3399" s="440" t="s">
        <v>481</v>
      </c>
      <c r="C3399" s="441">
        <v>800215509</v>
      </c>
      <c r="D3399" s="414" t="s">
        <v>482</v>
      </c>
      <c r="E3399" s="418" t="s">
        <v>1706</v>
      </c>
      <c r="F3399" s="627">
        <v>20240725</v>
      </c>
      <c r="G3399" s="419">
        <v>44270</v>
      </c>
      <c r="H3399" s="419">
        <v>131.77000000000001</v>
      </c>
      <c r="I3399" s="419">
        <v>143.66999999999999</v>
      </c>
      <c r="J3399" s="466">
        <f t="shared" si="547"/>
        <v>1.0903088715185549</v>
      </c>
      <c r="K3399" s="419">
        <f t="shared" si="546"/>
        <v>482.67973742126429</v>
      </c>
      <c r="L3399" s="464">
        <f t="shared" si="543"/>
        <v>44752.679737421262</v>
      </c>
      <c r="M3399" s="644">
        <f t="shared" si="544"/>
        <v>3.1394768025201552E-7</v>
      </c>
      <c r="P3399" s="479"/>
    </row>
    <row r="3400" spans="1:16">
      <c r="A3400" s="680"/>
      <c r="B3400" s="440" t="s">
        <v>481</v>
      </c>
      <c r="C3400" s="441">
        <v>800215509</v>
      </c>
      <c r="D3400" s="414" t="s">
        <v>482</v>
      </c>
      <c r="E3400" s="418" t="s">
        <v>1706</v>
      </c>
      <c r="F3400" s="627">
        <v>20240712</v>
      </c>
      <c r="G3400" s="419">
        <v>1839045</v>
      </c>
      <c r="H3400" s="419">
        <v>131.77000000000001</v>
      </c>
      <c r="I3400" s="419">
        <v>143.66999999999999</v>
      </c>
      <c r="J3400" s="466">
        <f t="shared" si="547"/>
        <v>1.0903088715185549</v>
      </c>
      <c r="K3400" s="419">
        <f t="shared" si="546"/>
        <v>20051.270786218411</v>
      </c>
      <c r="L3400" s="464">
        <f t="shared" si="543"/>
        <v>1859096.2707862183</v>
      </c>
      <c r="M3400" s="644">
        <f t="shared" si="544"/>
        <v>1.3041877380371988E-5</v>
      </c>
      <c r="P3400" s="479"/>
    </row>
    <row r="3401" spans="1:16">
      <c r="A3401" s="680"/>
      <c r="B3401" s="440" t="s">
        <v>481</v>
      </c>
      <c r="C3401" s="441">
        <v>800215509</v>
      </c>
      <c r="D3401" s="414" t="s">
        <v>482</v>
      </c>
      <c r="E3401" s="418" t="s">
        <v>1706</v>
      </c>
      <c r="F3401" s="627">
        <v>20240723</v>
      </c>
      <c r="G3401" s="419">
        <v>6524</v>
      </c>
      <c r="H3401" s="419">
        <v>131.77000000000001</v>
      </c>
      <c r="I3401" s="419">
        <v>143.66999999999999</v>
      </c>
      <c r="J3401" s="466">
        <f t="shared" si="547"/>
        <v>1.0903088715185549</v>
      </c>
      <c r="K3401" s="419">
        <f t="shared" si="546"/>
        <v>71.131750777870522</v>
      </c>
      <c r="L3401" s="464">
        <f t="shared" si="543"/>
        <v>6595.1317507778704</v>
      </c>
      <c r="M3401" s="644">
        <f t="shared" si="544"/>
        <v>4.6265973931875969E-8</v>
      </c>
      <c r="P3401" s="479"/>
    </row>
    <row r="3402" spans="1:16">
      <c r="A3402" s="680"/>
      <c r="B3402" s="440" t="s">
        <v>481</v>
      </c>
      <c r="C3402" s="441">
        <v>800215509</v>
      </c>
      <c r="D3402" s="414" t="s">
        <v>482</v>
      </c>
      <c r="E3402" s="418" t="s">
        <v>1706</v>
      </c>
      <c r="F3402" s="627">
        <v>20240723</v>
      </c>
      <c r="G3402" s="419">
        <v>325438</v>
      </c>
      <c r="H3402" s="419">
        <v>131.77000000000001</v>
      </c>
      <c r="I3402" s="419">
        <v>143.66999999999999</v>
      </c>
      <c r="J3402" s="466">
        <f t="shared" si="547"/>
        <v>1.0903088715185549</v>
      </c>
      <c r="K3402" s="419">
        <f t="shared" si="546"/>
        <v>3548.2793852925547</v>
      </c>
      <c r="L3402" s="464">
        <f t="shared" si="543"/>
        <v>328986.27938529255</v>
      </c>
      <c r="M3402" s="644">
        <f t="shared" si="544"/>
        <v>2.3078948535318599E-6</v>
      </c>
      <c r="P3402" s="479"/>
    </row>
    <row r="3403" spans="1:16">
      <c r="A3403" s="680"/>
      <c r="B3403" s="456" t="s">
        <v>26</v>
      </c>
      <c r="C3403" s="458"/>
      <c r="D3403" s="449"/>
      <c r="E3403" s="526"/>
      <c r="F3403" s="626"/>
      <c r="G3403" s="454">
        <f>SUM(G3375:G3402)</f>
        <v>12182008</v>
      </c>
      <c r="H3403" s="454" t="s">
        <v>158</v>
      </c>
      <c r="I3403" s="454" t="s">
        <v>158</v>
      </c>
      <c r="J3403" s="454" t="s">
        <v>158</v>
      </c>
      <c r="K3403" s="454">
        <f t="shared" ref="K3403:L3403" si="548">SUM(K3375:K3402)</f>
        <v>124357.96049046559</v>
      </c>
      <c r="L3403" s="454">
        <f t="shared" si="548"/>
        <v>12306365.960490465</v>
      </c>
      <c r="M3403" s="644">
        <f t="shared" si="544"/>
        <v>8.6331255877795485E-5</v>
      </c>
      <c r="P3403" s="479"/>
    </row>
    <row r="3404" spans="1:16">
      <c r="A3404" s="680"/>
      <c r="B3404" s="440" t="s">
        <v>639</v>
      </c>
      <c r="C3404" s="441">
        <v>815000896</v>
      </c>
      <c r="D3404" s="414" t="s">
        <v>640</v>
      </c>
      <c r="E3404" s="418" t="s">
        <v>1706</v>
      </c>
      <c r="F3404" s="627">
        <v>20230508</v>
      </c>
      <c r="G3404" s="419">
        <v>6391047</v>
      </c>
      <c r="H3404" s="419">
        <v>130.4</v>
      </c>
      <c r="I3404" s="419">
        <v>143.66999999999999</v>
      </c>
      <c r="J3404" s="466">
        <f t="shared" si="547"/>
        <v>1.1017638036809814</v>
      </c>
      <c r="K3404" s="419">
        <f>+G3404*J3404%</f>
        <v>70414.242522239249</v>
      </c>
      <c r="L3404" s="464">
        <f t="shared" si="543"/>
        <v>6461461.2425222397</v>
      </c>
      <c r="M3404" s="644">
        <f t="shared" si="544"/>
        <v>4.5328252520975244E-5</v>
      </c>
      <c r="P3404" s="479"/>
    </row>
    <row r="3405" spans="1:16">
      <c r="A3405" s="680"/>
      <c r="B3405" s="440" t="s">
        <v>639</v>
      </c>
      <c r="C3405" s="441">
        <v>815000896</v>
      </c>
      <c r="D3405" s="414" t="s">
        <v>640</v>
      </c>
      <c r="E3405" s="418" t="s">
        <v>1706</v>
      </c>
      <c r="F3405" s="627">
        <v>20230508</v>
      </c>
      <c r="G3405" s="419">
        <v>13365983</v>
      </c>
      <c r="H3405" s="419">
        <v>130.4</v>
      </c>
      <c r="I3405" s="419">
        <v>143.66999999999999</v>
      </c>
      <c r="J3405" s="466">
        <f t="shared" si="547"/>
        <v>1.1017638036809814</v>
      </c>
      <c r="K3405" s="419">
        <f>+G3405*J3405%</f>
        <v>147261.56270015333</v>
      </c>
      <c r="L3405" s="464">
        <f t="shared" si="543"/>
        <v>13513244.562700152</v>
      </c>
      <c r="M3405" s="644">
        <f t="shared" si="544"/>
        <v>9.4797715087224698E-5</v>
      </c>
      <c r="P3405" s="479"/>
    </row>
    <row r="3406" spans="1:16">
      <c r="A3406" s="680"/>
      <c r="B3406" s="456" t="s">
        <v>26</v>
      </c>
      <c r="C3406" s="458"/>
      <c r="D3406" s="449"/>
      <c r="E3406" s="526"/>
      <c r="F3406" s="626"/>
      <c r="G3406" s="454">
        <f>SUM(G3404:G3405)</f>
        <v>19757030</v>
      </c>
      <c r="H3406" s="454" t="s">
        <v>158</v>
      </c>
      <c r="I3406" s="454" t="s">
        <v>158</v>
      </c>
      <c r="J3406" s="454" t="s">
        <v>158</v>
      </c>
      <c r="K3406" s="454">
        <f t="shared" ref="K3406:L3406" si="549">SUM(K3404:K3405)</f>
        <v>217675.80522239258</v>
      </c>
      <c r="L3406" s="454">
        <f t="shared" si="549"/>
        <v>19974705.805222392</v>
      </c>
      <c r="M3406" s="644">
        <f t="shared" si="544"/>
        <v>1.4012596760819995E-4</v>
      </c>
      <c r="P3406" s="479"/>
    </row>
    <row r="3407" spans="1:16" ht="28">
      <c r="A3407" s="680"/>
      <c r="B3407" s="444" t="s">
        <v>1194</v>
      </c>
      <c r="C3407" s="441">
        <v>860069966</v>
      </c>
      <c r="D3407" s="414" t="s">
        <v>536</v>
      </c>
      <c r="E3407" s="418" t="s">
        <v>1706</v>
      </c>
      <c r="F3407" s="627">
        <v>20220216</v>
      </c>
      <c r="G3407" s="419">
        <v>2700000</v>
      </c>
      <c r="H3407" s="419">
        <v>132.80000000000001</v>
      </c>
      <c r="I3407" s="419">
        <v>143.66999999999999</v>
      </c>
      <c r="J3407" s="466">
        <f t="shared" si="547"/>
        <v>1.081852409638554</v>
      </c>
      <c r="K3407" s="419">
        <f>+G3407*J3407%</f>
        <v>29210.015060240956</v>
      </c>
      <c r="L3407" s="464">
        <f t="shared" si="543"/>
        <v>2729210.0150602409</v>
      </c>
      <c r="M3407" s="644">
        <f t="shared" si="544"/>
        <v>1.9145873681219321E-5</v>
      </c>
      <c r="P3407" s="479"/>
    </row>
    <row r="3408" spans="1:16" ht="28">
      <c r="A3408" s="680"/>
      <c r="B3408" s="444" t="s">
        <v>1194</v>
      </c>
      <c r="C3408" s="441">
        <v>860069966</v>
      </c>
      <c r="D3408" s="414" t="s">
        <v>536</v>
      </c>
      <c r="E3408" s="418" t="s">
        <v>1706</v>
      </c>
      <c r="F3408" s="627">
        <v>20220517</v>
      </c>
      <c r="G3408" s="419">
        <v>1900000</v>
      </c>
      <c r="H3408" s="419">
        <v>133.78</v>
      </c>
      <c r="I3408" s="419">
        <v>143.66999999999999</v>
      </c>
      <c r="J3408" s="466">
        <f t="shared" si="547"/>
        <v>1.0739273433996113</v>
      </c>
      <c r="K3408" s="419">
        <f>+G3408*J3408%</f>
        <v>20404.619524592614</v>
      </c>
      <c r="L3408" s="464">
        <f t="shared" si="543"/>
        <v>1920404.6195245925</v>
      </c>
      <c r="M3408" s="644">
        <f t="shared" si="544"/>
        <v>1.3471965901985135E-5</v>
      </c>
      <c r="P3408" s="479"/>
    </row>
    <row r="3409" spans="1:16" s="411" customFormat="1" ht="28">
      <c r="A3409" s="680"/>
      <c r="B3409" s="444" t="s">
        <v>1194</v>
      </c>
      <c r="C3409" s="441">
        <v>860069966</v>
      </c>
      <c r="D3409" s="414" t="s">
        <v>536</v>
      </c>
      <c r="E3409" s="418" t="s">
        <v>1706</v>
      </c>
      <c r="F3409" s="627">
        <v>20240427</v>
      </c>
      <c r="G3409" s="419">
        <v>800000</v>
      </c>
      <c r="H3409" s="454"/>
      <c r="I3409" s="454"/>
      <c r="J3409" s="467"/>
      <c r="K3409" s="419">
        <f>+G3409*J3409%</f>
        <v>0</v>
      </c>
      <c r="L3409" s="464">
        <f t="shared" si="543"/>
        <v>800000</v>
      </c>
      <c r="M3409" s="644">
        <f t="shared" si="544"/>
        <v>5.6121364279243189E-6</v>
      </c>
    </row>
    <row r="3410" spans="1:16" ht="28">
      <c r="A3410" s="680"/>
      <c r="B3410" s="444" t="s">
        <v>1194</v>
      </c>
      <c r="C3410" s="441">
        <v>860069966</v>
      </c>
      <c r="D3410" s="414" t="s">
        <v>536</v>
      </c>
      <c r="E3410" s="418" t="s">
        <v>1706</v>
      </c>
      <c r="F3410" s="627">
        <v>20240723</v>
      </c>
      <c r="G3410" s="419">
        <v>1600000</v>
      </c>
      <c r="H3410" s="419">
        <v>0</v>
      </c>
      <c r="I3410" s="419">
        <v>143.66999999999999</v>
      </c>
      <c r="J3410" s="466">
        <v>0</v>
      </c>
      <c r="K3410" s="419">
        <f>+G3410*J3410%</f>
        <v>0</v>
      </c>
      <c r="L3410" s="464">
        <f t="shared" si="543"/>
        <v>1600000</v>
      </c>
      <c r="M3410" s="644">
        <f t="shared" si="544"/>
        <v>1.1224272855848638E-5</v>
      </c>
      <c r="P3410" s="479"/>
    </row>
    <row r="3411" spans="1:16">
      <c r="A3411" s="680"/>
      <c r="B3411" s="456" t="s">
        <v>26</v>
      </c>
      <c r="C3411" s="458"/>
      <c r="D3411" s="449"/>
      <c r="E3411" s="526"/>
      <c r="F3411" s="626"/>
      <c r="G3411" s="454">
        <f>SUM(G3407:G3410)</f>
        <v>7000000</v>
      </c>
      <c r="H3411" s="454" t="s">
        <v>158</v>
      </c>
      <c r="I3411" s="454" t="s">
        <v>158</v>
      </c>
      <c r="J3411" s="454" t="s">
        <v>158</v>
      </c>
      <c r="K3411" s="454">
        <f t="shared" ref="K3411:L3411" si="550">SUM(K3407:K3410)</f>
        <v>49614.63458483357</v>
      </c>
      <c r="L3411" s="454">
        <f t="shared" si="550"/>
        <v>7049614.6345848329</v>
      </c>
      <c r="M3411" s="644">
        <f t="shared" si="544"/>
        <v>4.9454248866977412E-5</v>
      </c>
      <c r="P3411" s="479"/>
    </row>
    <row r="3412" spans="1:16">
      <c r="A3412" s="680"/>
      <c r="B3412" s="440" t="s">
        <v>946</v>
      </c>
      <c r="C3412" s="441">
        <v>146544051</v>
      </c>
      <c r="D3412" s="414" t="s">
        <v>800</v>
      </c>
      <c r="E3412" s="418" t="s">
        <v>1706</v>
      </c>
      <c r="F3412" s="627">
        <v>20211231</v>
      </c>
      <c r="G3412" s="419">
        <v>62385457</v>
      </c>
      <c r="H3412" s="419">
        <v>143.66999999999999</v>
      </c>
      <c r="I3412" s="419">
        <v>143.66999999999999</v>
      </c>
      <c r="J3412" s="466">
        <f t="shared" si="547"/>
        <v>1</v>
      </c>
      <c r="K3412" s="419">
        <f>+G3412*J3412%</f>
        <v>623854.57000000007</v>
      </c>
      <c r="L3412" s="464">
        <f t="shared" si="543"/>
        <v>63009311.57</v>
      </c>
      <c r="M3412" s="644">
        <f t="shared" si="544"/>
        <v>4.4202106595053785E-4</v>
      </c>
      <c r="P3412" s="479"/>
    </row>
    <row r="3413" spans="1:16">
      <c r="A3413" s="680"/>
      <c r="B3413" s="440" t="s">
        <v>946</v>
      </c>
      <c r="C3413" s="441">
        <v>146544051</v>
      </c>
      <c r="D3413" s="414" t="s">
        <v>800</v>
      </c>
      <c r="E3413" s="418" t="s">
        <v>1706</v>
      </c>
      <c r="F3413" s="627">
        <v>20220630</v>
      </c>
      <c r="G3413" s="419">
        <v>190000000</v>
      </c>
      <c r="H3413" s="419">
        <v>143.66999999999999</v>
      </c>
      <c r="I3413" s="419">
        <v>143.66999999999999</v>
      </c>
      <c r="J3413" s="466">
        <f t="shared" si="547"/>
        <v>1</v>
      </c>
      <c r="K3413" s="419">
        <f>+G3413*J3413%</f>
        <v>1900000</v>
      </c>
      <c r="L3413" s="464">
        <f t="shared" si="543"/>
        <v>191900000</v>
      </c>
      <c r="M3413" s="644">
        <f t="shared" si="544"/>
        <v>1.3462112256483461E-3</v>
      </c>
      <c r="P3413" s="479"/>
    </row>
    <row r="3414" spans="1:16">
      <c r="A3414" s="680"/>
      <c r="B3414" s="456" t="s">
        <v>26</v>
      </c>
      <c r="C3414" s="458"/>
      <c r="D3414" s="449"/>
      <c r="E3414" s="526"/>
      <c r="F3414" s="626"/>
      <c r="G3414" s="454">
        <f>SUM(G3412:G3413)</f>
        <v>252385457</v>
      </c>
      <c r="H3414" s="454" t="s">
        <v>158</v>
      </c>
      <c r="I3414" s="454" t="s">
        <v>158</v>
      </c>
      <c r="J3414" s="454" t="s">
        <v>158</v>
      </c>
      <c r="K3414" s="454">
        <f t="shared" ref="K3414:L3414" si="551">SUM(K3412:K3413)</f>
        <v>2523854.5700000003</v>
      </c>
      <c r="L3414" s="454">
        <f t="shared" si="551"/>
        <v>254909311.56999999</v>
      </c>
      <c r="M3414" s="644">
        <f t="shared" si="544"/>
        <v>1.7882322915988838E-3</v>
      </c>
      <c r="P3414" s="479"/>
    </row>
    <row r="3415" spans="1:16">
      <c r="A3415" s="680"/>
      <c r="B3415" s="440" t="s">
        <v>1384</v>
      </c>
      <c r="C3415" s="441">
        <v>14948670</v>
      </c>
      <c r="D3415" s="414" t="s">
        <v>1385</v>
      </c>
      <c r="E3415" s="418" t="s">
        <v>1706</v>
      </c>
      <c r="F3415" s="627">
        <v>20240719</v>
      </c>
      <c r="G3415" s="419">
        <v>59929496</v>
      </c>
      <c r="H3415" s="419">
        <v>143.66999999999999</v>
      </c>
      <c r="I3415" s="419">
        <v>143.66999999999999</v>
      </c>
      <c r="J3415" s="466">
        <f t="shared" si="547"/>
        <v>1</v>
      </c>
      <c r="K3415" s="419">
        <f>+G3415*J3415%</f>
        <v>599294.96</v>
      </c>
      <c r="L3415" s="464">
        <f t="shared" si="543"/>
        <v>60528790.960000001</v>
      </c>
      <c r="M3415" s="644">
        <f t="shared" si="544"/>
        <v>4.2461979085604026E-4</v>
      </c>
      <c r="P3415" s="479"/>
    </row>
    <row r="3416" spans="1:16">
      <c r="A3416" s="680"/>
      <c r="B3416" s="456" t="s">
        <v>26</v>
      </c>
      <c r="C3416" s="458"/>
      <c r="D3416" s="449"/>
      <c r="E3416" s="526"/>
      <c r="F3416" s="626"/>
      <c r="G3416" s="454">
        <f>SUM(G3415)</f>
        <v>59929496</v>
      </c>
      <c r="H3416" s="454" t="s">
        <v>158</v>
      </c>
      <c r="I3416" s="454" t="s">
        <v>158</v>
      </c>
      <c r="J3416" s="454" t="s">
        <v>158</v>
      </c>
      <c r="K3416" s="454">
        <f t="shared" ref="K3416:L3416" si="552">SUM(K3415)</f>
        <v>599294.96</v>
      </c>
      <c r="L3416" s="454">
        <f t="shared" si="552"/>
        <v>60528790.960000001</v>
      </c>
      <c r="M3416" s="644">
        <f t="shared" si="544"/>
        <v>4.2461979085604026E-4</v>
      </c>
      <c r="P3416" s="479"/>
    </row>
    <row r="3417" spans="1:16">
      <c r="A3417" s="680"/>
      <c r="B3417" s="440" t="s">
        <v>1214</v>
      </c>
      <c r="C3417" s="441">
        <v>890323635</v>
      </c>
      <c r="D3417" s="414" t="s">
        <v>1491</v>
      </c>
      <c r="E3417" s="418" t="s">
        <v>1706</v>
      </c>
      <c r="F3417" s="629">
        <v>45527</v>
      </c>
      <c r="G3417" s="419">
        <v>882401</v>
      </c>
      <c r="H3417" s="419">
        <v>143.66999999999999</v>
      </c>
      <c r="I3417" s="419">
        <v>143.66999999999999</v>
      </c>
      <c r="J3417" s="466">
        <f t="shared" si="547"/>
        <v>1</v>
      </c>
      <c r="K3417" s="419">
        <f>+G3417*J3417%</f>
        <v>8824.01</v>
      </c>
      <c r="L3417" s="464">
        <f t="shared" si="543"/>
        <v>891225.01</v>
      </c>
      <c r="M3417" s="644">
        <f t="shared" si="544"/>
        <v>6.2520954301227694E-6</v>
      </c>
      <c r="P3417" s="479"/>
    </row>
    <row r="3418" spans="1:16">
      <c r="A3418" s="680"/>
      <c r="B3418" s="456" t="s">
        <v>26</v>
      </c>
      <c r="C3418" s="458"/>
      <c r="D3418" s="449"/>
      <c r="E3418" s="526"/>
      <c r="F3418" s="626"/>
      <c r="G3418" s="454">
        <f>SUM(G3417)</f>
        <v>882401</v>
      </c>
      <c r="H3418" s="454" t="s">
        <v>158</v>
      </c>
      <c r="I3418" s="454" t="s">
        <v>158</v>
      </c>
      <c r="J3418" s="454" t="s">
        <v>158</v>
      </c>
      <c r="K3418" s="454">
        <f t="shared" ref="K3418:L3418" si="553">SUM(K3417)</f>
        <v>8824.01</v>
      </c>
      <c r="L3418" s="454">
        <f t="shared" si="553"/>
        <v>891225.01</v>
      </c>
      <c r="M3418" s="644">
        <f t="shared" si="544"/>
        <v>6.2520954301227694E-6</v>
      </c>
      <c r="P3418" s="479"/>
    </row>
    <row r="3419" spans="1:16">
      <c r="A3419" s="680"/>
      <c r="B3419" s="440" t="s">
        <v>1196</v>
      </c>
      <c r="C3419" s="441">
        <v>835001216</v>
      </c>
      <c r="D3419" s="414" t="s">
        <v>1099</v>
      </c>
      <c r="E3419" s="418" t="s">
        <v>1706</v>
      </c>
      <c r="F3419" s="627">
        <v>20240829</v>
      </c>
      <c r="G3419" s="419">
        <v>522590</v>
      </c>
      <c r="H3419" s="419">
        <v>143.66999999999999</v>
      </c>
      <c r="I3419" s="419">
        <v>143.66999999999999</v>
      </c>
      <c r="J3419" s="466">
        <f t="shared" si="547"/>
        <v>1</v>
      </c>
      <c r="K3419" s="419">
        <f>+G3419*J3419%</f>
        <v>5225.9000000000005</v>
      </c>
      <c r="L3419" s="464">
        <f t="shared" si="543"/>
        <v>527815.9</v>
      </c>
      <c r="M3419" s="644">
        <f t="shared" si="544"/>
        <v>3.7027185495345748E-6</v>
      </c>
      <c r="P3419" s="479"/>
    </row>
    <row r="3420" spans="1:16">
      <c r="A3420" s="680"/>
      <c r="B3420" s="456" t="s">
        <v>26</v>
      </c>
      <c r="C3420" s="458"/>
      <c r="D3420" s="449"/>
      <c r="E3420" s="526"/>
      <c r="F3420" s="626"/>
      <c r="G3420" s="454">
        <f>SUM(G3419:G3419)</f>
        <v>522590</v>
      </c>
      <c r="H3420" s="454" t="s">
        <v>158</v>
      </c>
      <c r="I3420" s="454" t="s">
        <v>158</v>
      </c>
      <c r="J3420" s="454" t="s">
        <v>158</v>
      </c>
      <c r="K3420" s="454">
        <f t="shared" ref="K3420:L3420" si="554">SUM(K3419:K3419)</f>
        <v>5225.9000000000005</v>
      </c>
      <c r="L3420" s="454">
        <f t="shared" si="554"/>
        <v>527815.9</v>
      </c>
      <c r="M3420" s="644">
        <f t="shared" si="544"/>
        <v>3.7027185495345748E-6</v>
      </c>
      <c r="P3420" s="479"/>
    </row>
    <row r="3421" spans="1:16">
      <c r="A3421" s="680"/>
      <c r="B3421" s="440" t="s">
        <v>590</v>
      </c>
      <c r="C3421" s="441">
        <v>901099186</v>
      </c>
      <c r="D3421" s="414" t="s">
        <v>591</v>
      </c>
      <c r="E3421" s="418" t="s">
        <v>1706</v>
      </c>
      <c r="F3421" s="625"/>
      <c r="G3421" s="419">
        <v>178340643</v>
      </c>
      <c r="H3421" s="419">
        <v>143.66999999999999</v>
      </c>
      <c r="I3421" s="419">
        <v>143.66999999999999</v>
      </c>
      <c r="J3421" s="466">
        <f t="shared" si="547"/>
        <v>1</v>
      </c>
      <c r="K3421" s="419">
        <f>+G3421*J3421%</f>
        <v>1783406.43</v>
      </c>
      <c r="L3421" s="464">
        <f t="shared" si="543"/>
        <v>180124049.43000001</v>
      </c>
      <c r="M3421" s="644">
        <f t="shared" si="544"/>
        <v>1.2636009241891798E-3</v>
      </c>
      <c r="P3421" s="479"/>
    </row>
    <row r="3422" spans="1:16">
      <c r="A3422" s="680"/>
      <c r="B3422" s="456" t="s">
        <v>26</v>
      </c>
      <c r="C3422" s="458"/>
      <c r="D3422" s="449"/>
      <c r="E3422" s="526"/>
      <c r="F3422" s="626"/>
      <c r="G3422" s="454">
        <f>SUM(G3421)</f>
        <v>178340643</v>
      </c>
      <c r="H3422" s="454" t="s">
        <v>158</v>
      </c>
      <c r="I3422" s="454" t="s">
        <v>2890</v>
      </c>
      <c r="J3422" s="454" t="s">
        <v>158</v>
      </c>
      <c r="K3422" s="454">
        <f t="shared" ref="K3422:L3422" si="555">SUM(K3421)</f>
        <v>1783406.43</v>
      </c>
      <c r="L3422" s="454">
        <f t="shared" si="555"/>
        <v>180124049.43000001</v>
      </c>
      <c r="M3422" s="644">
        <f t="shared" si="544"/>
        <v>1.2636009241891798E-3</v>
      </c>
      <c r="P3422" s="479"/>
    </row>
    <row r="3423" spans="1:16">
      <c r="A3423" s="680"/>
      <c r="B3423" s="440" t="s">
        <v>892</v>
      </c>
      <c r="C3423" s="441">
        <v>1143877104</v>
      </c>
      <c r="D3423" s="414" t="s">
        <v>868</v>
      </c>
      <c r="E3423" s="418" t="s">
        <v>1706</v>
      </c>
      <c r="F3423" s="627">
        <v>20201216</v>
      </c>
      <c r="G3423" s="419">
        <v>9000000</v>
      </c>
      <c r="H3423" s="419">
        <v>143.66999999999999</v>
      </c>
      <c r="I3423" s="419">
        <v>143.66999999999999</v>
      </c>
      <c r="J3423" s="466">
        <f t="shared" si="547"/>
        <v>1</v>
      </c>
      <c r="K3423" s="419">
        <f>+G3423*J3423%</f>
        <v>90000</v>
      </c>
      <c r="L3423" s="464">
        <f t="shared" si="543"/>
        <v>9090000</v>
      </c>
      <c r="M3423" s="644">
        <f t="shared" si="544"/>
        <v>6.3767900162290073E-5</v>
      </c>
      <c r="P3423" s="479"/>
    </row>
    <row r="3424" spans="1:16">
      <c r="A3424" s="680"/>
      <c r="B3424" s="456" t="s">
        <v>26</v>
      </c>
      <c r="C3424" s="458"/>
      <c r="D3424" s="449"/>
      <c r="E3424" s="526"/>
      <c r="F3424" s="626"/>
      <c r="G3424" s="454">
        <f>SUM(G3423)</f>
        <v>9000000</v>
      </c>
      <c r="H3424" s="454" t="s">
        <v>158</v>
      </c>
      <c r="I3424" s="454" t="s">
        <v>158</v>
      </c>
      <c r="J3424" s="454" t="s">
        <v>158</v>
      </c>
      <c r="K3424" s="454">
        <f t="shared" ref="K3424:L3424" si="556">SUM(K3423)</f>
        <v>90000</v>
      </c>
      <c r="L3424" s="454">
        <f t="shared" si="556"/>
        <v>9090000</v>
      </c>
      <c r="M3424" s="644">
        <f t="shared" si="544"/>
        <v>6.3767900162290073E-5</v>
      </c>
      <c r="P3424" s="479"/>
    </row>
    <row r="3425" spans="1:16">
      <c r="A3425" s="680"/>
      <c r="B3425" s="440" t="s">
        <v>617</v>
      </c>
      <c r="C3425" s="441">
        <v>900870275</v>
      </c>
      <c r="D3425" s="414" t="s">
        <v>618</v>
      </c>
      <c r="E3425" s="418" t="s">
        <v>1644</v>
      </c>
      <c r="F3425" s="629">
        <v>44987</v>
      </c>
      <c r="G3425" s="419">
        <v>673190</v>
      </c>
      <c r="H3425" s="419">
        <v>131.77000000000001</v>
      </c>
      <c r="I3425" s="419">
        <v>143.66999999999999</v>
      </c>
      <c r="J3425" s="466">
        <f t="shared" si="547"/>
        <v>1.0903088715185549</v>
      </c>
      <c r="K3425" s="419">
        <f t="shared" ref="K3425:K3456" si="557">+G3425*J3425%</f>
        <v>7339.8502921757599</v>
      </c>
      <c r="L3425" s="464">
        <f t="shared" si="543"/>
        <v>680529.85029217578</v>
      </c>
      <c r="M3425" s="644">
        <f t="shared" si="544"/>
        <v>4.7740329538932538E-6</v>
      </c>
      <c r="P3425" s="479"/>
    </row>
    <row r="3426" spans="1:16">
      <c r="A3426" s="680"/>
      <c r="B3426" s="440" t="s">
        <v>617</v>
      </c>
      <c r="C3426" s="441">
        <v>900870275</v>
      </c>
      <c r="D3426" s="414" t="s">
        <v>618</v>
      </c>
      <c r="E3426" s="418" t="s">
        <v>1644</v>
      </c>
      <c r="F3426" s="629">
        <v>45496</v>
      </c>
      <c r="G3426" s="419">
        <v>625105</v>
      </c>
      <c r="H3426" s="419">
        <v>143.66999999999999</v>
      </c>
      <c r="I3426" s="419">
        <v>143.66999999999999</v>
      </c>
      <c r="J3426" s="466">
        <f t="shared" si="547"/>
        <v>1</v>
      </c>
      <c r="K3426" s="419">
        <f t="shared" si="557"/>
        <v>6251.05</v>
      </c>
      <c r="L3426" s="464">
        <f t="shared" si="543"/>
        <v>631356.05000000005</v>
      </c>
      <c r="M3426" s="644">
        <f t="shared" si="544"/>
        <v>4.4290703589942599E-6</v>
      </c>
      <c r="P3426" s="479"/>
    </row>
    <row r="3427" spans="1:16">
      <c r="A3427" s="680"/>
      <c r="B3427" s="440" t="s">
        <v>617</v>
      </c>
      <c r="C3427" s="441">
        <v>900870275</v>
      </c>
      <c r="D3427" s="414" t="s">
        <v>618</v>
      </c>
      <c r="E3427" s="418" t="s">
        <v>1644</v>
      </c>
      <c r="F3427" s="629">
        <v>45491</v>
      </c>
      <c r="G3427" s="419">
        <v>1442550</v>
      </c>
      <c r="H3427" s="419">
        <v>143.66999999999999</v>
      </c>
      <c r="I3427" s="419">
        <v>143.66999999999999</v>
      </c>
      <c r="J3427" s="466">
        <f t="shared" si="547"/>
        <v>1</v>
      </c>
      <c r="K3427" s="419">
        <f t="shared" si="557"/>
        <v>14425.5</v>
      </c>
      <c r="L3427" s="464">
        <f t="shared" si="543"/>
        <v>1456975.5</v>
      </c>
      <c r="M3427" s="644">
        <f t="shared" si="544"/>
        <v>1.022093159767906E-5</v>
      </c>
      <c r="P3427" s="479"/>
    </row>
    <row r="3428" spans="1:16">
      <c r="A3428" s="680"/>
      <c r="B3428" s="440" t="s">
        <v>617</v>
      </c>
      <c r="C3428" s="441">
        <v>900870275</v>
      </c>
      <c r="D3428" s="414" t="s">
        <v>618</v>
      </c>
      <c r="E3428" s="418" t="s">
        <v>1644</v>
      </c>
      <c r="F3428" s="629">
        <v>45454</v>
      </c>
      <c r="G3428" s="419">
        <v>827062</v>
      </c>
      <c r="H3428" s="419">
        <v>143.38</v>
      </c>
      <c r="I3428" s="419">
        <v>143.66999999999999</v>
      </c>
      <c r="J3428" s="466">
        <f t="shared" si="547"/>
        <v>1.0020225972939043</v>
      </c>
      <c r="K3428" s="419">
        <f t="shared" si="557"/>
        <v>8287.3481336309105</v>
      </c>
      <c r="L3428" s="464">
        <f t="shared" si="543"/>
        <v>835349.34813363093</v>
      </c>
      <c r="M3428" s="644">
        <f t="shared" si="544"/>
        <v>5.8601181333794797E-6</v>
      </c>
      <c r="P3428" s="479"/>
    </row>
    <row r="3429" spans="1:16">
      <c r="A3429" s="680"/>
      <c r="B3429" s="440" t="s">
        <v>617</v>
      </c>
      <c r="C3429" s="441">
        <v>900870275</v>
      </c>
      <c r="D3429" s="414" t="s">
        <v>618</v>
      </c>
      <c r="E3429" s="418" t="s">
        <v>1644</v>
      </c>
      <c r="F3429" s="629">
        <v>45491</v>
      </c>
      <c r="G3429" s="419">
        <v>2454040</v>
      </c>
      <c r="H3429" s="419">
        <v>143.66999999999999</v>
      </c>
      <c r="I3429" s="419">
        <v>143.66999999999999</v>
      </c>
      <c r="J3429" s="466">
        <f t="shared" si="547"/>
        <v>1</v>
      </c>
      <c r="K3429" s="419">
        <f t="shared" si="557"/>
        <v>24540.400000000001</v>
      </c>
      <c r="L3429" s="464">
        <f t="shared" si="543"/>
        <v>2478580.4</v>
      </c>
      <c r="M3429" s="644">
        <f t="shared" si="544"/>
        <v>1.7387664190474038E-5</v>
      </c>
      <c r="P3429" s="479"/>
    </row>
    <row r="3430" spans="1:16">
      <c r="A3430" s="680"/>
      <c r="B3430" s="440" t="s">
        <v>617</v>
      </c>
      <c r="C3430" s="441">
        <v>900870275</v>
      </c>
      <c r="D3430" s="414" t="s">
        <v>618</v>
      </c>
      <c r="E3430" s="418" t="s">
        <v>1644</v>
      </c>
      <c r="F3430" s="629">
        <v>45496</v>
      </c>
      <c r="G3430" s="419">
        <v>565754</v>
      </c>
      <c r="H3430" s="419">
        <v>143.66999999999999</v>
      </c>
      <c r="I3430" s="419">
        <v>143.66999999999999</v>
      </c>
      <c r="J3430" s="466">
        <f t="shared" si="547"/>
        <v>1</v>
      </c>
      <c r="K3430" s="419">
        <f t="shared" si="557"/>
        <v>5657.54</v>
      </c>
      <c r="L3430" s="464">
        <f t="shared" si="543"/>
        <v>571411.54</v>
      </c>
      <c r="M3430" s="644">
        <f t="shared" si="544"/>
        <v>4.0085493987129176E-6</v>
      </c>
      <c r="P3430" s="479"/>
    </row>
    <row r="3431" spans="1:16">
      <c r="A3431" s="680"/>
      <c r="B3431" s="440" t="s">
        <v>617</v>
      </c>
      <c r="C3431" s="441">
        <v>900870275</v>
      </c>
      <c r="D3431" s="414" t="s">
        <v>618</v>
      </c>
      <c r="E3431" s="418" t="s">
        <v>1644</v>
      </c>
      <c r="F3431" s="629">
        <v>45482</v>
      </c>
      <c r="G3431" s="419">
        <v>83342</v>
      </c>
      <c r="H3431" s="419">
        <v>143.66999999999999</v>
      </c>
      <c r="I3431" s="419">
        <v>143.66999999999999</v>
      </c>
      <c r="J3431" s="466">
        <f t="shared" si="547"/>
        <v>1</v>
      </c>
      <c r="K3431" s="419">
        <f t="shared" si="557"/>
        <v>833.42000000000007</v>
      </c>
      <c r="L3431" s="464">
        <f t="shared" si="543"/>
        <v>84175.42</v>
      </c>
      <c r="M3431" s="644">
        <f t="shared" si="544"/>
        <v>5.9050492614728662E-7</v>
      </c>
      <c r="P3431" s="479"/>
    </row>
    <row r="3432" spans="1:16">
      <c r="A3432" s="680"/>
      <c r="B3432" s="440" t="s">
        <v>617</v>
      </c>
      <c r="C3432" s="441">
        <v>900870275</v>
      </c>
      <c r="D3432" s="414" t="s">
        <v>618</v>
      </c>
      <c r="E3432" s="418" t="s">
        <v>1644</v>
      </c>
      <c r="F3432" s="629">
        <v>45042</v>
      </c>
      <c r="G3432" s="419">
        <v>16280790</v>
      </c>
      <c r="H3432" s="419">
        <v>132.80000000000001</v>
      </c>
      <c r="I3432" s="419">
        <v>143.66999999999999</v>
      </c>
      <c r="J3432" s="466">
        <f t="shared" si="547"/>
        <v>1.081852409638554</v>
      </c>
      <c r="K3432" s="419">
        <f t="shared" si="557"/>
        <v>176134.11892319273</v>
      </c>
      <c r="L3432" s="464">
        <f t="shared" si="543"/>
        <v>16456924.118923193</v>
      </c>
      <c r="M3432" s="644">
        <f t="shared" si="544"/>
        <v>1.1544812917424397E-4</v>
      </c>
      <c r="P3432" s="479"/>
    </row>
    <row r="3433" spans="1:16">
      <c r="A3433" s="680"/>
      <c r="B3433" s="440" t="s">
        <v>617</v>
      </c>
      <c r="C3433" s="441">
        <v>900870275</v>
      </c>
      <c r="D3433" s="414" t="s">
        <v>618</v>
      </c>
      <c r="E3433" s="418" t="s">
        <v>1644</v>
      </c>
      <c r="F3433" s="629">
        <v>45063</v>
      </c>
      <c r="G3433" s="419">
        <v>434525</v>
      </c>
      <c r="H3433" s="419">
        <v>143.66999999999999</v>
      </c>
      <c r="I3433" s="419">
        <v>143.66999999999999</v>
      </c>
      <c r="J3433" s="466">
        <f t="shared" si="547"/>
        <v>1</v>
      </c>
      <c r="K3433" s="419">
        <f t="shared" si="557"/>
        <v>4345.25</v>
      </c>
      <c r="L3433" s="464">
        <f t="shared" si="543"/>
        <v>438870.25</v>
      </c>
      <c r="M3433" s="644">
        <f t="shared" si="544"/>
        <v>3.0787496464465661E-6</v>
      </c>
      <c r="P3433" s="479"/>
    </row>
    <row r="3434" spans="1:16">
      <c r="A3434" s="680"/>
      <c r="B3434" s="440" t="s">
        <v>617</v>
      </c>
      <c r="C3434" s="441">
        <v>900870275</v>
      </c>
      <c r="D3434" s="414" t="s">
        <v>618</v>
      </c>
      <c r="E3434" s="418" t="s">
        <v>1644</v>
      </c>
      <c r="F3434" s="629">
        <v>45051</v>
      </c>
      <c r="G3434" s="419">
        <v>6134260</v>
      </c>
      <c r="H3434" s="419">
        <v>143.66999999999999</v>
      </c>
      <c r="I3434" s="419">
        <v>143.66999999999999</v>
      </c>
      <c r="J3434" s="466">
        <f t="shared" si="547"/>
        <v>1</v>
      </c>
      <c r="K3434" s="419">
        <f t="shared" si="557"/>
        <v>61342.6</v>
      </c>
      <c r="L3434" s="464">
        <f t="shared" si="543"/>
        <v>6195602.5999999996</v>
      </c>
      <c r="M3434" s="644">
        <f t="shared" si="544"/>
        <v>4.3463208805503277E-5</v>
      </c>
      <c r="P3434" s="479"/>
    </row>
    <row r="3435" spans="1:16">
      <c r="A3435" s="680"/>
      <c r="B3435" s="440" t="s">
        <v>617</v>
      </c>
      <c r="C3435" s="441">
        <v>900870275</v>
      </c>
      <c r="D3435" s="414" t="s">
        <v>618</v>
      </c>
      <c r="E3435" s="418" t="s">
        <v>1644</v>
      </c>
      <c r="F3435" s="629">
        <v>45044</v>
      </c>
      <c r="G3435" s="419">
        <v>2895000</v>
      </c>
      <c r="H3435" s="419">
        <v>132.80000000000001</v>
      </c>
      <c r="I3435" s="419">
        <v>143.66999999999999</v>
      </c>
      <c r="J3435" s="466">
        <f t="shared" si="547"/>
        <v>1.081852409638554</v>
      </c>
      <c r="K3435" s="419">
        <f t="shared" si="557"/>
        <v>31319.627259036137</v>
      </c>
      <c r="L3435" s="464">
        <f t="shared" ref="L3435:L3498" si="558">+G3435+K3435</f>
        <v>2926319.6272590361</v>
      </c>
      <c r="M3435" s="644">
        <f t="shared" ref="M3435:M3498" si="559">+L3435/$L$4337</f>
        <v>2.0528631224862938E-5</v>
      </c>
      <c r="P3435" s="479"/>
    </row>
    <row r="3436" spans="1:16">
      <c r="A3436" s="680"/>
      <c r="B3436" s="440" t="s">
        <v>617</v>
      </c>
      <c r="C3436" s="441">
        <v>900870275</v>
      </c>
      <c r="D3436" s="414" t="s">
        <v>618</v>
      </c>
      <c r="E3436" s="418" t="s">
        <v>1644</v>
      </c>
      <c r="F3436" s="629">
        <v>45016</v>
      </c>
      <c r="G3436" s="419">
        <v>6835840</v>
      </c>
      <c r="H3436" s="419">
        <v>131.77000000000001</v>
      </c>
      <c r="I3436" s="419">
        <v>143.66999999999999</v>
      </c>
      <c r="J3436" s="466">
        <f t="shared" si="547"/>
        <v>1.0903088715185549</v>
      </c>
      <c r="K3436" s="419">
        <f t="shared" si="557"/>
        <v>74531.769962813982</v>
      </c>
      <c r="L3436" s="464">
        <f t="shared" si="558"/>
        <v>6910371.7699628137</v>
      </c>
      <c r="M3436" s="644">
        <f t="shared" si="559"/>
        <v>4.8477436425885201E-5</v>
      </c>
      <c r="P3436" s="479"/>
    </row>
    <row r="3437" spans="1:16">
      <c r="A3437" s="680"/>
      <c r="B3437" s="440" t="s">
        <v>617</v>
      </c>
      <c r="C3437" s="441">
        <v>900870275</v>
      </c>
      <c r="D3437" s="414" t="s">
        <v>618</v>
      </c>
      <c r="E3437" s="418" t="s">
        <v>1644</v>
      </c>
      <c r="F3437" s="629">
        <v>45015</v>
      </c>
      <c r="G3437" s="419">
        <v>3522044</v>
      </c>
      <c r="H3437" s="419">
        <v>131.77000000000001</v>
      </c>
      <c r="I3437" s="419">
        <v>143.66999999999999</v>
      </c>
      <c r="J3437" s="466">
        <f t="shared" si="547"/>
        <v>1.0903088715185549</v>
      </c>
      <c r="K3437" s="419">
        <f t="shared" si="557"/>
        <v>38401.158190786977</v>
      </c>
      <c r="L3437" s="464">
        <f t="shared" si="558"/>
        <v>3560445.1581907868</v>
      </c>
      <c r="M3437" s="644">
        <f t="shared" si="559"/>
        <v>2.4977129964886599E-5</v>
      </c>
      <c r="P3437" s="479"/>
    </row>
    <row r="3438" spans="1:16">
      <c r="A3438" s="680"/>
      <c r="B3438" s="440" t="s">
        <v>617</v>
      </c>
      <c r="C3438" s="441">
        <v>900870275</v>
      </c>
      <c r="D3438" s="414" t="s">
        <v>618</v>
      </c>
      <c r="E3438" s="418" t="s">
        <v>1644</v>
      </c>
      <c r="F3438" s="629">
        <v>44992</v>
      </c>
      <c r="G3438" s="419">
        <v>294750</v>
      </c>
      <c r="H3438" s="419">
        <v>0</v>
      </c>
      <c r="I3438" s="419">
        <v>143.66999999999999</v>
      </c>
      <c r="J3438" s="466">
        <v>0</v>
      </c>
      <c r="K3438" s="419">
        <f t="shared" si="557"/>
        <v>0</v>
      </c>
      <c r="L3438" s="464">
        <f t="shared" si="558"/>
        <v>294750</v>
      </c>
      <c r="M3438" s="644">
        <f t="shared" si="559"/>
        <v>2.0677215151633663E-6</v>
      </c>
      <c r="P3438" s="479"/>
    </row>
    <row r="3439" spans="1:16">
      <c r="A3439" s="680"/>
      <c r="B3439" s="440" t="s">
        <v>617</v>
      </c>
      <c r="C3439" s="441">
        <v>900870275</v>
      </c>
      <c r="D3439" s="414" t="s">
        <v>618</v>
      </c>
      <c r="E3439" s="418" t="s">
        <v>1644</v>
      </c>
      <c r="F3439" s="629">
        <v>44985</v>
      </c>
      <c r="G3439" s="419">
        <v>5920245</v>
      </c>
      <c r="H3439" s="419">
        <v>0</v>
      </c>
      <c r="I3439" s="419">
        <v>143.66999999999999</v>
      </c>
      <c r="J3439" s="466">
        <v>0</v>
      </c>
      <c r="K3439" s="419">
        <f t="shared" si="557"/>
        <v>0</v>
      </c>
      <c r="L3439" s="464">
        <f t="shared" si="558"/>
        <v>5920245</v>
      </c>
      <c r="M3439" s="644">
        <f t="shared" si="559"/>
        <v>4.1531528283421016E-5</v>
      </c>
      <c r="P3439" s="479"/>
    </row>
    <row r="3440" spans="1:16">
      <c r="A3440" s="680"/>
      <c r="B3440" s="440" t="s">
        <v>617</v>
      </c>
      <c r="C3440" s="441">
        <v>900870275</v>
      </c>
      <c r="D3440" s="414" t="s">
        <v>618</v>
      </c>
      <c r="E3440" s="418" t="s">
        <v>1644</v>
      </c>
      <c r="F3440" s="629">
        <v>44985</v>
      </c>
      <c r="G3440" s="419">
        <v>4231480</v>
      </c>
      <c r="H3440" s="419">
        <v>0</v>
      </c>
      <c r="I3440" s="419">
        <v>143.66999999999999</v>
      </c>
      <c r="J3440" s="466">
        <v>0</v>
      </c>
      <c r="K3440" s="419">
        <f t="shared" si="557"/>
        <v>0</v>
      </c>
      <c r="L3440" s="464">
        <f t="shared" si="558"/>
        <v>4231480</v>
      </c>
      <c r="M3440" s="644">
        <f t="shared" si="559"/>
        <v>2.9684553815041497E-5</v>
      </c>
      <c r="P3440" s="479"/>
    </row>
    <row r="3441" spans="1:16">
      <c r="A3441" s="680"/>
      <c r="B3441" s="440" t="s">
        <v>617</v>
      </c>
      <c r="C3441" s="441">
        <v>900870275</v>
      </c>
      <c r="D3441" s="414" t="s">
        <v>618</v>
      </c>
      <c r="E3441" s="418" t="s">
        <v>1644</v>
      </c>
      <c r="F3441" s="627">
        <v>20230221</v>
      </c>
      <c r="G3441" s="419">
        <v>1690000</v>
      </c>
      <c r="H3441" s="419">
        <v>0</v>
      </c>
      <c r="I3441" s="419">
        <v>143.66999999999999</v>
      </c>
      <c r="J3441" s="466">
        <v>0</v>
      </c>
      <c r="K3441" s="419">
        <f t="shared" si="557"/>
        <v>0</v>
      </c>
      <c r="L3441" s="464">
        <f t="shared" si="558"/>
        <v>1690000</v>
      </c>
      <c r="M3441" s="644">
        <f t="shared" si="559"/>
        <v>1.1855638203990124E-5</v>
      </c>
      <c r="P3441" s="479"/>
    </row>
    <row r="3442" spans="1:16">
      <c r="A3442" s="680"/>
      <c r="B3442" s="440" t="s">
        <v>617</v>
      </c>
      <c r="C3442" s="441">
        <v>900870275</v>
      </c>
      <c r="D3442" s="414" t="s">
        <v>618</v>
      </c>
      <c r="E3442" s="418" t="s">
        <v>1644</v>
      </c>
      <c r="F3442" s="627">
        <v>20230406</v>
      </c>
      <c r="G3442" s="419">
        <v>1087876</v>
      </c>
      <c r="H3442" s="419">
        <v>0</v>
      </c>
      <c r="I3442" s="419">
        <v>143.66999999999999</v>
      </c>
      <c r="J3442" s="466">
        <v>0</v>
      </c>
      <c r="K3442" s="419">
        <f t="shared" si="557"/>
        <v>0</v>
      </c>
      <c r="L3442" s="464">
        <f t="shared" si="558"/>
        <v>1087876</v>
      </c>
      <c r="M3442" s="644">
        <f t="shared" si="559"/>
        <v>7.6316356608307454E-6</v>
      </c>
      <c r="P3442" s="479"/>
    </row>
    <row r="3443" spans="1:16">
      <c r="A3443" s="680"/>
      <c r="B3443" s="440" t="s">
        <v>617</v>
      </c>
      <c r="C3443" s="441">
        <v>900870275</v>
      </c>
      <c r="D3443" s="414" t="s">
        <v>618</v>
      </c>
      <c r="E3443" s="418" t="s">
        <v>1644</v>
      </c>
      <c r="F3443" s="627">
        <v>20230517</v>
      </c>
      <c r="G3443" s="419">
        <v>2677373</v>
      </c>
      <c r="H3443" s="419">
        <v>0</v>
      </c>
      <c r="I3443" s="419">
        <v>143.66999999999999</v>
      </c>
      <c r="J3443" s="466">
        <v>0</v>
      </c>
      <c r="K3443" s="419">
        <f t="shared" si="557"/>
        <v>0</v>
      </c>
      <c r="L3443" s="464">
        <f t="shared" si="558"/>
        <v>2677373</v>
      </c>
      <c r="M3443" s="644">
        <f t="shared" si="559"/>
        <v>1.8782228180551274E-5</v>
      </c>
      <c r="P3443" s="479"/>
    </row>
    <row r="3444" spans="1:16">
      <c r="A3444" s="680"/>
      <c r="B3444" s="440" t="s">
        <v>617</v>
      </c>
      <c r="C3444" s="441">
        <v>900870275</v>
      </c>
      <c r="D3444" s="414" t="s">
        <v>618</v>
      </c>
      <c r="E3444" s="418" t="s">
        <v>1644</v>
      </c>
      <c r="F3444" s="627">
        <v>20230522</v>
      </c>
      <c r="G3444" s="419">
        <v>12192276</v>
      </c>
      <c r="H3444" s="419">
        <v>0</v>
      </c>
      <c r="I3444" s="419">
        <v>143.66999999999999</v>
      </c>
      <c r="J3444" s="466">
        <v>0</v>
      </c>
      <c r="K3444" s="419">
        <f t="shared" si="557"/>
        <v>0</v>
      </c>
      <c r="L3444" s="464">
        <f t="shared" si="558"/>
        <v>12192276</v>
      </c>
      <c r="M3444" s="644">
        <f t="shared" si="559"/>
        <v>8.5530895348634252E-5</v>
      </c>
      <c r="P3444" s="479"/>
    </row>
    <row r="3445" spans="1:16">
      <c r="A3445" s="680"/>
      <c r="B3445" s="440" t="s">
        <v>617</v>
      </c>
      <c r="C3445" s="441">
        <v>900870275</v>
      </c>
      <c r="D3445" s="414" t="s">
        <v>618</v>
      </c>
      <c r="E3445" s="418" t="s">
        <v>1644</v>
      </c>
      <c r="F3445" s="627">
        <v>20230512</v>
      </c>
      <c r="G3445" s="419">
        <v>1664739</v>
      </c>
      <c r="H3445" s="419">
        <v>0</v>
      </c>
      <c r="I3445" s="419">
        <v>143.66999999999999</v>
      </c>
      <c r="J3445" s="466">
        <v>0</v>
      </c>
      <c r="K3445" s="419">
        <f t="shared" si="557"/>
        <v>0</v>
      </c>
      <c r="L3445" s="464">
        <f t="shared" si="558"/>
        <v>1664739</v>
      </c>
      <c r="M3445" s="644">
        <f t="shared" si="559"/>
        <v>1.1678427981107879E-5</v>
      </c>
      <c r="P3445" s="479"/>
    </row>
    <row r="3446" spans="1:16">
      <c r="A3446" s="680"/>
      <c r="B3446" s="440" t="s">
        <v>617</v>
      </c>
      <c r="C3446" s="441">
        <v>900870275</v>
      </c>
      <c r="D3446" s="414" t="s">
        <v>618</v>
      </c>
      <c r="E3446" s="418" t="s">
        <v>1644</v>
      </c>
      <c r="F3446" s="627">
        <v>20230531</v>
      </c>
      <c r="G3446" s="419">
        <v>799999</v>
      </c>
      <c r="H3446" s="419">
        <v>0</v>
      </c>
      <c r="I3446" s="419">
        <v>143.66999999999999</v>
      </c>
      <c r="J3446" s="466">
        <v>0</v>
      </c>
      <c r="K3446" s="419">
        <f t="shared" si="557"/>
        <v>0</v>
      </c>
      <c r="L3446" s="464">
        <f t="shared" si="558"/>
        <v>799999</v>
      </c>
      <c r="M3446" s="644">
        <f t="shared" si="559"/>
        <v>5.6121294127537843E-6</v>
      </c>
      <c r="P3446" s="479"/>
    </row>
    <row r="3447" spans="1:16">
      <c r="A3447" s="680"/>
      <c r="B3447" s="440" t="s">
        <v>617</v>
      </c>
      <c r="C3447" s="441">
        <v>900870275</v>
      </c>
      <c r="D3447" s="414" t="s">
        <v>618</v>
      </c>
      <c r="E3447" s="418" t="s">
        <v>1644</v>
      </c>
      <c r="F3447" s="627">
        <v>20230517</v>
      </c>
      <c r="G3447" s="419">
        <v>1344620</v>
      </c>
      <c r="H3447" s="419">
        <v>0</v>
      </c>
      <c r="I3447" s="419">
        <v>143.66999999999999</v>
      </c>
      <c r="J3447" s="466">
        <v>0</v>
      </c>
      <c r="K3447" s="419">
        <f t="shared" si="557"/>
        <v>0</v>
      </c>
      <c r="L3447" s="464">
        <f t="shared" si="558"/>
        <v>1344620</v>
      </c>
      <c r="M3447" s="644">
        <f t="shared" si="559"/>
        <v>9.4327386046444974E-6</v>
      </c>
      <c r="P3447" s="479"/>
    </row>
    <row r="3448" spans="1:16">
      <c r="A3448" s="680"/>
      <c r="B3448" s="440" t="s">
        <v>617</v>
      </c>
      <c r="C3448" s="441">
        <v>900870275</v>
      </c>
      <c r="D3448" s="414" t="s">
        <v>618</v>
      </c>
      <c r="E3448" s="418" t="s">
        <v>1644</v>
      </c>
      <c r="F3448" s="627">
        <v>20230512</v>
      </c>
      <c r="G3448" s="419">
        <v>119000</v>
      </c>
      <c r="H3448" s="419">
        <v>0</v>
      </c>
      <c r="I3448" s="419">
        <v>143.66999999999999</v>
      </c>
      <c r="J3448" s="466">
        <v>0</v>
      </c>
      <c r="K3448" s="419">
        <f t="shared" si="557"/>
        <v>0</v>
      </c>
      <c r="L3448" s="464">
        <f t="shared" si="558"/>
        <v>119000</v>
      </c>
      <c r="M3448" s="644">
        <f t="shared" si="559"/>
        <v>8.3480529365374243E-7</v>
      </c>
      <c r="P3448" s="479"/>
    </row>
    <row r="3449" spans="1:16">
      <c r="A3449" s="680"/>
      <c r="B3449" s="440" t="s">
        <v>617</v>
      </c>
      <c r="C3449" s="441">
        <v>900870275</v>
      </c>
      <c r="D3449" s="414" t="s">
        <v>618</v>
      </c>
      <c r="E3449" s="418" t="s">
        <v>1644</v>
      </c>
      <c r="F3449" s="627">
        <v>20230531</v>
      </c>
      <c r="G3449" s="419">
        <v>528935</v>
      </c>
      <c r="H3449" s="419">
        <v>0</v>
      </c>
      <c r="I3449" s="419">
        <v>143.66999999999999</v>
      </c>
      <c r="J3449" s="466">
        <v>0</v>
      </c>
      <c r="K3449" s="419">
        <f t="shared" si="557"/>
        <v>0</v>
      </c>
      <c r="L3449" s="464">
        <f t="shared" si="558"/>
        <v>528935</v>
      </c>
      <c r="M3449" s="644">
        <f t="shared" si="559"/>
        <v>3.7105692268801872E-6</v>
      </c>
      <c r="P3449" s="479"/>
    </row>
    <row r="3450" spans="1:16">
      <c r="A3450" s="680"/>
      <c r="B3450" s="440" t="s">
        <v>617</v>
      </c>
      <c r="C3450" s="441">
        <v>900870275</v>
      </c>
      <c r="D3450" s="414" t="s">
        <v>618</v>
      </c>
      <c r="E3450" s="418" t="s">
        <v>1644</v>
      </c>
      <c r="F3450" s="627">
        <v>20230531</v>
      </c>
      <c r="G3450" s="419">
        <v>2243614</v>
      </c>
      <c r="H3450" s="419">
        <v>0</v>
      </c>
      <c r="I3450" s="419">
        <v>143.66999999999999</v>
      </c>
      <c r="J3450" s="466">
        <v>0</v>
      </c>
      <c r="K3450" s="419">
        <f t="shared" si="557"/>
        <v>0</v>
      </c>
      <c r="L3450" s="464">
        <f t="shared" si="558"/>
        <v>2243614</v>
      </c>
      <c r="M3450" s="644">
        <f t="shared" si="559"/>
        <v>1.5739334824501241E-5</v>
      </c>
      <c r="P3450" s="479"/>
    </row>
    <row r="3451" spans="1:16">
      <c r="A3451" s="680"/>
      <c r="B3451" s="440" t="s">
        <v>617</v>
      </c>
      <c r="C3451" s="441">
        <v>900870275</v>
      </c>
      <c r="D3451" s="414" t="s">
        <v>618</v>
      </c>
      <c r="E3451" s="418" t="s">
        <v>1644</v>
      </c>
      <c r="F3451" s="627">
        <v>20230530</v>
      </c>
      <c r="G3451" s="419">
        <v>12892400</v>
      </c>
      <c r="H3451" s="419">
        <v>0</v>
      </c>
      <c r="I3451" s="419">
        <v>143.66999999999999</v>
      </c>
      <c r="J3451" s="466">
        <v>0</v>
      </c>
      <c r="K3451" s="419">
        <f t="shared" si="557"/>
        <v>0</v>
      </c>
      <c r="L3451" s="464">
        <f t="shared" si="558"/>
        <v>12892400</v>
      </c>
      <c r="M3451" s="644">
        <f t="shared" si="559"/>
        <v>9.0442384604214361E-5</v>
      </c>
      <c r="P3451" s="479"/>
    </row>
    <row r="3452" spans="1:16">
      <c r="A3452" s="680"/>
      <c r="B3452" s="440" t="s">
        <v>617</v>
      </c>
      <c r="C3452" s="441">
        <v>900870275</v>
      </c>
      <c r="D3452" s="414" t="s">
        <v>618</v>
      </c>
      <c r="E3452" s="418" t="s">
        <v>1644</v>
      </c>
      <c r="F3452" s="627">
        <v>20230531</v>
      </c>
      <c r="G3452" s="419">
        <v>1250000</v>
      </c>
      <c r="H3452" s="419">
        <v>0</v>
      </c>
      <c r="I3452" s="419">
        <v>143.66999999999999</v>
      </c>
      <c r="J3452" s="466">
        <v>0</v>
      </c>
      <c r="K3452" s="419">
        <f t="shared" si="557"/>
        <v>0</v>
      </c>
      <c r="L3452" s="464">
        <f t="shared" si="558"/>
        <v>1250000</v>
      </c>
      <c r="M3452" s="644">
        <f t="shared" si="559"/>
        <v>8.7689631686317481E-6</v>
      </c>
      <c r="P3452" s="479"/>
    </row>
    <row r="3453" spans="1:16">
      <c r="A3453" s="680"/>
      <c r="B3453" s="440" t="s">
        <v>617</v>
      </c>
      <c r="C3453" s="441">
        <v>900870275</v>
      </c>
      <c r="D3453" s="414" t="s">
        <v>618</v>
      </c>
      <c r="E3453" s="418" t="s">
        <v>1644</v>
      </c>
      <c r="F3453" s="627">
        <v>20230531</v>
      </c>
      <c r="G3453" s="419">
        <v>976625</v>
      </c>
      <c r="H3453" s="419">
        <v>0</v>
      </c>
      <c r="I3453" s="419">
        <v>143.66999999999999</v>
      </c>
      <c r="J3453" s="466">
        <v>0</v>
      </c>
      <c r="K3453" s="419">
        <f t="shared" si="557"/>
        <v>0</v>
      </c>
      <c r="L3453" s="464">
        <f t="shared" si="558"/>
        <v>976625</v>
      </c>
      <c r="M3453" s="644">
        <f t="shared" si="559"/>
        <v>6.8511909236519849E-6</v>
      </c>
      <c r="P3453" s="479"/>
    </row>
    <row r="3454" spans="1:16">
      <c r="A3454" s="680"/>
      <c r="B3454" s="440" t="s">
        <v>617</v>
      </c>
      <c r="C3454" s="441">
        <v>900870275</v>
      </c>
      <c r="D3454" s="414" t="s">
        <v>618</v>
      </c>
      <c r="E3454" s="418" t="s">
        <v>1644</v>
      </c>
      <c r="F3454" s="627">
        <v>20230612</v>
      </c>
      <c r="G3454" s="419">
        <v>976625</v>
      </c>
      <c r="H3454" s="419">
        <v>0</v>
      </c>
      <c r="I3454" s="419">
        <v>143.66999999999999</v>
      </c>
      <c r="J3454" s="466">
        <v>0</v>
      </c>
      <c r="K3454" s="419">
        <f t="shared" si="557"/>
        <v>0</v>
      </c>
      <c r="L3454" s="464">
        <f t="shared" si="558"/>
        <v>976625</v>
      </c>
      <c r="M3454" s="644">
        <f t="shared" si="559"/>
        <v>6.8511909236519849E-6</v>
      </c>
      <c r="P3454" s="479"/>
    </row>
    <row r="3455" spans="1:16" s="411" customFormat="1">
      <c r="A3455" s="680"/>
      <c r="B3455" s="440" t="s">
        <v>617</v>
      </c>
      <c r="C3455" s="441">
        <v>900870275</v>
      </c>
      <c r="D3455" s="414" t="s">
        <v>618</v>
      </c>
      <c r="E3455" s="418" t="s">
        <v>1644</v>
      </c>
      <c r="F3455" s="627">
        <v>20230608</v>
      </c>
      <c r="G3455" s="419">
        <v>157872</v>
      </c>
      <c r="H3455" s="454"/>
      <c r="I3455" s="419">
        <v>143.66999999999999</v>
      </c>
      <c r="J3455" s="467"/>
      <c r="K3455" s="419">
        <f t="shared" si="557"/>
        <v>0</v>
      </c>
      <c r="L3455" s="464">
        <f t="shared" si="558"/>
        <v>157872</v>
      </c>
      <c r="M3455" s="644">
        <f t="shared" si="559"/>
        <v>1.1074990026865852E-6</v>
      </c>
    </row>
    <row r="3456" spans="1:16">
      <c r="A3456" s="680"/>
      <c r="B3456" s="440" t="s">
        <v>617</v>
      </c>
      <c r="C3456" s="441">
        <v>900870275</v>
      </c>
      <c r="D3456" s="414" t="s">
        <v>618</v>
      </c>
      <c r="E3456" s="418" t="s">
        <v>1644</v>
      </c>
      <c r="F3456" s="627">
        <v>20230630</v>
      </c>
      <c r="G3456" s="419">
        <v>296010</v>
      </c>
      <c r="H3456" s="419">
        <v>133.38</v>
      </c>
      <c r="I3456" s="419">
        <v>143.66999999999999</v>
      </c>
      <c r="J3456" s="466">
        <f t="shared" ref="J3456:J3496" si="560">+I3456/H3456</f>
        <v>1.0771479982006298</v>
      </c>
      <c r="K3456" s="419">
        <f t="shared" si="557"/>
        <v>3188.4657894736843</v>
      </c>
      <c r="L3456" s="464">
        <f t="shared" si="558"/>
        <v>299198.46578947367</v>
      </c>
      <c r="M3456" s="644">
        <f t="shared" si="559"/>
        <v>2.0989282612952167E-6</v>
      </c>
      <c r="P3456" s="479"/>
    </row>
    <row r="3457" spans="1:16">
      <c r="A3457" s="680"/>
      <c r="B3457" s="440" t="s">
        <v>617</v>
      </c>
      <c r="C3457" s="441">
        <v>900870275</v>
      </c>
      <c r="D3457" s="414" t="s">
        <v>618</v>
      </c>
      <c r="E3457" s="418" t="s">
        <v>1644</v>
      </c>
      <c r="F3457" s="627">
        <v>20230630</v>
      </c>
      <c r="G3457" s="419">
        <v>296010</v>
      </c>
      <c r="H3457" s="419">
        <v>133.38</v>
      </c>
      <c r="I3457" s="419">
        <v>143.66999999999999</v>
      </c>
      <c r="J3457" s="466">
        <f t="shared" si="560"/>
        <v>1.0771479982006298</v>
      </c>
      <c r="K3457" s="419">
        <f t="shared" ref="K3457:K3488" si="561">+G3457*J3457%</f>
        <v>3188.4657894736843</v>
      </c>
      <c r="L3457" s="464">
        <f t="shared" si="558"/>
        <v>299198.46578947367</v>
      </c>
      <c r="M3457" s="644">
        <f t="shared" si="559"/>
        <v>2.0989282612952167E-6</v>
      </c>
      <c r="P3457" s="479"/>
    </row>
    <row r="3458" spans="1:16" s="411" customFormat="1">
      <c r="A3458" s="680"/>
      <c r="B3458" s="440" t="s">
        <v>617</v>
      </c>
      <c r="C3458" s="441">
        <v>900870275</v>
      </c>
      <c r="D3458" s="414" t="s">
        <v>618</v>
      </c>
      <c r="E3458" s="418" t="s">
        <v>1644</v>
      </c>
      <c r="F3458" s="627">
        <v>20230715</v>
      </c>
      <c r="G3458" s="419">
        <v>78936</v>
      </c>
      <c r="H3458" s="454"/>
      <c r="I3458" s="419">
        <v>143.66999999999999</v>
      </c>
      <c r="J3458" s="467"/>
      <c r="K3458" s="419">
        <f t="shared" si="561"/>
        <v>0</v>
      </c>
      <c r="L3458" s="464">
        <f t="shared" si="558"/>
        <v>78936</v>
      </c>
      <c r="M3458" s="644">
        <f t="shared" si="559"/>
        <v>5.5374950134329259E-7</v>
      </c>
    </row>
    <row r="3459" spans="1:16">
      <c r="A3459" s="680"/>
      <c r="B3459" s="440" t="s">
        <v>617</v>
      </c>
      <c r="C3459" s="441">
        <v>900870275</v>
      </c>
      <c r="D3459" s="414" t="s">
        <v>618</v>
      </c>
      <c r="E3459" s="418" t="s">
        <v>1644</v>
      </c>
      <c r="F3459" s="627">
        <v>20230715</v>
      </c>
      <c r="G3459" s="419">
        <v>197340</v>
      </c>
      <c r="H3459" s="419">
        <v>115.11</v>
      </c>
      <c r="I3459" s="419">
        <v>143.66999999999999</v>
      </c>
      <c r="J3459" s="466">
        <f t="shared" si="560"/>
        <v>1.2481105029971331</v>
      </c>
      <c r="K3459" s="419">
        <f t="shared" si="561"/>
        <v>2463.0212666145421</v>
      </c>
      <c r="L3459" s="464">
        <f t="shared" si="558"/>
        <v>199803.02126661455</v>
      </c>
      <c r="M3459" s="644">
        <f t="shared" si="559"/>
        <v>1.4016522675746312E-6</v>
      </c>
      <c r="P3459" s="479"/>
    </row>
    <row r="3460" spans="1:16">
      <c r="A3460" s="680"/>
      <c r="B3460" s="440" t="s">
        <v>617</v>
      </c>
      <c r="C3460" s="441">
        <v>900870275</v>
      </c>
      <c r="D3460" s="414" t="s">
        <v>618</v>
      </c>
      <c r="E3460" s="418" t="s">
        <v>1644</v>
      </c>
      <c r="F3460" s="627">
        <v>20230715</v>
      </c>
      <c r="G3460" s="419">
        <v>197340</v>
      </c>
      <c r="H3460" s="419">
        <v>118.7</v>
      </c>
      <c r="I3460" s="419">
        <v>143.66999999999999</v>
      </c>
      <c r="J3460" s="466">
        <f t="shared" si="560"/>
        <v>1.2103622577927546</v>
      </c>
      <c r="K3460" s="419">
        <f t="shared" si="561"/>
        <v>2388.5288795282218</v>
      </c>
      <c r="L3460" s="464">
        <f t="shared" si="558"/>
        <v>199728.52887952822</v>
      </c>
      <c r="M3460" s="644">
        <f t="shared" si="559"/>
        <v>1.4011296907756685E-6</v>
      </c>
      <c r="P3460" s="479"/>
    </row>
    <row r="3461" spans="1:16">
      <c r="A3461" s="680"/>
      <c r="B3461" s="440" t="s">
        <v>617</v>
      </c>
      <c r="C3461" s="441">
        <v>900870275</v>
      </c>
      <c r="D3461" s="414" t="s">
        <v>618</v>
      </c>
      <c r="E3461" s="418" t="s">
        <v>1644</v>
      </c>
      <c r="F3461" s="627">
        <v>20230730</v>
      </c>
      <c r="G3461" s="419">
        <v>197340</v>
      </c>
      <c r="H3461" s="419">
        <v>132.80000000000001</v>
      </c>
      <c r="I3461" s="419">
        <v>143.66999999999999</v>
      </c>
      <c r="J3461" s="466">
        <f t="shared" si="560"/>
        <v>1.081852409638554</v>
      </c>
      <c r="K3461" s="419">
        <f t="shared" si="561"/>
        <v>2134.9275451807225</v>
      </c>
      <c r="L3461" s="464">
        <f t="shared" si="558"/>
        <v>199474.92754518072</v>
      </c>
      <c r="M3461" s="644">
        <f t="shared" si="559"/>
        <v>1.3993506341673411E-6</v>
      </c>
      <c r="P3461" s="479"/>
    </row>
    <row r="3462" spans="1:16">
      <c r="A3462" s="680"/>
      <c r="B3462" s="440" t="s">
        <v>617</v>
      </c>
      <c r="C3462" s="441">
        <v>900870275</v>
      </c>
      <c r="D3462" s="414" t="s">
        <v>618</v>
      </c>
      <c r="E3462" s="418" t="s">
        <v>1644</v>
      </c>
      <c r="F3462" s="627">
        <v>20230713</v>
      </c>
      <c r="G3462" s="419">
        <v>48085</v>
      </c>
      <c r="H3462" s="419">
        <v>143.66999999999999</v>
      </c>
      <c r="I3462" s="419">
        <v>143.66999999999999</v>
      </c>
      <c r="J3462" s="466">
        <f t="shared" si="560"/>
        <v>1</v>
      </c>
      <c r="K3462" s="419">
        <f t="shared" si="561"/>
        <v>480.85</v>
      </c>
      <c r="L3462" s="464">
        <f t="shared" si="558"/>
        <v>48565.85</v>
      </c>
      <c r="M3462" s="644">
        <f t="shared" si="559"/>
        <v>3.4069771992263536E-7</v>
      </c>
      <c r="P3462" s="479"/>
    </row>
    <row r="3463" spans="1:16" s="411" customFormat="1">
      <c r="A3463" s="680"/>
      <c r="B3463" s="440" t="s">
        <v>617</v>
      </c>
      <c r="C3463" s="441">
        <v>900870275</v>
      </c>
      <c r="D3463" s="414" t="s">
        <v>618</v>
      </c>
      <c r="E3463" s="418" t="s">
        <v>1644</v>
      </c>
      <c r="F3463" s="627">
        <v>20230713</v>
      </c>
      <c r="G3463" s="419">
        <v>197340</v>
      </c>
      <c r="H3463" s="454"/>
      <c r="I3463" s="419">
        <v>143.66999999999999</v>
      </c>
      <c r="J3463" s="467"/>
      <c r="K3463" s="419">
        <f t="shared" si="561"/>
        <v>0</v>
      </c>
      <c r="L3463" s="464">
        <f t="shared" si="558"/>
        <v>197340</v>
      </c>
      <c r="M3463" s="644">
        <f t="shared" si="559"/>
        <v>1.3843737533582314E-6</v>
      </c>
    </row>
    <row r="3464" spans="1:16">
      <c r="A3464" s="680"/>
      <c r="B3464" s="440" t="s">
        <v>617</v>
      </c>
      <c r="C3464" s="441">
        <v>900870275</v>
      </c>
      <c r="D3464" s="414" t="s">
        <v>618</v>
      </c>
      <c r="E3464" s="418" t="s">
        <v>1644</v>
      </c>
      <c r="F3464" s="627">
        <v>20230730</v>
      </c>
      <c r="G3464" s="419">
        <v>153872</v>
      </c>
      <c r="H3464" s="419">
        <v>0</v>
      </c>
      <c r="I3464" s="419">
        <v>143.66999999999999</v>
      </c>
      <c r="J3464" s="466">
        <v>0</v>
      </c>
      <c r="K3464" s="419">
        <f t="shared" si="561"/>
        <v>0</v>
      </c>
      <c r="L3464" s="464">
        <f t="shared" si="558"/>
        <v>153872</v>
      </c>
      <c r="M3464" s="644">
        <f t="shared" si="559"/>
        <v>1.0794383205469636E-6</v>
      </c>
      <c r="P3464" s="479"/>
    </row>
    <row r="3465" spans="1:16">
      <c r="A3465" s="680"/>
      <c r="B3465" s="440" t="s">
        <v>617</v>
      </c>
      <c r="C3465" s="441">
        <v>900870275</v>
      </c>
      <c r="D3465" s="414" t="s">
        <v>618</v>
      </c>
      <c r="E3465" s="418" t="s">
        <v>1644</v>
      </c>
      <c r="F3465" s="627">
        <v>20230816</v>
      </c>
      <c r="G3465" s="419">
        <v>197340</v>
      </c>
      <c r="H3465" s="419">
        <v>0</v>
      </c>
      <c r="I3465" s="419">
        <v>143.66999999999999</v>
      </c>
      <c r="J3465" s="466">
        <v>0</v>
      </c>
      <c r="K3465" s="419">
        <f t="shared" si="561"/>
        <v>0</v>
      </c>
      <c r="L3465" s="464">
        <f t="shared" si="558"/>
        <v>197340</v>
      </c>
      <c r="M3465" s="644">
        <f t="shared" si="559"/>
        <v>1.3843737533582314E-6</v>
      </c>
      <c r="P3465" s="479"/>
    </row>
    <row r="3466" spans="1:16">
      <c r="A3466" s="680"/>
      <c r="B3466" s="440" t="s">
        <v>617</v>
      </c>
      <c r="C3466" s="441">
        <v>900870275</v>
      </c>
      <c r="D3466" s="414" t="s">
        <v>618</v>
      </c>
      <c r="E3466" s="418" t="s">
        <v>1644</v>
      </c>
      <c r="F3466" s="627">
        <v>20230804</v>
      </c>
      <c r="G3466" s="419">
        <v>296010</v>
      </c>
      <c r="H3466" s="419">
        <v>0</v>
      </c>
      <c r="I3466" s="419">
        <v>143.66999999999999</v>
      </c>
      <c r="J3466" s="466">
        <v>0</v>
      </c>
      <c r="K3466" s="419">
        <f t="shared" si="561"/>
        <v>0</v>
      </c>
      <c r="L3466" s="464">
        <f t="shared" si="558"/>
        <v>296010</v>
      </c>
      <c r="M3466" s="644">
        <f t="shared" si="559"/>
        <v>2.0765606300373472E-6</v>
      </c>
      <c r="P3466" s="479"/>
    </row>
    <row r="3467" spans="1:16">
      <c r="A3467" s="680"/>
      <c r="B3467" s="440" t="s">
        <v>617</v>
      </c>
      <c r="C3467" s="441">
        <v>900870275</v>
      </c>
      <c r="D3467" s="414" t="s">
        <v>618</v>
      </c>
      <c r="E3467" s="418" t="s">
        <v>1644</v>
      </c>
      <c r="F3467" s="627">
        <v>20230731</v>
      </c>
      <c r="G3467" s="419">
        <v>246675</v>
      </c>
      <c r="H3467" s="419">
        <v>0</v>
      </c>
      <c r="I3467" s="419">
        <v>143.66999999999999</v>
      </c>
      <c r="J3467" s="466">
        <v>0</v>
      </c>
      <c r="K3467" s="419">
        <f t="shared" si="561"/>
        <v>0</v>
      </c>
      <c r="L3467" s="464">
        <f t="shared" si="558"/>
        <v>246675</v>
      </c>
      <c r="M3467" s="644">
        <f t="shared" si="559"/>
        <v>1.7304671916977892E-6</v>
      </c>
      <c r="P3467" s="479"/>
    </row>
    <row r="3468" spans="1:16">
      <c r="A3468" s="680"/>
      <c r="B3468" s="440" t="s">
        <v>617</v>
      </c>
      <c r="C3468" s="441">
        <v>900870275</v>
      </c>
      <c r="D3468" s="414" t="s">
        <v>618</v>
      </c>
      <c r="E3468" s="418" t="s">
        <v>1644</v>
      </c>
      <c r="F3468" s="627">
        <v>20230715</v>
      </c>
      <c r="G3468" s="419">
        <v>1740677</v>
      </c>
      <c r="H3468" s="419">
        <v>0</v>
      </c>
      <c r="I3468" s="419">
        <v>143.66999999999999</v>
      </c>
      <c r="J3468" s="466">
        <v>0</v>
      </c>
      <c r="K3468" s="419">
        <f t="shared" si="561"/>
        <v>0</v>
      </c>
      <c r="L3468" s="464">
        <f t="shared" si="558"/>
        <v>1740677</v>
      </c>
      <c r="M3468" s="644">
        <f t="shared" si="559"/>
        <v>1.2211146001187525E-5</v>
      </c>
      <c r="P3468" s="479"/>
    </row>
    <row r="3469" spans="1:16">
      <c r="A3469" s="680"/>
      <c r="B3469" s="440" t="s">
        <v>617</v>
      </c>
      <c r="C3469" s="441">
        <v>900870275</v>
      </c>
      <c r="D3469" s="414" t="s">
        <v>618</v>
      </c>
      <c r="E3469" s="418" t="s">
        <v>1644</v>
      </c>
      <c r="F3469" s="627">
        <v>20240819</v>
      </c>
      <c r="G3469" s="419">
        <v>246675</v>
      </c>
      <c r="H3469" s="419">
        <v>0</v>
      </c>
      <c r="I3469" s="419">
        <v>143.66999999999999</v>
      </c>
      <c r="J3469" s="466">
        <v>0</v>
      </c>
      <c r="K3469" s="419">
        <f t="shared" si="561"/>
        <v>0</v>
      </c>
      <c r="L3469" s="464">
        <f t="shared" si="558"/>
        <v>246675</v>
      </c>
      <c r="M3469" s="644">
        <f t="shared" si="559"/>
        <v>1.7304671916977892E-6</v>
      </c>
      <c r="P3469" s="479"/>
    </row>
    <row r="3470" spans="1:16">
      <c r="A3470" s="680"/>
      <c r="B3470" s="440" t="s">
        <v>617</v>
      </c>
      <c r="C3470" s="441">
        <v>900870275</v>
      </c>
      <c r="D3470" s="414" t="s">
        <v>618</v>
      </c>
      <c r="E3470" s="418" t="s">
        <v>1644</v>
      </c>
      <c r="F3470" s="627">
        <v>20240801</v>
      </c>
      <c r="G3470" s="419">
        <v>197340</v>
      </c>
      <c r="H3470" s="419">
        <v>0</v>
      </c>
      <c r="I3470" s="419">
        <v>143.66999999999999</v>
      </c>
      <c r="J3470" s="466">
        <v>0</v>
      </c>
      <c r="K3470" s="419">
        <f t="shared" si="561"/>
        <v>0</v>
      </c>
      <c r="L3470" s="464">
        <f t="shared" si="558"/>
        <v>197340</v>
      </c>
      <c r="M3470" s="644">
        <f t="shared" si="559"/>
        <v>1.3843737533582314E-6</v>
      </c>
      <c r="P3470" s="479"/>
    </row>
    <row r="3471" spans="1:16">
      <c r="A3471" s="680"/>
      <c r="B3471" s="440" t="s">
        <v>617</v>
      </c>
      <c r="C3471" s="441">
        <v>900870275</v>
      </c>
      <c r="D3471" s="414" t="s">
        <v>618</v>
      </c>
      <c r="E3471" s="418" t="s">
        <v>1644</v>
      </c>
      <c r="F3471" s="627">
        <v>20240806</v>
      </c>
      <c r="G3471" s="419">
        <v>73902</v>
      </c>
      <c r="H3471" s="419">
        <v>0</v>
      </c>
      <c r="I3471" s="419">
        <v>143.66999999999999</v>
      </c>
      <c r="J3471" s="466">
        <v>0</v>
      </c>
      <c r="K3471" s="419">
        <f t="shared" si="561"/>
        <v>0</v>
      </c>
      <c r="L3471" s="464">
        <f t="shared" si="558"/>
        <v>73902</v>
      </c>
      <c r="M3471" s="644">
        <f t="shared" si="559"/>
        <v>5.1843513287057882E-7</v>
      </c>
      <c r="P3471" s="479"/>
    </row>
    <row r="3472" spans="1:16" s="411" customFormat="1">
      <c r="A3472" s="680"/>
      <c r="B3472" s="440" t="s">
        <v>617</v>
      </c>
      <c r="C3472" s="441">
        <v>900870275</v>
      </c>
      <c r="D3472" s="414" t="s">
        <v>618</v>
      </c>
      <c r="E3472" s="418" t="s">
        <v>1644</v>
      </c>
      <c r="F3472" s="627">
        <v>20240722</v>
      </c>
      <c r="G3472" s="419">
        <v>41558</v>
      </c>
      <c r="H3472" s="454"/>
      <c r="I3472" s="419">
        <v>143.66999999999999</v>
      </c>
      <c r="J3472" s="467"/>
      <c r="K3472" s="419">
        <f t="shared" si="561"/>
        <v>0</v>
      </c>
      <c r="L3472" s="464">
        <f t="shared" si="558"/>
        <v>41558</v>
      </c>
      <c r="M3472" s="644">
        <f t="shared" si="559"/>
        <v>2.9153645708959855E-7</v>
      </c>
    </row>
    <row r="3473" spans="1:16">
      <c r="A3473" s="680"/>
      <c r="B3473" s="440" t="s">
        <v>617</v>
      </c>
      <c r="C3473" s="441">
        <v>900870275</v>
      </c>
      <c r="D3473" s="414" t="s">
        <v>618</v>
      </c>
      <c r="E3473" s="418" t="s">
        <v>1644</v>
      </c>
      <c r="F3473" s="627">
        <v>20240826</v>
      </c>
      <c r="G3473" s="419">
        <v>700000</v>
      </c>
      <c r="H3473" s="419">
        <v>111.41</v>
      </c>
      <c r="I3473" s="419">
        <v>143.66999999999999</v>
      </c>
      <c r="J3473" s="466">
        <f t="shared" si="560"/>
        <v>1.2895610806929358</v>
      </c>
      <c r="K3473" s="419">
        <f t="shared" si="561"/>
        <v>9026.9275648505518</v>
      </c>
      <c r="L3473" s="464">
        <f t="shared" si="558"/>
        <v>709026.92756485054</v>
      </c>
      <c r="M3473" s="644">
        <f t="shared" si="559"/>
        <v>4.9739448107074441E-6</v>
      </c>
      <c r="P3473" s="479"/>
    </row>
    <row r="3474" spans="1:16">
      <c r="A3474" s="680"/>
      <c r="B3474" s="440" t="s">
        <v>617</v>
      </c>
      <c r="C3474" s="441">
        <v>900870275</v>
      </c>
      <c r="D3474" s="414" t="s">
        <v>618</v>
      </c>
      <c r="E3474" s="418" t="s">
        <v>1644</v>
      </c>
      <c r="F3474" s="627">
        <v>20240826</v>
      </c>
      <c r="G3474" s="419">
        <v>223260</v>
      </c>
      <c r="H3474" s="419">
        <v>119.31</v>
      </c>
      <c r="I3474" s="419">
        <v>143.66999999999999</v>
      </c>
      <c r="J3474" s="466">
        <f t="shared" si="560"/>
        <v>1.2041740005028916</v>
      </c>
      <c r="K3474" s="419">
        <f t="shared" si="561"/>
        <v>2688.4388735227558</v>
      </c>
      <c r="L3474" s="464">
        <f t="shared" si="558"/>
        <v>225948.43887352277</v>
      </c>
      <c r="M3474" s="644">
        <f t="shared" si="559"/>
        <v>1.5850668307934105E-6</v>
      </c>
      <c r="P3474" s="479"/>
    </row>
    <row r="3475" spans="1:16" s="411" customFormat="1">
      <c r="A3475" s="680"/>
      <c r="B3475" s="456" t="s">
        <v>26</v>
      </c>
      <c r="C3475" s="458"/>
      <c r="D3475" s="449"/>
      <c r="E3475" s="526"/>
      <c r="F3475" s="626"/>
      <c r="G3475" s="454">
        <f>SUM(G3425:G3474)</f>
        <v>99447641</v>
      </c>
      <c r="H3475" s="454" t="s">
        <v>158</v>
      </c>
      <c r="I3475" s="454" t="s">
        <v>158</v>
      </c>
      <c r="J3475" s="454" t="s">
        <v>158</v>
      </c>
      <c r="K3475" s="454">
        <f t="shared" ref="K3475:L3475" si="562">SUM(K3425:K3474)</f>
        <v>478969.25847028056</v>
      </c>
      <c r="L3475" s="454">
        <f t="shared" si="562"/>
        <v>99926610.258470237</v>
      </c>
      <c r="M3475" s="644">
        <f t="shared" si="559"/>
        <v>7.0100221193819599E-4</v>
      </c>
    </row>
    <row r="3476" spans="1:16" ht="28">
      <c r="A3476" s="680"/>
      <c r="B3476" s="439" t="s">
        <v>840</v>
      </c>
      <c r="C3476" s="441">
        <v>900390761</v>
      </c>
      <c r="D3476" s="439" t="s">
        <v>841</v>
      </c>
      <c r="E3476" s="437" t="s">
        <v>1644</v>
      </c>
      <c r="F3476" s="629">
        <v>45366</v>
      </c>
      <c r="G3476" s="419">
        <v>705682</v>
      </c>
      <c r="H3476" s="419">
        <v>143.66999999999999</v>
      </c>
      <c r="I3476" s="419">
        <v>143.66999999999999</v>
      </c>
      <c r="J3476" s="466">
        <f t="shared" si="560"/>
        <v>1</v>
      </c>
      <c r="K3476" s="419">
        <f t="shared" ref="K3476:K3507" si="563">+G3476*J3476%</f>
        <v>7056.82</v>
      </c>
      <c r="L3476" s="464">
        <f t="shared" si="558"/>
        <v>712738.82</v>
      </c>
      <c r="M3476" s="644">
        <f t="shared" si="559"/>
        <v>4.9999843691472422E-6</v>
      </c>
      <c r="P3476" s="479"/>
    </row>
    <row r="3477" spans="1:16" s="411" customFormat="1" ht="28">
      <c r="A3477" s="680"/>
      <c r="B3477" s="439" t="s">
        <v>840</v>
      </c>
      <c r="C3477" s="441">
        <v>900390761</v>
      </c>
      <c r="D3477" s="439" t="s">
        <v>841</v>
      </c>
      <c r="E3477" s="437" t="s">
        <v>1644</v>
      </c>
      <c r="F3477" s="629">
        <v>45470</v>
      </c>
      <c r="G3477" s="419">
        <v>4432141</v>
      </c>
      <c r="H3477" s="454"/>
      <c r="I3477" s="419">
        <v>143.66999999999999</v>
      </c>
      <c r="J3477" s="467"/>
      <c r="K3477" s="419">
        <f t="shared" si="563"/>
        <v>0</v>
      </c>
      <c r="L3477" s="464">
        <f t="shared" si="558"/>
        <v>4432141</v>
      </c>
      <c r="M3477" s="644">
        <f t="shared" si="559"/>
        <v>3.1092224949746147E-5</v>
      </c>
    </row>
    <row r="3478" spans="1:16" ht="28">
      <c r="A3478" s="680"/>
      <c r="B3478" s="439" t="s">
        <v>840</v>
      </c>
      <c r="C3478" s="441">
        <v>900390761</v>
      </c>
      <c r="D3478" s="439" t="s">
        <v>841</v>
      </c>
      <c r="E3478" s="437" t="s">
        <v>1644</v>
      </c>
      <c r="F3478" s="629">
        <v>43830</v>
      </c>
      <c r="G3478" s="419">
        <v>129390000</v>
      </c>
      <c r="H3478" s="419">
        <v>0</v>
      </c>
      <c r="I3478" s="419">
        <v>143.66999999999999</v>
      </c>
      <c r="J3478" s="466">
        <v>0</v>
      </c>
      <c r="K3478" s="419">
        <f t="shared" si="563"/>
        <v>0</v>
      </c>
      <c r="L3478" s="464">
        <f t="shared" si="558"/>
        <v>129390000</v>
      </c>
      <c r="M3478" s="644">
        <f t="shared" si="559"/>
        <v>9.076929155114095E-4</v>
      </c>
      <c r="P3478" s="479"/>
    </row>
    <row r="3479" spans="1:16" s="411" customFormat="1" ht="28">
      <c r="A3479" s="680"/>
      <c r="B3479" s="439" t="s">
        <v>840</v>
      </c>
      <c r="C3479" s="441">
        <v>900390761</v>
      </c>
      <c r="D3479" s="439" t="s">
        <v>841</v>
      </c>
      <c r="E3479" s="437" t="s">
        <v>1644</v>
      </c>
      <c r="F3479" s="629">
        <v>44196</v>
      </c>
      <c r="G3479" s="419">
        <v>1215703718</v>
      </c>
      <c r="H3479" s="454"/>
      <c r="I3479" s="419">
        <v>143.66999999999999</v>
      </c>
      <c r="J3479" s="467"/>
      <c r="K3479" s="419">
        <f t="shared" si="563"/>
        <v>0</v>
      </c>
      <c r="L3479" s="464">
        <f t="shared" si="558"/>
        <v>1215703718</v>
      </c>
      <c r="M3479" s="644">
        <f t="shared" si="559"/>
        <v>8.528368901688543E-3</v>
      </c>
    </row>
    <row r="3480" spans="1:16" ht="28">
      <c r="A3480" s="680"/>
      <c r="B3480" s="439" t="s">
        <v>840</v>
      </c>
      <c r="C3480" s="441">
        <v>900390761</v>
      </c>
      <c r="D3480" s="439" t="s">
        <v>841</v>
      </c>
      <c r="E3480" s="437" t="s">
        <v>1644</v>
      </c>
      <c r="F3480" s="629">
        <v>44214</v>
      </c>
      <c r="G3480" s="419">
        <v>25640000</v>
      </c>
      <c r="H3480" s="419">
        <v>105.91</v>
      </c>
      <c r="I3480" s="419">
        <v>143.66999999999999</v>
      </c>
      <c r="J3480" s="466">
        <f t="shared" si="560"/>
        <v>1.3565291285053347</v>
      </c>
      <c r="K3480" s="419">
        <f t="shared" si="563"/>
        <v>347814.06854876783</v>
      </c>
      <c r="L3480" s="464">
        <f t="shared" si="558"/>
        <v>25987814.068548769</v>
      </c>
      <c r="M3480" s="644">
        <f t="shared" si="559"/>
        <v>1.8230894752028332E-4</v>
      </c>
      <c r="P3480" s="479"/>
    </row>
    <row r="3481" spans="1:16" s="411" customFormat="1" ht="28">
      <c r="A3481" s="680"/>
      <c r="B3481" s="439" t="s">
        <v>840</v>
      </c>
      <c r="C3481" s="441">
        <v>900390761</v>
      </c>
      <c r="D3481" s="439" t="s">
        <v>841</v>
      </c>
      <c r="E3481" s="437" t="s">
        <v>1644</v>
      </c>
      <c r="F3481" s="629">
        <v>44250</v>
      </c>
      <c r="G3481" s="419">
        <v>25640000</v>
      </c>
      <c r="H3481" s="454"/>
      <c r="I3481" s="419">
        <v>143.66999999999999</v>
      </c>
      <c r="J3481" s="467"/>
      <c r="K3481" s="419">
        <f t="shared" si="563"/>
        <v>0</v>
      </c>
      <c r="L3481" s="464">
        <f t="shared" si="558"/>
        <v>25640000</v>
      </c>
      <c r="M3481" s="644">
        <f t="shared" si="559"/>
        <v>1.7986897251497441E-4</v>
      </c>
    </row>
    <row r="3482" spans="1:16" ht="28">
      <c r="A3482" s="680"/>
      <c r="B3482" s="439" t="s">
        <v>840</v>
      </c>
      <c r="C3482" s="441">
        <v>900390761</v>
      </c>
      <c r="D3482" s="439" t="s">
        <v>841</v>
      </c>
      <c r="E3482" s="437" t="s">
        <v>1644</v>
      </c>
      <c r="F3482" s="629">
        <v>44274</v>
      </c>
      <c r="G3482" s="419">
        <v>25640000</v>
      </c>
      <c r="H3482" s="419">
        <v>0</v>
      </c>
      <c r="I3482" s="419">
        <v>143.66999999999999</v>
      </c>
      <c r="J3482" s="466">
        <v>0</v>
      </c>
      <c r="K3482" s="419">
        <f t="shared" si="563"/>
        <v>0</v>
      </c>
      <c r="L3482" s="464">
        <f t="shared" si="558"/>
        <v>25640000</v>
      </c>
      <c r="M3482" s="644">
        <f t="shared" si="559"/>
        <v>1.7986897251497441E-4</v>
      </c>
      <c r="P3482" s="479"/>
    </row>
    <row r="3483" spans="1:16" ht="28">
      <c r="A3483" s="680"/>
      <c r="B3483" s="439" t="s">
        <v>840</v>
      </c>
      <c r="C3483" s="441">
        <v>900390761</v>
      </c>
      <c r="D3483" s="439" t="s">
        <v>841</v>
      </c>
      <c r="E3483" s="437" t="s">
        <v>1644</v>
      </c>
      <c r="F3483" s="629">
        <v>44316</v>
      </c>
      <c r="G3483" s="419">
        <v>25640000</v>
      </c>
      <c r="H3483" s="419">
        <v>107.76</v>
      </c>
      <c r="I3483" s="419">
        <v>143.66999999999999</v>
      </c>
      <c r="J3483" s="466">
        <f t="shared" si="560"/>
        <v>1.333240534521158</v>
      </c>
      <c r="K3483" s="419">
        <f t="shared" si="563"/>
        <v>341842.87305122492</v>
      </c>
      <c r="L3483" s="464">
        <f t="shared" si="558"/>
        <v>25981842.873051226</v>
      </c>
      <c r="M3483" s="644">
        <f t="shared" si="559"/>
        <v>1.822670585655708E-4</v>
      </c>
      <c r="P3483" s="479"/>
    </row>
    <row r="3484" spans="1:16" s="411" customFormat="1" ht="28">
      <c r="A3484" s="680"/>
      <c r="B3484" s="439" t="s">
        <v>840</v>
      </c>
      <c r="C3484" s="441">
        <v>900390761</v>
      </c>
      <c r="D3484" s="439" t="s">
        <v>841</v>
      </c>
      <c r="E3484" s="437" t="s">
        <v>1644</v>
      </c>
      <c r="F3484" s="629">
        <v>44347</v>
      </c>
      <c r="G3484" s="419">
        <v>26052803</v>
      </c>
      <c r="H3484" s="454"/>
      <c r="I3484" s="419">
        <v>143.66999999999999</v>
      </c>
      <c r="J3484" s="467"/>
      <c r="K3484" s="419">
        <f t="shared" si="563"/>
        <v>0</v>
      </c>
      <c r="L3484" s="464">
        <f t="shared" si="558"/>
        <v>26052803</v>
      </c>
      <c r="M3484" s="644">
        <f t="shared" si="559"/>
        <v>1.8276485595729498E-4</v>
      </c>
    </row>
    <row r="3485" spans="1:16" ht="28">
      <c r="A3485" s="680"/>
      <c r="B3485" s="439" t="s">
        <v>840</v>
      </c>
      <c r="C3485" s="441">
        <v>900390761</v>
      </c>
      <c r="D3485" s="439" t="s">
        <v>841</v>
      </c>
      <c r="E3485" s="437" t="s">
        <v>1644</v>
      </c>
      <c r="F3485" s="629">
        <v>44356</v>
      </c>
      <c r="G3485" s="419">
        <v>26052803</v>
      </c>
      <c r="H3485" s="419">
        <v>0</v>
      </c>
      <c r="I3485" s="419">
        <v>143.66999999999999</v>
      </c>
      <c r="J3485" s="466">
        <v>0</v>
      </c>
      <c r="K3485" s="419">
        <f t="shared" si="563"/>
        <v>0</v>
      </c>
      <c r="L3485" s="464">
        <f t="shared" si="558"/>
        <v>26052803</v>
      </c>
      <c r="M3485" s="644">
        <f t="shared" si="559"/>
        <v>1.8276485595729498E-4</v>
      </c>
      <c r="P3485" s="479"/>
    </row>
    <row r="3486" spans="1:16" s="411" customFormat="1" ht="28">
      <c r="A3486" s="680"/>
      <c r="B3486" s="439" t="s">
        <v>840</v>
      </c>
      <c r="C3486" s="441">
        <v>900390761</v>
      </c>
      <c r="D3486" s="439" t="s">
        <v>841</v>
      </c>
      <c r="E3486" s="437" t="s">
        <v>1644</v>
      </c>
      <c r="F3486" s="629">
        <v>44392</v>
      </c>
      <c r="G3486" s="419">
        <v>26052803</v>
      </c>
      <c r="H3486" s="454"/>
      <c r="I3486" s="419">
        <v>143.66999999999999</v>
      </c>
      <c r="J3486" s="467"/>
      <c r="K3486" s="419">
        <f t="shared" si="563"/>
        <v>0</v>
      </c>
      <c r="L3486" s="464">
        <f t="shared" si="558"/>
        <v>26052803</v>
      </c>
      <c r="M3486" s="644">
        <f t="shared" si="559"/>
        <v>1.8276485595729498E-4</v>
      </c>
    </row>
    <row r="3487" spans="1:16" ht="28">
      <c r="A3487" s="680"/>
      <c r="B3487" s="439" t="s">
        <v>840</v>
      </c>
      <c r="C3487" s="441">
        <v>900390761</v>
      </c>
      <c r="D3487" s="439" t="s">
        <v>841</v>
      </c>
      <c r="E3487" s="437" t="s">
        <v>1644</v>
      </c>
      <c r="F3487" s="629">
        <v>44419</v>
      </c>
      <c r="G3487" s="419">
        <v>26052803</v>
      </c>
      <c r="H3487" s="419">
        <v>0</v>
      </c>
      <c r="I3487" s="419">
        <v>143.66999999999999</v>
      </c>
      <c r="J3487" s="466">
        <v>0</v>
      </c>
      <c r="K3487" s="419">
        <f t="shared" si="563"/>
        <v>0</v>
      </c>
      <c r="L3487" s="464">
        <f t="shared" si="558"/>
        <v>26052803</v>
      </c>
      <c r="M3487" s="644">
        <f t="shared" si="559"/>
        <v>1.8276485595729498E-4</v>
      </c>
      <c r="P3487" s="479"/>
    </row>
    <row r="3488" spans="1:16" ht="28">
      <c r="A3488" s="680"/>
      <c r="B3488" s="439" t="s">
        <v>840</v>
      </c>
      <c r="C3488" s="441">
        <v>900390761</v>
      </c>
      <c r="D3488" s="439" t="s">
        <v>841</v>
      </c>
      <c r="E3488" s="437" t="s">
        <v>1644</v>
      </c>
      <c r="F3488" s="629">
        <v>44439</v>
      </c>
      <c r="G3488" s="419">
        <v>2050948</v>
      </c>
      <c r="H3488" s="419">
        <v>0</v>
      </c>
      <c r="I3488" s="419">
        <v>143.66999999999999</v>
      </c>
      <c r="J3488" s="466">
        <v>0</v>
      </c>
      <c r="K3488" s="419">
        <f t="shared" si="563"/>
        <v>0</v>
      </c>
      <c r="L3488" s="464">
        <f t="shared" si="558"/>
        <v>2050948</v>
      </c>
      <c r="M3488" s="644">
        <f t="shared" si="559"/>
        <v>1.4387749978223159E-5</v>
      </c>
      <c r="P3488" s="479"/>
    </row>
    <row r="3489" spans="1:16" ht="28">
      <c r="A3489" s="680"/>
      <c r="B3489" s="439" t="s">
        <v>840</v>
      </c>
      <c r="C3489" s="441">
        <v>900390761</v>
      </c>
      <c r="D3489" s="439" t="s">
        <v>841</v>
      </c>
      <c r="E3489" s="437" t="s">
        <v>1644</v>
      </c>
      <c r="F3489" s="629">
        <v>44466</v>
      </c>
      <c r="G3489" s="419">
        <v>25495540</v>
      </c>
      <c r="H3489" s="419">
        <v>0</v>
      </c>
      <c r="I3489" s="419">
        <v>143.66999999999999</v>
      </c>
      <c r="J3489" s="466">
        <v>0</v>
      </c>
      <c r="K3489" s="419">
        <f t="shared" si="563"/>
        <v>0</v>
      </c>
      <c r="L3489" s="464">
        <f t="shared" si="558"/>
        <v>25495540</v>
      </c>
      <c r="M3489" s="644">
        <f t="shared" si="559"/>
        <v>1.7885556097950198E-4</v>
      </c>
      <c r="P3489" s="479"/>
    </row>
    <row r="3490" spans="1:16" ht="28">
      <c r="A3490" s="680"/>
      <c r="B3490" s="439" t="s">
        <v>840</v>
      </c>
      <c r="C3490" s="441">
        <v>900390761</v>
      </c>
      <c r="D3490" s="439" t="s">
        <v>841</v>
      </c>
      <c r="E3490" s="437" t="s">
        <v>1644</v>
      </c>
      <c r="F3490" s="629">
        <v>44490</v>
      </c>
      <c r="G3490" s="419">
        <v>25495540</v>
      </c>
      <c r="H3490" s="419">
        <v>0</v>
      </c>
      <c r="I3490" s="419">
        <v>143.66999999999999</v>
      </c>
      <c r="J3490" s="466">
        <v>0</v>
      </c>
      <c r="K3490" s="419">
        <f t="shared" si="563"/>
        <v>0</v>
      </c>
      <c r="L3490" s="464">
        <f t="shared" si="558"/>
        <v>25495540</v>
      </c>
      <c r="M3490" s="644">
        <f t="shared" si="559"/>
        <v>1.7885556097950198E-4</v>
      </c>
      <c r="P3490" s="479"/>
    </row>
    <row r="3491" spans="1:16" ht="28">
      <c r="A3491" s="680"/>
      <c r="B3491" s="439" t="s">
        <v>840</v>
      </c>
      <c r="C3491" s="441">
        <v>900390761</v>
      </c>
      <c r="D3491" s="439" t="s">
        <v>841</v>
      </c>
      <c r="E3491" s="437" t="s">
        <v>1644</v>
      </c>
      <c r="F3491" s="629">
        <v>44576</v>
      </c>
      <c r="G3491" s="419">
        <v>26225540</v>
      </c>
      <c r="H3491" s="419">
        <v>0</v>
      </c>
      <c r="I3491" s="419">
        <v>143.66999999999999</v>
      </c>
      <c r="J3491" s="466">
        <v>0</v>
      </c>
      <c r="K3491" s="419">
        <f t="shared" si="563"/>
        <v>0</v>
      </c>
      <c r="L3491" s="464">
        <f t="shared" si="558"/>
        <v>26225540</v>
      </c>
      <c r="M3491" s="644">
        <f t="shared" si="559"/>
        <v>1.8397663546998292E-4</v>
      </c>
      <c r="P3491" s="479"/>
    </row>
    <row r="3492" spans="1:16" ht="28">
      <c r="A3492" s="680"/>
      <c r="B3492" s="439" t="s">
        <v>840</v>
      </c>
      <c r="C3492" s="441">
        <v>900390761</v>
      </c>
      <c r="D3492" s="439" t="s">
        <v>841</v>
      </c>
      <c r="E3492" s="437" t="s">
        <v>1644</v>
      </c>
      <c r="F3492" s="629">
        <v>44619</v>
      </c>
      <c r="G3492" s="419">
        <v>28101904</v>
      </c>
      <c r="H3492" s="419">
        <v>0</v>
      </c>
      <c r="I3492" s="419">
        <v>143.66999999999999</v>
      </c>
      <c r="J3492" s="466">
        <v>0</v>
      </c>
      <c r="K3492" s="419">
        <f t="shared" si="563"/>
        <v>0</v>
      </c>
      <c r="L3492" s="464">
        <f t="shared" si="558"/>
        <v>28101904</v>
      </c>
      <c r="M3492" s="644">
        <f t="shared" si="559"/>
        <v>1.9713964891554016E-4</v>
      </c>
      <c r="P3492" s="479"/>
    </row>
    <row r="3493" spans="1:16" ht="28">
      <c r="A3493" s="680"/>
      <c r="B3493" s="439" t="s">
        <v>840</v>
      </c>
      <c r="C3493" s="441">
        <v>900390761</v>
      </c>
      <c r="D3493" s="439" t="s">
        <v>841</v>
      </c>
      <c r="E3493" s="437" t="s">
        <v>1644</v>
      </c>
      <c r="F3493" s="629">
        <v>44632</v>
      </c>
      <c r="G3493" s="419">
        <v>26225540</v>
      </c>
      <c r="H3493" s="419">
        <v>0</v>
      </c>
      <c r="I3493" s="419">
        <v>143.66999999999999</v>
      </c>
      <c r="J3493" s="466">
        <v>0</v>
      </c>
      <c r="K3493" s="419">
        <f t="shared" si="563"/>
        <v>0</v>
      </c>
      <c r="L3493" s="464">
        <f t="shared" si="558"/>
        <v>26225540</v>
      </c>
      <c r="M3493" s="644">
        <f t="shared" si="559"/>
        <v>1.8397663546998292E-4</v>
      </c>
      <c r="P3493" s="479"/>
    </row>
    <row r="3494" spans="1:16" ht="28">
      <c r="A3494" s="680"/>
      <c r="B3494" s="439" t="s">
        <v>840</v>
      </c>
      <c r="C3494" s="441">
        <v>900390761</v>
      </c>
      <c r="D3494" s="439" t="s">
        <v>841</v>
      </c>
      <c r="E3494" s="437" t="s">
        <v>1644</v>
      </c>
      <c r="F3494" s="629">
        <v>44758</v>
      </c>
      <c r="G3494" s="419">
        <v>30380000</v>
      </c>
      <c r="H3494" s="419">
        <v>0</v>
      </c>
      <c r="I3494" s="419">
        <v>143.66999999999999</v>
      </c>
      <c r="J3494" s="466">
        <v>0</v>
      </c>
      <c r="K3494" s="419">
        <f t="shared" si="563"/>
        <v>0</v>
      </c>
      <c r="L3494" s="464">
        <f t="shared" si="558"/>
        <v>30380000</v>
      </c>
      <c r="M3494" s="644">
        <f t="shared" si="559"/>
        <v>2.1312088085042601E-4</v>
      </c>
      <c r="P3494" s="479"/>
    </row>
    <row r="3495" spans="1:16" s="411" customFormat="1" ht="28">
      <c r="A3495" s="680"/>
      <c r="B3495" s="439" t="s">
        <v>840</v>
      </c>
      <c r="C3495" s="441">
        <v>900390761</v>
      </c>
      <c r="D3495" s="439" t="s">
        <v>841</v>
      </c>
      <c r="E3495" s="437" t="s">
        <v>1644</v>
      </c>
      <c r="F3495" s="629">
        <v>44800</v>
      </c>
      <c r="G3495" s="419">
        <v>29980000</v>
      </c>
      <c r="H3495" s="454"/>
      <c r="I3495" s="419">
        <v>143.66999999999999</v>
      </c>
      <c r="J3495" s="467"/>
      <c r="K3495" s="419">
        <f t="shared" si="563"/>
        <v>0</v>
      </c>
      <c r="L3495" s="464">
        <f t="shared" si="558"/>
        <v>29980000</v>
      </c>
      <c r="M3495" s="644">
        <f t="shared" si="559"/>
        <v>2.1031481263646386E-4</v>
      </c>
    </row>
    <row r="3496" spans="1:16" ht="28">
      <c r="A3496" s="680"/>
      <c r="B3496" s="439" t="s">
        <v>840</v>
      </c>
      <c r="C3496" s="441">
        <v>900390761</v>
      </c>
      <c r="D3496" s="439" t="s">
        <v>841</v>
      </c>
      <c r="E3496" s="437" t="s">
        <v>1644</v>
      </c>
      <c r="F3496" s="629">
        <v>44828</v>
      </c>
      <c r="G3496" s="419">
        <v>29980000</v>
      </c>
      <c r="H3496" s="419">
        <v>0</v>
      </c>
      <c r="I3496" s="419">
        <v>143.66999999999999</v>
      </c>
      <c r="J3496" s="466">
        <v>0</v>
      </c>
      <c r="K3496" s="419">
        <f t="shared" si="563"/>
        <v>0</v>
      </c>
      <c r="L3496" s="464">
        <f t="shared" si="558"/>
        <v>29980000</v>
      </c>
      <c r="M3496" s="644">
        <f t="shared" si="559"/>
        <v>2.1031481263646386E-4</v>
      </c>
      <c r="P3496" s="479"/>
    </row>
    <row r="3497" spans="1:16" s="411" customFormat="1" ht="28">
      <c r="A3497" s="680"/>
      <c r="B3497" s="439" t="s">
        <v>840</v>
      </c>
      <c r="C3497" s="441">
        <v>900390761</v>
      </c>
      <c r="D3497" s="439" t="s">
        <v>841</v>
      </c>
      <c r="E3497" s="437" t="s">
        <v>1644</v>
      </c>
      <c r="F3497" s="629">
        <v>44828</v>
      </c>
      <c r="G3497" s="419">
        <v>5400000</v>
      </c>
      <c r="H3497" s="454"/>
      <c r="I3497" s="419">
        <v>143.66999999999999</v>
      </c>
      <c r="J3497" s="467"/>
      <c r="K3497" s="419">
        <f t="shared" si="563"/>
        <v>0</v>
      </c>
      <c r="L3497" s="464">
        <f t="shared" si="558"/>
        <v>5400000</v>
      </c>
      <c r="M3497" s="644">
        <f t="shared" si="559"/>
        <v>3.7881920888489154E-5</v>
      </c>
    </row>
    <row r="3498" spans="1:16" ht="28">
      <c r="A3498" s="680"/>
      <c r="B3498" s="439" t="s">
        <v>840</v>
      </c>
      <c r="C3498" s="441">
        <v>900390761</v>
      </c>
      <c r="D3498" s="439" t="s">
        <v>841</v>
      </c>
      <c r="E3498" s="437" t="s">
        <v>1644</v>
      </c>
      <c r="F3498" s="629">
        <v>44848</v>
      </c>
      <c r="G3498" s="419">
        <v>29980000</v>
      </c>
      <c r="H3498" s="419">
        <v>0</v>
      </c>
      <c r="I3498" s="419">
        <v>143.66999999999999</v>
      </c>
      <c r="J3498" s="466">
        <v>0</v>
      </c>
      <c r="K3498" s="419">
        <f t="shared" si="563"/>
        <v>0</v>
      </c>
      <c r="L3498" s="464">
        <f t="shared" si="558"/>
        <v>29980000</v>
      </c>
      <c r="M3498" s="644">
        <f t="shared" si="559"/>
        <v>2.1031481263646386E-4</v>
      </c>
      <c r="P3498" s="479"/>
    </row>
    <row r="3499" spans="1:16" ht="28">
      <c r="A3499" s="680"/>
      <c r="B3499" s="439" t="s">
        <v>840</v>
      </c>
      <c r="C3499" s="441">
        <v>900390761</v>
      </c>
      <c r="D3499" s="439" t="s">
        <v>841</v>
      </c>
      <c r="E3499" s="437" t="s">
        <v>1644</v>
      </c>
      <c r="F3499" s="629">
        <v>44848</v>
      </c>
      <c r="G3499" s="419">
        <v>1350000</v>
      </c>
      <c r="H3499" s="419">
        <v>0</v>
      </c>
      <c r="I3499" s="419">
        <v>143.66999999999999</v>
      </c>
      <c r="J3499" s="466">
        <v>0</v>
      </c>
      <c r="K3499" s="419">
        <f t="shared" si="563"/>
        <v>0</v>
      </c>
      <c r="L3499" s="464">
        <f t="shared" ref="L3499:L3562" si="564">+G3499+K3499</f>
        <v>1350000</v>
      </c>
      <c r="M3499" s="644">
        <f t="shared" ref="M3499:M3562" si="565">+L3499/$L$4337</f>
        <v>9.4704802221222885E-6</v>
      </c>
      <c r="P3499" s="479"/>
    </row>
    <row r="3500" spans="1:16" ht="28">
      <c r="A3500" s="680"/>
      <c r="B3500" s="439" t="s">
        <v>840</v>
      </c>
      <c r="C3500" s="441">
        <v>900390761</v>
      </c>
      <c r="D3500" s="439" t="s">
        <v>841</v>
      </c>
      <c r="E3500" s="437" t="s">
        <v>1644</v>
      </c>
      <c r="F3500" s="629">
        <v>44986</v>
      </c>
      <c r="G3500" s="419">
        <v>23055000</v>
      </c>
      <c r="H3500" s="419">
        <v>0</v>
      </c>
      <c r="I3500" s="419">
        <v>143.66999999999999</v>
      </c>
      <c r="J3500" s="466">
        <v>0</v>
      </c>
      <c r="K3500" s="419">
        <f t="shared" si="563"/>
        <v>0</v>
      </c>
      <c r="L3500" s="464">
        <f t="shared" si="564"/>
        <v>23055000</v>
      </c>
      <c r="M3500" s="644">
        <f t="shared" si="565"/>
        <v>1.6173475668224398E-4</v>
      </c>
      <c r="P3500" s="479"/>
    </row>
    <row r="3501" spans="1:16" s="411" customFormat="1" ht="28">
      <c r="A3501" s="680"/>
      <c r="B3501" s="439" t="s">
        <v>840</v>
      </c>
      <c r="C3501" s="441">
        <v>900390761</v>
      </c>
      <c r="D3501" s="439" t="s">
        <v>841</v>
      </c>
      <c r="E3501" s="437" t="s">
        <v>1644</v>
      </c>
      <c r="F3501" s="629">
        <v>44986</v>
      </c>
      <c r="G3501" s="419">
        <v>900000</v>
      </c>
      <c r="H3501" s="454"/>
      <c r="I3501" s="419">
        <v>143.66999999999999</v>
      </c>
      <c r="J3501" s="467"/>
      <c r="K3501" s="419">
        <f t="shared" si="563"/>
        <v>0</v>
      </c>
      <c r="L3501" s="464">
        <f t="shared" si="564"/>
        <v>900000</v>
      </c>
      <c r="M3501" s="644">
        <f t="shared" si="565"/>
        <v>6.3136534814148593E-6</v>
      </c>
    </row>
    <row r="3502" spans="1:16" ht="28">
      <c r="A3502" s="680"/>
      <c r="B3502" s="439" t="s">
        <v>840</v>
      </c>
      <c r="C3502" s="441">
        <v>900390761</v>
      </c>
      <c r="D3502" s="439" t="s">
        <v>841</v>
      </c>
      <c r="E3502" s="437" t="s">
        <v>1644</v>
      </c>
      <c r="F3502" s="629">
        <v>45045</v>
      </c>
      <c r="G3502" s="419">
        <v>23055000</v>
      </c>
      <c r="H3502" s="419">
        <v>0</v>
      </c>
      <c r="I3502" s="419">
        <v>143.66999999999999</v>
      </c>
      <c r="J3502" s="466">
        <v>0</v>
      </c>
      <c r="K3502" s="419">
        <f t="shared" si="563"/>
        <v>0</v>
      </c>
      <c r="L3502" s="464">
        <f t="shared" si="564"/>
        <v>23055000</v>
      </c>
      <c r="M3502" s="644">
        <f t="shared" si="565"/>
        <v>1.6173475668224398E-4</v>
      </c>
      <c r="P3502" s="479"/>
    </row>
    <row r="3503" spans="1:16" s="411" customFormat="1" ht="28">
      <c r="A3503" s="680"/>
      <c r="B3503" s="439" t="s">
        <v>840</v>
      </c>
      <c r="C3503" s="441">
        <v>900390761</v>
      </c>
      <c r="D3503" s="439" t="s">
        <v>841</v>
      </c>
      <c r="E3503" s="437" t="s">
        <v>1644</v>
      </c>
      <c r="F3503" s="629">
        <v>45045</v>
      </c>
      <c r="G3503" s="419">
        <v>900000</v>
      </c>
      <c r="H3503" s="454"/>
      <c r="I3503" s="419">
        <v>143.66999999999999</v>
      </c>
      <c r="J3503" s="467"/>
      <c r="K3503" s="419">
        <f t="shared" si="563"/>
        <v>0</v>
      </c>
      <c r="L3503" s="464">
        <f t="shared" si="564"/>
        <v>900000</v>
      </c>
      <c r="M3503" s="644">
        <f t="shared" si="565"/>
        <v>6.3136534814148593E-6</v>
      </c>
    </row>
    <row r="3504" spans="1:16" ht="28">
      <c r="A3504" s="680"/>
      <c r="B3504" s="439" t="s">
        <v>840</v>
      </c>
      <c r="C3504" s="441">
        <v>900390761</v>
      </c>
      <c r="D3504" s="439" t="s">
        <v>841</v>
      </c>
      <c r="E3504" s="437" t="s">
        <v>1644</v>
      </c>
      <c r="F3504" s="629">
        <v>45070</v>
      </c>
      <c r="G3504" s="419">
        <v>1044000</v>
      </c>
      <c r="H3504" s="419">
        <v>0</v>
      </c>
      <c r="I3504" s="419">
        <v>143.66999999999999</v>
      </c>
      <c r="J3504" s="466">
        <v>0</v>
      </c>
      <c r="K3504" s="419">
        <f t="shared" si="563"/>
        <v>0</v>
      </c>
      <c r="L3504" s="464">
        <f t="shared" si="564"/>
        <v>1044000</v>
      </c>
      <c r="M3504" s="644">
        <f t="shared" si="565"/>
        <v>7.3238380384412366E-6</v>
      </c>
      <c r="P3504" s="479"/>
    </row>
    <row r="3505" spans="1:16" s="411" customFormat="1" ht="28">
      <c r="A3505" s="680"/>
      <c r="B3505" s="439" t="s">
        <v>840</v>
      </c>
      <c r="C3505" s="441">
        <v>900390761</v>
      </c>
      <c r="D3505" s="439" t="s">
        <v>841</v>
      </c>
      <c r="E3505" s="437" t="s">
        <v>1644</v>
      </c>
      <c r="F3505" s="629">
        <v>45070</v>
      </c>
      <c r="G3505" s="419">
        <v>26081000</v>
      </c>
      <c r="H3505" s="454"/>
      <c r="I3505" s="419">
        <v>143.66999999999999</v>
      </c>
      <c r="J3505" s="467"/>
      <c r="K3505" s="419">
        <f t="shared" si="563"/>
        <v>0</v>
      </c>
      <c r="L3505" s="464">
        <f t="shared" si="564"/>
        <v>26081000</v>
      </c>
      <c r="M3505" s="644">
        <f t="shared" si="565"/>
        <v>1.8296266272086771E-4</v>
      </c>
    </row>
    <row r="3506" spans="1:16" ht="28">
      <c r="A3506" s="680"/>
      <c r="B3506" s="439" t="s">
        <v>840</v>
      </c>
      <c r="C3506" s="441">
        <v>900390761</v>
      </c>
      <c r="D3506" s="439" t="s">
        <v>841</v>
      </c>
      <c r="E3506" s="437" t="s">
        <v>1644</v>
      </c>
      <c r="F3506" s="629">
        <v>45106</v>
      </c>
      <c r="G3506" s="419">
        <v>26081000</v>
      </c>
      <c r="H3506" s="419">
        <v>0</v>
      </c>
      <c r="I3506" s="419">
        <v>143.66999999999999</v>
      </c>
      <c r="J3506" s="466">
        <v>0</v>
      </c>
      <c r="K3506" s="419">
        <f t="shared" si="563"/>
        <v>0</v>
      </c>
      <c r="L3506" s="464">
        <f t="shared" si="564"/>
        <v>26081000</v>
      </c>
      <c r="M3506" s="644">
        <f t="shared" si="565"/>
        <v>1.8296266272086771E-4</v>
      </c>
      <c r="P3506" s="479"/>
    </row>
    <row r="3507" spans="1:16" s="411" customFormat="1" ht="28">
      <c r="A3507" s="680"/>
      <c r="B3507" s="439" t="s">
        <v>840</v>
      </c>
      <c r="C3507" s="441">
        <v>900390761</v>
      </c>
      <c r="D3507" s="439" t="s">
        <v>841</v>
      </c>
      <c r="E3507" s="437" t="s">
        <v>1644</v>
      </c>
      <c r="F3507" s="629">
        <v>45106</v>
      </c>
      <c r="G3507" s="419">
        <v>1044000</v>
      </c>
      <c r="H3507" s="454"/>
      <c r="I3507" s="419">
        <v>143.66999999999999</v>
      </c>
      <c r="J3507" s="467"/>
      <c r="K3507" s="419">
        <f t="shared" si="563"/>
        <v>0</v>
      </c>
      <c r="L3507" s="464">
        <f t="shared" si="564"/>
        <v>1044000</v>
      </c>
      <c r="M3507" s="644">
        <f t="shared" si="565"/>
        <v>7.3238380384412366E-6</v>
      </c>
    </row>
    <row r="3508" spans="1:16" ht="28">
      <c r="A3508" s="680"/>
      <c r="B3508" s="439" t="s">
        <v>840</v>
      </c>
      <c r="C3508" s="441">
        <v>900390761</v>
      </c>
      <c r="D3508" s="439" t="s">
        <v>841</v>
      </c>
      <c r="E3508" s="437" t="s">
        <v>1644</v>
      </c>
      <c r="F3508" s="629">
        <v>45126</v>
      </c>
      <c r="G3508" s="419">
        <v>26081000</v>
      </c>
      <c r="H3508" s="419">
        <v>0</v>
      </c>
      <c r="I3508" s="419">
        <v>143.66999999999999</v>
      </c>
      <c r="J3508" s="466">
        <v>0</v>
      </c>
      <c r="K3508" s="419">
        <f t="shared" ref="K3508:K3539" si="566">+G3508*J3508%</f>
        <v>0</v>
      </c>
      <c r="L3508" s="464">
        <f t="shared" si="564"/>
        <v>26081000</v>
      </c>
      <c r="M3508" s="644">
        <f t="shared" si="565"/>
        <v>1.8296266272086771E-4</v>
      </c>
      <c r="P3508" s="479"/>
    </row>
    <row r="3509" spans="1:16" s="411" customFormat="1" ht="28">
      <c r="A3509" s="680"/>
      <c r="B3509" s="439" t="s">
        <v>840</v>
      </c>
      <c r="C3509" s="441">
        <v>900390761</v>
      </c>
      <c r="D3509" s="439" t="s">
        <v>841</v>
      </c>
      <c r="E3509" s="437" t="s">
        <v>1644</v>
      </c>
      <c r="F3509" s="629">
        <v>45126</v>
      </c>
      <c r="G3509" s="419">
        <v>1044000</v>
      </c>
      <c r="H3509" s="454"/>
      <c r="I3509" s="419">
        <v>143.66999999999999</v>
      </c>
      <c r="J3509" s="467"/>
      <c r="K3509" s="419">
        <f t="shared" si="566"/>
        <v>0</v>
      </c>
      <c r="L3509" s="464">
        <f t="shared" si="564"/>
        <v>1044000</v>
      </c>
      <c r="M3509" s="644">
        <f t="shared" si="565"/>
        <v>7.3238380384412366E-6</v>
      </c>
    </row>
    <row r="3510" spans="1:16" ht="28">
      <c r="A3510" s="680"/>
      <c r="B3510" s="439" t="s">
        <v>840</v>
      </c>
      <c r="C3510" s="441">
        <v>900390761</v>
      </c>
      <c r="D3510" s="439" t="s">
        <v>841</v>
      </c>
      <c r="E3510" s="437" t="s">
        <v>1644</v>
      </c>
      <c r="F3510" s="629">
        <v>45146</v>
      </c>
      <c r="G3510" s="419">
        <v>1044000</v>
      </c>
      <c r="H3510" s="419">
        <v>0</v>
      </c>
      <c r="I3510" s="419">
        <v>143.66999999999999</v>
      </c>
      <c r="J3510" s="466">
        <v>0</v>
      </c>
      <c r="K3510" s="419">
        <f t="shared" si="566"/>
        <v>0</v>
      </c>
      <c r="L3510" s="464">
        <f t="shared" si="564"/>
        <v>1044000</v>
      </c>
      <c r="M3510" s="644">
        <f t="shared" si="565"/>
        <v>7.3238380384412366E-6</v>
      </c>
      <c r="P3510" s="479"/>
    </row>
    <row r="3511" spans="1:16" s="411" customFormat="1" ht="28">
      <c r="A3511" s="680"/>
      <c r="B3511" s="439" t="s">
        <v>840</v>
      </c>
      <c r="C3511" s="441">
        <v>900390761</v>
      </c>
      <c r="D3511" s="439" t="s">
        <v>841</v>
      </c>
      <c r="E3511" s="437" t="s">
        <v>1644</v>
      </c>
      <c r="F3511" s="629">
        <v>45146</v>
      </c>
      <c r="G3511" s="419">
        <v>26081000</v>
      </c>
      <c r="H3511" s="454"/>
      <c r="I3511" s="419">
        <v>143.66999999999999</v>
      </c>
      <c r="J3511" s="467"/>
      <c r="K3511" s="419">
        <f t="shared" si="566"/>
        <v>0</v>
      </c>
      <c r="L3511" s="464">
        <f t="shared" si="564"/>
        <v>26081000</v>
      </c>
      <c r="M3511" s="644">
        <f t="shared" si="565"/>
        <v>1.8296266272086771E-4</v>
      </c>
    </row>
    <row r="3512" spans="1:16" ht="28">
      <c r="A3512" s="680"/>
      <c r="B3512" s="439" t="s">
        <v>840</v>
      </c>
      <c r="C3512" s="441">
        <v>900390761</v>
      </c>
      <c r="D3512" s="439" t="s">
        <v>841</v>
      </c>
      <c r="E3512" s="437" t="s">
        <v>1644</v>
      </c>
      <c r="F3512" s="629">
        <v>44894</v>
      </c>
      <c r="G3512" s="419">
        <v>29780000</v>
      </c>
      <c r="H3512" s="419">
        <v>0</v>
      </c>
      <c r="I3512" s="419">
        <v>143.66999999999999</v>
      </c>
      <c r="J3512" s="466">
        <v>0</v>
      </c>
      <c r="K3512" s="419">
        <f t="shared" si="566"/>
        <v>0</v>
      </c>
      <c r="L3512" s="464">
        <f t="shared" si="564"/>
        <v>29780000</v>
      </c>
      <c r="M3512" s="644">
        <f t="shared" si="565"/>
        <v>2.0891177852948279E-4</v>
      </c>
      <c r="P3512" s="479"/>
    </row>
    <row r="3513" spans="1:16" ht="28">
      <c r="A3513" s="680"/>
      <c r="B3513" s="439" t="s">
        <v>840</v>
      </c>
      <c r="C3513" s="441">
        <v>900390761</v>
      </c>
      <c r="D3513" s="439" t="s">
        <v>841</v>
      </c>
      <c r="E3513" s="437" t="s">
        <v>1644</v>
      </c>
      <c r="F3513" s="629">
        <v>44894</v>
      </c>
      <c r="G3513" s="419">
        <v>1350000</v>
      </c>
      <c r="H3513" s="419">
        <v>0</v>
      </c>
      <c r="I3513" s="419">
        <v>143.66999999999999</v>
      </c>
      <c r="J3513" s="466">
        <v>0</v>
      </c>
      <c r="K3513" s="419">
        <f t="shared" si="566"/>
        <v>0</v>
      </c>
      <c r="L3513" s="464">
        <f t="shared" si="564"/>
        <v>1350000</v>
      </c>
      <c r="M3513" s="644">
        <f t="shared" si="565"/>
        <v>9.4704802221222885E-6</v>
      </c>
      <c r="P3513" s="479"/>
    </row>
    <row r="3514" spans="1:16" ht="28">
      <c r="A3514" s="680"/>
      <c r="B3514" s="439" t="s">
        <v>840</v>
      </c>
      <c r="C3514" s="441">
        <v>900390761</v>
      </c>
      <c r="D3514" s="439" t="s">
        <v>841</v>
      </c>
      <c r="E3514" s="437" t="s">
        <v>1644</v>
      </c>
      <c r="F3514" s="629">
        <v>44924</v>
      </c>
      <c r="G3514" s="419">
        <v>29980000</v>
      </c>
      <c r="H3514" s="419">
        <v>0</v>
      </c>
      <c r="I3514" s="419">
        <v>143.66999999999999</v>
      </c>
      <c r="J3514" s="466">
        <v>0</v>
      </c>
      <c r="K3514" s="419">
        <f t="shared" si="566"/>
        <v>0</v>
      </c>
      <c r="L3514" s="464">
        <f t="shared" si="564"/>
        <v>29980000</v>
      </c>
      <c r="M3514" s="644">
        <f t="shared" si="565"/>
        <v>2.1031481263646386E-4</v>
      </c>
      <c r="P3514" s="479"/>
    </row>
    <row r="3515" spans="1:16" ht="28">
      <c r="A3515" s="680"/>
      <c r="B3515" s="439" t="s">
        <v>840</v>
      </c>
      <c r="C3515" s="441">
        <v>900390761</v>
      </c>
      <c r="D3515" s="439" t="s">
        <v>841</v>
      </c>
      <c r="E3515" s="437" t="s">
        <v>1644</v>
      </c>
      <c r="F3515" s="629">
        <v>44924</v>
      </c>
      <c r="G3515" s="419">
        <v>1350000</v>
      </c>
      <c r="H3515" s="419">
        <v>0</v>
      </c>
      <c r="I3515" s="419">
        <v>143.66999999999999</v>
      </c>
      <c r="J3515" s="466">
        <v>0</v>
      </c>
      <c r="K3515" s="419">
        <f t="shared" si="566"/>
        <v>0</v>
      </c>
      <c r="L3515" s="464">
        <f t="shared" si="564"/>
        <v>1350000</v>
      </c>
      <c r="M3515" s="644">
        <f t="shared" si="565"/>
        <v>9.4704802221222885E-6</v>
      </c>
      <c r="P3515" s="479"/>
    </row>
    <row r="3516" spans="1:16" ht="28">
      <c r="A3516" s="680"/>
      <c r="B3516" s="439" t="s">
        <v>840</v>
      </c>
      <c r="C3516" s="441">
        <v>900390761</v>
      </c>
      <c r="D3516" s="439" t="s">
        <v>841</v>
      </c>
      <c r="E3516" s="437" t="s">
        <v>1644</v>
      </c>
      <c r="F3516" s="629">
        <v>44953</v>
      </c>
      <c r="G3516" s="419">
        <v>29980000</v>
      </c>
      <c r="H3516" s="419">
        <v>0</v>
      </c>
      <c r="I3516" s="419">
        <v>143.66999999999999</v>
      </c>
      <c r="J3516" s="466">
        <v>0</v>
      </c>
      <c r="K3516" s="419">
        <f t="shared" si="566"/>
        <v>0</v>
      </c>
      <c r="L3516" s="464">
        <f t="shared" si="564"/>
        <v>29980000</v>
      </c>
      <c r="M3516" s="644">
        <f t="shared" si="565"/>
        <v>2.1031481263646386E-4</v>
      </c>
      <c r="P3516" s="479"/>
    </row>
    <row r="3517" spans="1:16" ht="28">
      <c r="A3517" s="680"/>
      <c r="B3517" s="439" t="s">
        <v>840</v>
      </c>
      <c r="C3517" s="441">
        <v>900390761</v>
      </c>
      <c r="D3517" s="439" t="s">
        <v>841</v>
      </c>
      <c r="E3517" s="437" t="s">
        <v>1644</v>
      </c>
      <c r="F3517" s="629">
        <v>44953</v>
      </c>
      <c r="G3517" s="419">
        <v>1350000</v>
      </c>
      <c r="H3517" s="419">
        <v>0</v>
      </c>
      <c r="I3517" s="419">
        <v>143.66999999999999</v>
      </c>
      <c r="J3517" s="466">
        <v>0</v>
      </c>
      <c r="K3517" s="419">
        <f t="shared" si="566"/>
        <v>0</v>
      </c>
      <c r="L3517" s="464">
        <f t="shared" si="564"/>
        <v>1350000</v>
      </c>
      <c r="M3517" s="644">
        <f t="shared" si="565"/>
        <v>9.4704802221222885E-6</v>
      </c>
      <c r="P3517" s="479"/>
    </row>
    <row r="3518" spans="1:16" ht="28">
      <c r="A3518" s="680"/>
      <c r="B3518" s="439" t="s">
        <v>840</v>
      </c>
      <c r="C3518" s="441">
        <v>900390761</v>
      </c>
      <c r="D3518" s="439" t="s">
        <v>841</v>
      </c>
      <c r="E3518" s="437" t="s">
        <v>1644</v>
      </c>
      <c r="F3518" s="629">
        <v>45014</v>
      </c>
      <c r="G3518" s="419">
        <v>23055000</v>
      </c>
      <c r="H3518" s="419">
        <v>0</v>
      </c>
      <c r="I3518" s="419">
        <v>143.66999999999999</v>
      </c>
      <c r="J3518" s="466">
        <v>0</v>
      </c>
      <c r="K3518" s="419">
        <f t="shared" si="566"/>
        <v>0</v>
      </c>
      <c r="L3518" s="464">
        <f t="shared" si="564"/>
        <v>23055000</v>
      </c>
      <c r="M3518" s="644">
        <f t="shared" si="565"/>
        <v>1.6173475668224398E-4</v>
      </c>
      <c r="P3518" s="479"/>
    </row>
    <row r="3519" spans="1:16" ht="28">
      <c r="A3519" s="680"/>
      <c r="B3519" s="439" t="s">
        <v>840</v>
      </c>
      <c r="C3519" s="441">
        <v>900390761</v>
      </c>
      <c r="D3519" s="439" t="s">
        <v>841</v>
      </c>
      <c r="E3519" s="437" t="s">
        <v>1644</v>
      </c>
      <c r="F3519" s="629">
        <v>45014</v>
      </c>
      <c r="G3519" s="419">
        <v>900000</v>
      </c>
      <c r="H3519" s="419">
        <v>131.77000000000001</v>
      </c>
      <c r="I3519" s="419">
        <v>143.66999999999999</v>
      </c>
      <c r="J3519" s="466">
        <f t="shared" ref="J3519:J3568" si="567">+I3519/H3519</f>
        <v>1.0903088715185549</v>
      </c>
      <c r="K3519" s="419">
        <f t="shared" si="566"/>
        <v>9812.7798436669946</v>
      </c>
      <c r="L3519" s="464">
        <f t="shared" si="564"/>
        <v>909812.77984366694</v>
      </c>
      <c r="M3519" s="644">
        <f t="shared" si="565"/>
        <v>6.3824918054396653E-6</v>
      </c>
      <c r="P3519" s="479"/>
    </row>
    <row r="3520" spans="1:16" ht="28">
      <c r="A3520" s="680"/>
      <c r="B3520" s="439" t="s">
        <v>840</v>
      </c>
      <c r="C3520" s="441">
        <v>900390761</v>
      </c>
      <c r="D3520" s="439" t="s">
        <v>841</v>
      </c>
      <c r="E3520" s="437" t="s">
        <v>1644</v>
      </c>
      <c r="F3520" s="629">
        <v>45184</v>
      </c>
      <c r="G3520" s="419">
        <v>26081000</v>
      </c>
      <c r="H3520" s="419">
        <v>136.11000000000001</v>
      </c>
      <c r="I3520" s="419">
        <v>143.66999999999999</v>
      </c>
      <c r="J3520" s="466">
        <f t="shared" si="567"/>
        <v>1.0555433105576371</v>
      </c>
      <c r="K3520" s="419">
        <f t="shared" si="566"/>
        <v>275296.25082653732</v>
      </c>
      <c r="L3520" s="464">
        <f t="shared" si="564"/>
        <v>26356296.250826538</v>
      </c>
      <c r="M3520" s="644">
        <f t="shared" si="565"/>
        <v>1.8489391286803596E-4</v>
      </c>
      <c r="P3520" s="479"/>
    </row>
    <row r="3521" spans="1:16" ht="28">
      <c r="A3521" s="680"/>
      <c r="B3521" s="439" t="s">
        <v>840</v>
      </c>
      <c r="C3521" s="441">
        <v>900390761</v>
      </c>
      <c r="D3521" s="439" t="s">
        <v>841</v>
      </c>
      <c r="E3521" s="437" t="s">
        <v>1644</v>
      </c>
      <c r="F3521" s="629">
        <v>45209</v>
      </c>
      <c r="G3521" s="419">
        <v>26081000</v>
      </c>
      <c r="H3521" s="419">
        <v>136.44999999999999</v>
      </c>
      <c r="I3521" s="419">
        <v>143.66999999999999</v>
      </c>
      <c r="J3521" s="466">
        <f t="shared" si="567"/>
        <v>1.0529131550018322</v>
      </c>
      <c r="K3521" s="419">
        <f t="shared" si="566"/>
        <v>274610.27995602787</v>
      </c>
      <c r="L3521" s="464">
        <f t="shared" si="564"/>
        <v>26355610.279956028</v>
      </c>
      <c r="M3521" s="644">
        <f t="shared" si="565"/>
        <v>1.8488910066539736E-4</v>
      </c>
      <c r="P3521" s="479"/>
    </row>
    <row r="3522" spans="1:16" ht="28">
      <c r="A3522" s="680"/>
      <c r="B3522" s="439" t="s">
        <v>840</v>
      </c>
      <c r="C3522" s="441">
        <v>900390761</v>
      </c>
      <c r="D3522" s="439" t="s">
        <v>841</v>
      </c>
      <c r="E3522" s="437" t="s">
        <v>1644</v>
      </c>
      <c r="F3522" s="629">
        <v>45230</v>
      </c>
      <c r="G3522" s="419">
        <v>26081000</v>
      </c>
      <c r="H3522" s="419">
        <v>136.44999999999999</v>
      </c>
      <c r="I3522" s="419">
        <v>143.66999999999999</v>
      </c>
      <c r="J3522" s="466">
        <f t="shared" si="567"/>
        <v>1.0529131550018322</v>
      </c>
      <c r="K3522" s="419">
        <f t="shared" si="566"/>
        <v>274610.27995602787</v>
      </c>
      <c r="L3522" s="464">
        <f t="shared" si="564"/>
        <v>26355610.279956028</v>
      </c>
      <c r="M3522" s="644">
        <f t="shared" si="565"/>
        <v>1.8488910066539736E-4</v>
      </c>
      <c r="P3522" s="479"/>
    </row>
    <row r="3523" spans="1:16" ht="28">
      <c r="A3523" s="680"/>
      <c r="B3523" s="439" t="s">
        <v>840</v>
      </c>
      <c r="C3523" s="441">
        <v>900390761</v>
      </c>
      <c r="D3523" s="439" t="s">
        <v>841</v>
      </c>
      <c r="E3523" s="437" t="s">
        <v>1644</v>
      </c>
      <c r="F3523" s="629">
        <v>45230</v>
      </c>
      <c r="G3523" s="419">
        <v>1044000</v>
      </c>
      <c r="H3523" s="419">
        <v>136.44999999999999</v>
      </c>
      <c r="I3523" s="419">
        <v>143.66999999999999</v>
      </c>
      <c r="J3523" s="466">
        <f t="shared" si="567"/>
        <v>1.0529131550018322</v>
      </c>
      <c r="K3523" s="419">
        <f t="shared" si="566"/>
        <v>10992.413338219128</v>
      </c>
      <c r="L3523" s="464">
        <f t="shared" si="564"/>
        <v>1054992.413338219</v>
      </c>
      <c r="M3523" s="644">
        <f t="shared" si="565"/>
        <v>7.400951692599012E-6</v>
      </c>
      <c r="P3523" s="479"/>
    </row>
    <row r="3524" spans="1:16" ht="28">
      <c r="A3524" s="680"/>
      <c r="B3524" s="439" t="s">
        <v>840</v>
      </c>
      <c r="C3524" s="441">
        <v>900390761</v>
      </c>
      <c r="D3524" s="439" t="s">
        <v>841</v>
      </c>
      <c r="E3524" s="437" t="s">
        <v>1644</v>
      </c>
      <c r="F3524" s="629">
        <v>45268</v>
      </c>
      <c r="G3524" s="419">
        <v>26081000</v>
      </c>
      <c r="H3524" s="419">
        <v>137.72</v>
      </c>
      <c r="I3524" s="419">
        <v>143.66999999999999</v>
      </c>
      <c r="J3524" s="466">
        <f t="shared" si="567"/>
        <v>1.0432036015103108</v>
      </c>
      <c r="K3524" s="419">
        <f t="shared" si="566"/>
        <v>272077.93130990415</v>
      </c>
      <c r="L3524" s="464">
        <f t="shared" si="564"/>
        <v>26353077.931309905</v>
      </c>
      <c r="M3524" s="644">
        <f t="shared" si="565"/>
        <v>1.8487133580779097E-4</v>
      </c>
      <c r="P3524" s="479"/>
    </row>
    <row r="3525" spans="1:16" ht="28">
      <c r="A3525" s="680"/>
      <c r="B3525" s="439" t="s">
        <v>840</v>
      </c>
      <c r="C3525" s="441">
        <v>900390761</v>
      </c>
      <c r="D3525" s="439" t="s">
        <v>841</v>
      </c>
      <c r="E3525" s="437" t="s">
        <v>1644</v>
      </c>
      <c r="F3525" s="629">
        <v>45268</v>
      </c>
      <c r="G3525" s="419">
        <v>1044000</v>
      </c>
      <c r="H3525" s="419">
        <v>137.72</v>
      </c>
      <c r="I3525" s="419">
        <v>143.66999999999999</v>
      </c>
      <c r="J3525" s="466">
        <f t="shared" si="567"/>
        <v>1.0432036015103108</v>
      </c>
      <c r="K3525" s="419">
        <f t="shared" si="566"/>
        <v>10891.045599767645</v>
      </c>
      <c r="L3525" s="464">
        <f t="shared" si="564"/>
        <v>1054891.0455997677</v>
      </c>
      <c r="M3525" s="644">
        <f t="shared" si="565"/>
        <v>7.4002405806270383E-6</v>
      </c>
      <c r="P3525" s="479"/>
    </row>
    <row r="3526" spans="1:16" ht="28">
      <c r="A3526" s="680"/>
      <c r="B3526" s="439" t="s">
        <v>840</v>
      </c>
      <c r="C3526" s="441">
        <v>900390761</v>
      </c>
      <c r="D3526" s="439" t="s">
        <v>841</v>
      </c>
      <c r="E3526" s="437" t="s">
        <v>1644</v>
      </c>
      <c r="F3526" s="629">
        <v>45302</v>
      </c>
      <c r="G3526" s="419">
        <v>26081000</v>
      </c>
      <c r="H3526" s="419">
        <v>117.71</v>
      </c>
      <c r="I3526" s="419">
        <v>143.66999999999999</v>
      </c>
      <c r="J3526" s="466">
        <f t="shared" si="567"/>
        <v>1.2205420100246367</v>
      </c>
      <c r="K3526" s="419">
        <f t="shared" si="566"/>
        <v>318329.56163452548</v>
      </c>
      <c r="L3526" s="464">
        <f t="shared" si="564"/>
        <v>26399329.561634526</v>
      </c>
      <c r="M3526" s="644">
        <f t="shared" si="565"/>
        <v>1.8519579888203559E-4</v>
      </c>
      <c r="P3526" s="479"/>
    </row>
    <row r="3527" spans="1:16" ht="28">
      <c r="A3527" s="680"/>
      <c r="B3527" s="439" t="s">
        <v>840</v>
      </c>
      <c r="C3527" s="441">
        <v>900390761</v>
      </c>
      <c r="D3527" s="439" t="s">
        <v>841</v>
      </c>
      <c r="E3527" s="437" t="s">
        <v>1644</v>
      </c>
      <c r="F3527" s="629">
        <v>45302</v>
      </c>
      <c r="G3527" s="419">
        <v>1044000</v>
      </c>
      <c r="H3527" s="419">
        <v>133.38</v>
      </c>
      <c r="I3527" s="419">
        <v>143.66999999999999</v>
      </c>
      <c r="J3527" s="466">
        <f t="shared" si="567"/>
        <v>1.0771479982006298</v>
      </c>
      <c r="K3527" s="419">
        <f t="shared" si="566"/>
        <v>11245.425101214574</v>
      </c>
      <c r="L3527" s="464">
        <f t="shared" si="564"/>
        <v>1055245.4251012146</v>
      </c>
      <c r="M3527" s="644">
        <f t="shared" si="565"/>
        <v>7.402726613263762E-6</v>
      </c>
      <c r="P3527" s="479"/>
    </row>
    <row r="3528" spans="1:16" ht="28">
      <c r="A3528" s="680"/>
      <c r="B3528" s="439" t="s">
        <v>840</v>
      </c>
      <c r="C3528" s="441">
        <v>900390761</v>
      </c>
      <c r="D3528" s="439" t="s">
        <v>841</v>
      </c>
      <c r="E3528" s="437" t="s">
        <v>1644</v>
      </c>
      <c r="F3528" s="629">
        <v>45349</v>
      </c>
      <c r="G3528" s="419">
        <v>25629000</v>
      </c>
      <c r="H3528" s="419">
        <v>133.38</v>
      </c>
      <c r="I3528" s="419">
        <v>143.66999999999999</v>
      </c>
      <c r="J3528" s="466">
        <f t="shared" si="567"/>
        <v>1.0771479982006298</v>
      </c>
      <c r="K3528" s="419">
        <f t="shared" si="566"/>
        <v>276062.26045883942</v>
      </c>
      <c r="L3528" s="464">
        <f t="shared" si="564"/>
        <v>25905062.260458838</v>
      </c>
      <c r="M3528" s="644">
        <f t="shared" si="565"/>
        <v>1.8172842947446069E-4</v>
      </c>
      <c r="P3528" s="479"/>
    </row>
    <row r="3529" spans="1:16" ht="28">
      <c r="A3529" s="680"/>
      <c r="B3529" s="439" t="s">
        <v>840</v>
      </c>
      <c r="C3529" s="441">
        <v>900390761</v>
      </c>
      <c r="D3529" s="439" t="s">
        <v>841</v>
      </c>
      <c r="E3529" s="437" t="s">
        <v>1644</v>
      </c>
      <c r="F3529" s="629">
        <v>45349</v>
      </c>
      <c r="G3529" s="419">
        <v>1044000</v>
      </c>
      <c r="H3529" s="419">
        <v>132.80000000000001</v>
      </c>
      <c r="I3529" s="419">
        <v>143.66999999999999</v>
      </c>
      <c r="J3529" s="466">
        <f t="shared" si="567"/>
        <v>1.081852409638554</v>
      </c>
      <c r="K3529" s="419">
        <f t="shared" si="566"/>
        <v>11294.539156626503</v>
      </c>
      <c r="L3529" s="464">
        <f t="shared" si="564"/>
        <v>1055294.5391566264</v>
      </c>
      <c r="M3529" s="644">
        <f t="shared" si="565"/>
        <v>7.4030711567381378E-6</v>
      </c>
      <c r="P3529" s="479"/>
    </row>
    <row r="3530" spans="1:16" ht="28">
      <c r="A3530" s="680"/>
      <c r="B3530" s="439" t="s">
        <v>840</v>
      </c>
      <c r="C3530" s="441">
        <v>900390761</v>
      </c>
      <c r="D3530" s="439" t="s">
        <v>841</v>
      </c>
      <c r="E3530" s="437" t="s">
        <v>1644</v>
      </c>
      <c r="F3530" s="629">
        <v>45370</v>
      </c>
      <c r="G3530" s="419">
        <v>25629000</v>
      </c>
      <c r="H3530" s="419">
        <v>131.77000000000001</v>
      </c>
      <c r="I3530" s="419">
        <v>143.66999999999999</v>
      </c>
      <c r="J3530" s="466">
        <f t="shared" si="567"/>
        <v>1.0903088715185549</v>
      </c>
      <c r="K3530" s="419">
        <f t="shared" si="566"/>
        <v>279435.26068149047</v>
      </c>
      <c r="L3530" s="464">
        <f t="shared" si="564"/>
        <v>25908435.260681491</v>
      </c>
      <c r="M3530" s="644">
        <f t="shared" si="565"/>
        <v>1.8175209164623688E-4</v>
      </c>
      <c r="P3530" s="479"/>
    </row>
    <row r="3531" spans="1:16" ht="28">
      <c r="A3531" s="680"/>
      <c r="B3531" s="439" t="s">
        <v>840</v>
      </c>
      <c r="C3531" s="441">
        <v>900390761</v>
      </c>
      <c r="D3531" s="439" t="s">
        <v>841</v>
      </c>
      <c r="E3531" s="437" t="s">
        <v>1644</v>
      </c>
      <c r="F3531" s="629">
        <v>45370</v>
      </c>
      <c r="G3531" s="419">
        <v>1044000</v>
      </c>
      <c r="H3531" s="419">
        <v>131.77000000000001</v>
      </c>
      <c r="I3531" s="419">
        <v>143.66999999999999</v>
      </c>
      <c r="J3531" s="466">
        <f t="shared" si="567"/>
        <v>1.0903088715185549</v>
      </c>
      <c r="K3531" s="419">
        <f t="shared" si="566"/>
        <v>11382.824618653714</v>
      </c>
      <c r="L3531" s="464">
        <f t="shared" si="564"/>
        <v>1055382.8246186536</v>
      </c>
      <c r="M3531" s="644">
        <f t="shared" si="565"/>
        <v>7.4036904943100111E-6</v>
      </c>
      <c r="P3531" s="479"/>
    </row>
    <row r="3532" spans="1:16" ht="28">
      <c r="A3532" s="680"/>
      <c r="B3532" s="439" t="s">
        <v>840</v>
      </c>
      <c r="C3532" s="441">
        <v>900390761</v>
      </c>
      <c r="D3532" s="439" t="s">
        <v>841</v>
      </c>
      <c r="E3532" s="437" t="s">
        <v>1644</v>
      </c>
      <c r="F3532" s="629">
        <v>45400</v>
      </c>
      <c r="G3532" s="419">
        <v>25629000</v>
      </c>
      <c r="H3532" s="419">
        <v>131.77000000000001</v>
      </c>
      <c r="I3532" s="419">
        <v>143.66999999999999</v>
      </c>
      <c r="J3532" s="466">
        <f t="shared" si="567"/>
        <v>1.0903088715185549</v>
      </c>
      <c r="K3532" s="419">
        <f t="shared" si="566"/>
        <v>279435.26068149047</v>
      </c>
      <c r="L3532" s="464">
        <f t="shared" si="564"/>
        <v>25908435.260681491</v>
      </c>
      <c r="M3532" s="644">
        <f t="shared" si="565"/>
        <v>1.8175209164623688E-4</v>
      </c>
      <c r="P3532" s="479"/>
    </row>
    <row r="3533" spans="1:16" ht="28">
      <c r="A3533" s="680"/>
      <c r="B3533" s="439" t="s">
        <v>840</v>
      </c>
      <c r="C3533" s="441">
        <v>900390761</v>
      </c>
      <c r="D3533" s="439" t="s">
        <v>841</v>
      </c>
      <c r="E3533" s="437" t="s">
        <v>1644</v>
      </c>
      <c r="F3533" s="629">
        <v>45400</v>
      </c>
      <c r="G3533" s="419">
        <v>1044000</v>
      </c>
      <c r="H3533" s="419">
        <v>130.4</v>
      </c>
      <c r="I3533" s="419">
        <v>143.66999999999999</v>
      </c>
      <c r="J3533" s="466">
        <f t="shared" si="567"/>
        <v>1.1017638036809814</v>
      </c>
      <c r="K3533" s="419">
        <f t="shared" si="566"/>
        <v>11502.414110429445</v>
      </c>
      <c r="L3533" s="464">
        <f t="shared" si="564"/>
        <v>1055502.4141104294</v>
      </c>
      <c r="M3533" s="644">
        <f t="shared" si="565"/>
        <v>7.4045294349890006E-6</v>
      </c>
      <c r="P3533" s="479"/>
    </row>
    <row r="3534" spans="1:16" ht="28">
      <c r="A3534" s="680"/>
      <c r="B3534" s="439" t="s">
        <v>840</v>
      </c>
      <c r="C3534" s="441">
        <v>900390761</v>
      </c>
      <c r="D3534" s="439" t="s">
        <v>841</v>
      </c>
      <c r="E3534" s="437" t="s">
        <v>1644</v>
      </c>
      <c r="F3534" s="629">
        <v>45441</v>
      </c>
      <c r="G3534" s="419">
        <v>32413350</v>
      </c>
      <c r="H3534" s="419">
        <v>143.41999999999999</v>
      </c>
      <c r="I3534" s="419">
        <v>143.66999999999999</v>
      </c>
      <c r="J3534" s="466">
        <f t="shared" si="567"/>
        <v>1.0017431320596848</v>
      </c>
      <c r="K3534" s="419">
        <f t="shared" si="566"/>
        <v>324698.50749546784</v>
      </c>
      <c r="L3534" s="464">
        <f t="shared" si="564"/>
        <v>32738048.507495467</v>
      </c>
      <c r="M3534" s="644">
        <f t="shared" si="565"/>
        <v>2.2966299326008586E-4</v>
      </c>
      <c r="P3534" s="479"/>
    </row>
    <row r="3535" spans="1:16" ht="28">
      <c r="A3535" s="680"/>
      <c r="B3535" s="439" t="s">
        <v>840</v>
      </c>
      <c r="C3535" s="441">
        <v>900390761</v>
      </c>
      <c r="D3535" s="439" t="s">
        <v>841</v>
      </c>
      <c r="E3535" s="437" t="s">
        <v>1644</v>
      </c>
      <c r="F3535" s="629">
        <v>45441</v>
      </c>
      <c r="G3535" s="419">
        <v>1200600</v>
      </c>
      <c r="H3535" s="419">
        <v>142.41999999999999</v>
      </c>
      <c r="I3535" s="419">
        <v>143.66999999999999</v>
      </c>
      <c r="J3535" s="466">
        <f t="shared" si="567"/>
        <v>1.0087768571829798</v>
      </c>
      <c r="K3535" s="419">
        <f t="shared" si="566"/>
        <v>12111.374947338854</v>
      </c>
      <c r="L3535" s="464">
        <f t="shared" si="564"/>
        <v>1212711.3749473388</v>
      </c>
      <c r="M3535" s="644">
        <f t="shared" si="565"/>
        <v>8.5073771048751841E-6</v>
      </c>
      <c r="P3535" s="479"/>
    </row>
    <row r="3536" spans="1:16" ht="28">
      <c r="A3536" s="680"/>
      <c r="B3536" s="439" t="s">
        <v>840</v>
      </c>
      <c r="C3536" s="441">
        <v>900390761</v>
      </c>
      <c r="D3536" s="439" t="s">
        <v>841</v>
      </c>
      <c r="E3536" s="437" t="s">
        <v>1644</v>
      </c>
      <c r="F3536" s="629">
        <v>45456</v>
      </c>
      <c r="G3536" s="419">
        <v>32413350</v>
      </c>
      <c r="H3536" s="419">
        <v>132.80000000000001</v>
      </c>
      <c r="I3536" s="419">
        <v>143.66999999999999</v>
      </c>
      <c r="J3536" s="466">
        <f t="shared" si="567"/>
        <v>1.081852409638554</v>
      </c>
      <c r="K3536" s="419">
        <f t="shared" si="566"/>
        <v>350664.60801957821</v>
      </c>
      <c r="L3536" s="464">
        <f t="shared" si="564"/>
        <v>32764014.608019579</v>
      </c>
      <c r="M3536" s="644">
        <f t="shared" si="565"/>
        <v>2.2984514988338902E-4</v>
      </c>
      <c r="P3536" s="479"/>
    </row>
    <row r="3537" spans="1:16" ht="28">
      <c r="A3537" s="680"/>
      <c r="B3537" s="439" t="s">
        <v>840</v>
      </c>
      <c r="C3537" s="441">
        <v>900390761</v>
      </c>
      <c r="D3537" s="439" t="s">
        <v>841</v>
      </c>
      <c r="E3537" s="437" t="s">
        <v>1644</v>
      </c>
      <c r="F3537" s="629">
        <v>45456</v>
      </c>
      <c r="G3537" s="419">
        <v>1200600</v>
      </c>
      <c r="H3537" s="419">
        <v>133.38</v>
      </c>
      <c r="I3537" s="419">
        <v>143.66999999999999</v>
      </c>
      <c r="J3537" s="466">
        <f t="shared" si="567"/>
        <v>1.0771479982006298</v>
      </c>
      <c r="K3537" s="419">
        <f t="shared" si="566"/>
        <v>12932.238866396761</v>
      </c>
      <c r="L3537" s="464">
        <f t="shared" si="564"/>
        <v>1213532.2388663967</v>
      </c>
      <c r="M3537" s="644">
        <f t="shared" si="565"/>
        <v>8.5131356052533257E-6</v>
      </c>
      <c r="P3537" s="479"/>
    </row>
    <row r="3538" spans="1:16" ht="28">
      <c r="A3538" s="680"/>
      <c r="B3538" s="439" t="s">
        <v>840</v>
      </c>
      <c r="C3538" s="441">
        <v>900390761</v>
      </c>
      <c r="D3538" s="439" t="s">
        <v>841</v>
      </c>
      <c r="E3538" s="437" t="s">
        <v>1644</v>
      </c>
      <c r="F3538" s="629">
        <v>45485</v>
      </c>
      <c r="G3538" s="419">
        <v>32413350</v>
      </c>
      <c r="H3538" s="419">
        <v>133.38</v>
      </c>
      <c r="I3538" s="419">
        <v>143.66999999999999</v>
      </c>
      <c r="J3538" s="466">
        <f t="shared" si="567"/>
        <v>1.0771479982006298</v>
      </c>
      <c r="K3538" s="419">
        <f t="shared" si="566"/>
        <v>349139.75067476381</v>
      </c>
      <c r="L3538" s="464">
        <f t="shared" si="564"/>
        <v>32762489.750674766</v>
      </c>
      <c r="M3538" s="644">
        <f t="shared" si="565"/>
        <v>2.2983445274907374E-4</v>
      </c>
      <c r="P3538" s="479"/>
    </row>
    <row r="3539" spans="1:16" ht="28">
      <c r="A3539" s="680"/>
      <c r="B3539" s="439" t="s">
        <v>840</v>
      </c>
      <c r="C3539" s="441">
        <v>900390761</v>
      </c>
      <c r="D3539" s="439" t="s">
        <v>841</v>
      </c>
      <c r="E3539" s="437" t="s">
        <v>1644</v>
      </c>
      <c r="F3539" s="629">
        <v>45485</v>
      </c>
      <c r="G3539" s="419">
        <v>1200000</v>
      </c>
      <c r="H3539" s="419">
        <v>133.38</v>
      </c>
      <c r="I3539" s="419">
        <v>143.66999999999999</v>
      </c>
      <c r="J3539" s="466">
        <f t="shared" si="567"/>
        <v>1.0771479982006298</v>
      </c>
      <c r="K3539" s="419">
        <f t="shared" si="566"/>
        <v>12925.775978407557</v>
      </c>
      <c r="L3539" s="464">
        <f t="shared" si="564"/>
        <v>1212925.7759784076</v>
      </c>
      <c r="M3539" s="644">
        <f t="shared" si="565"/>
        <v>8.5088811646709914E-6</v>
      </c>
      <c r="P3539" s="479"/>
    </row>
    <row r="3540" spans="1:16" ht="28">
      <c r="A3540" s="680"/>
      <c r="B3540" s="439" t="s">
        <v>840</v>
      </c>
      <c r="C3540" s="441">
        <v>900390761</v>
      </c>
      <c r="D3540" s="439" t="s">
        <v>841</v>
      </c>
      <c r="E3540" s="437" t="s">
        <v>1644</v>
      </c>
      <c r="F3540" s="629">
        <v>45513</v>
      </c>
      <c r="G3540" s="419">
        <v>32413350</v>
      </c>
      <c r="H3540" s="419">
        <v>133.38</v>
      </c>
      <c r="I3540" s="419">
        <v>143.66999999999999</v>
      </c>
      <c r="J3540" s="466">
        <f t="shared" si="567"/>
        <v>1.0771479982006298</v>
      </c>
      <c r="K3540" s="419">
        <f t="shared" ref="K3540:K3571" si="568">+G3540*J3540%</f>
        <v>349139.75067476381</v>
      </c>
      <c r="L3540" s="464">
        <f t="shared" si="564"/>
        <v>32762489.750674766</v>
      </c>
      <c r="M3540" s="644">
        <f t="shared" si="565"/>
        <v>2.2983445274907374E-4</v>
      </c>
      <c r="P3540" s="479"/>
    </row>
    <row r="3541" spans="1:16" ht="28">
      <c r="A3541" s="680"/>
      <c r="B3541" s="439" t="s">
        <v>840</v>
      </c>
      <c r="C3541" s="441">
        <v>900390761</v>
      </c>
      <c r="D3541" s="439" t="s">
        <v>841</v>
      </c>
      <c r="E3541" s="437" t="s">
        <v>1644</v>
      </c>
      <c r="F3541" s="629">
        <v>45513</v>
      </c>
      <c r="G3541" s="419">
        <v>1200600</v>
      </c>
      <c r="H3541" s="419">
        <v>143.66999999999999</v>
      </c>
      <c r="I3541" s="419">
        <v>143.66999999999999</v>
      </c>
      <c r="J3541" s="466">
        <f t="shared" si="567"/>
        <v>1</v>
      </c>
      <c r="K3541" s="419">
        <f t="shared" si="568"/>
        <v>12006</v>
      </c>
      <c r="L3541" s="464">
        <f t="shared" si="564"/>
        <v>1212606</v>
      </c>
      <c r="M3541" s="644">
        <f t="shared" si="565"/>
        <v>8.5066378816494969E-6</v>
      </c>
      <c r="P3541" s="479"/>
    </row>
    <row r="3542" spans="1:16" ht="28">
      <c r="A3542" s="680"/>
      <c r="B3542" s="439" t="s">
        <v>840</v>
      </c>
      <c r="C3542" s="441">
        <v>900390761</v>
      </c>
      <c r="D3542" s="439" t="s">
        <v>841</v>
      </c>
      <c r="E3542" s="437" t="s">
        <v>1644</v>
      </c>
      <c r="F3542" s="629">
        <v>45553</v>
      </c>
      <c r="G3542" s="419">
        <v>32413350</v>
      </c>
      <c r="H3542" s="419">
        <v>0</v>
      </c>
      <c r="I3542" s="419">
        <v>143.66999999999999</v>
      </c>
      <c r="J3542" s="466">
        <v>0</v>
      </c>
      <c r="K3542" s="419">
        <f t="shared" si="568"/>
        <v>0</v>
      </c>
      <c r="L3542" s="464">
        <f t="shared" si="564"/>
        <v>32413350</v>
      </c>
      <c r="M3542" s="644">
        <f t="shared" si="565"/>
        <v>2.2738517785757592E-4</v>
      </c>
      <c r="P3542" s="479"/>
    </row>
    <row r="3543" spans="1:16" ht="28">
      <c r="A3543" s="680"/>
      <c r="B3543" s="439" t="s">
        <v>840</v>
      </c>
      <c r="C3543" s="441">
        <v>900390761</v>
      </c>
      <c r="D3543" s="439" t="s">
        <v>841</v>
      </c>
      <c r="E3543" s="437" t="s">
        <v>1644</v>
      </c>
      <c r="F3543" s="629">
        <v>45553</v>
      </c>
      <c r="G3543" s="419">
        <v>1200600</v>
      </c>
      <c r="H3543" s="419">
        <v>133.38</v>
      </c>
      <c r="I3543" s="419">
        <v>143.66999999999999</v>
      </c>
      <c r="J3543" s="466">
        <f t="shared" si="567"/>
        <v>1.0771479982006298</v>
      </c>
      <c r="K3543" s="419">
        <f t="shared" si="568"/>
        <v>12932.238866396761</v>
      </c>
      <c r="L3543" s="464">
        <f t="shared" si="564"/>
        <v>1213532.2388663967</v>
      </c>
      <c r="M3543" s="644">
        <f t="shared" si="565"/>
        <v>8.5131356052533257E-6</v>
      </c>
      <c r="P3543" s="479"/>
    </row>
    <row r="3544" spans="1:16" ht="28">
      <c r="A3544" s="680"/>
      <c r="B3544" s="439" t="s">
        <v>840</v>
      </c>
      <c r="C3544" s="441">
        <v>900390761</v>
      </c>
      <c r="D3544" s="439" t="s">
        <v>841</v>
      </c>
      <c r="E3544" s="437" t="s">
        <v>1644</v>
      </c>
      <c r="F3544" s="629">
        <v>44552</v>
      </c>
      <c r="G3544" s="419">
        <v>26225540</v>
      </c>
      <c r="H3544" s="419">
        <v>111.41</v>
      </c>
      <c r="I3544" s="419">
        <v>143.66999999999999</v>
      </c>
      <c r="J3544" s="466">
        <f t="shared" si="567"/>
        <v>1.2895610806929358</v>
      </c>
      <c r="K3544" s="419">
        <f t="shared" si="568"/>
        <v>338194.35704155819</v>
      </c>
      <c r="L3544" s="464">
        <f t="shared" si="564"/>
        <v>26563734.357041556</v>
      </c>
      <c r="M3544" s="644">
        <f t="shared" si="565"/>
        <v>1.8634912655857215E-4</v>
      </c>
      <c r="P3544" s="479"/>
    </row>
    <row r="3545" spans="1:16" ht="28">
      <c r="A3545" s="680"/>
      <c r="B3545" s="439" t="s">
        <v>840</v>
      </c>
      <c r="C3545" s="441">
        <v>900390761</v>
      </c>
      <c r="D3545" s="439" t="s">
        <v>841</v>
      </c>
      <c r="E3545" s="437" t="s">
        <v>1644</v>
      </c>
      <c r="F3545" s="629">
        <v>44663</v>
      </c>
      <c r="G3545" s="419">
        <v>26225540</v>
      </c>
      <c r="H3545" s="419">
        <v>117.71</v>
      </c>
      <c r="I3545" s="419">
        <v>143.66999999999999</v>
      </c>
      <c r="J3545" s="466">
        <f t="shared" si="567"/>
        <v>1.2205420100246367</v>
      </c>
      <c r="K3545" s="419">
        <f t="shared" si="568"/>
        <v>320093.7330558151</v>
      </c>
      <c r="L3545" s="464">
        <f t="shared" si="564"/>
        <v>26545633.733055815</v>
      </c>
      <c r="M3545" s="644">
        <f t="shared" si="565"/>
        <v>1.8622214759452397E-4</v>
      </c>
      <c r="P3545" s="479"/>
    </row>
    <row r="3546" spans="1:16" ht="28">
      <c r="A3546" s="680"/>
      <c r="B3546" s="439" t="s">
        <v>840</v>
      </c>
      <c r="C3546" s="441">
        <v>900390761</v>
      </c>
      <c r="D3546" s="439" t="s">
        <v>841</v>
      </c>
      <c r="E3546" s="437" t="s">
        <v>1644</v>
      </c>
      <c r="F3546" s="629">
        <v>44699</v>
      </c>
      <c r="G3546" s="419">
        <v>26225540</v>
      </c>
      <c r="H3546" s="419">
        <v>119.7</v>
      </c>
      <c r="I3546" s="419">
        <v>143.66999999999999</v>
      </c>
      <c r="J3546" s="466">
        <f t="shared" si="567"/>
        <v>1.2002506265664159</v>
      </c>
      <c r="K3546" s="419">
        <f t="shared" si="568"/>
        <v>314772.20817042602</v>
      </c>
      <c r="L3546" s="464">
        <f t="shared" si="564"/>
        <v>26540312.208170425</v>
      </c>
      <c r="M3546" s="644">
        <f t="shared" si="565"/>
        <v>1.8618481618994722E-4</v>
      </c>
      <c r="P3546" s="479"/>
    </row>
    <row r="3547" spans="1:16" ht="28">
      <c r="A3547" s="680"/>
      <c r="B3547" s="439" t="s">
        <v>840</v>
      </c>
      <c r="C3547" s="441">
        <v>900390761</v>
      </c>
      <c r="D3547" s="439" t="s">
        <v>841</v>
      </c>
      <c r="E3547" s="437" t="s">
        <v>1644</v>
      </c>
      <c r="F3547" s="629">
        <v>44733</v>
      </c>
      <c r="G3547" s="419">
        <v>30380000</v>
      </c>
      <c r="H3547" s="419">
        <v>119.31</v>
      </c>
      <c r="I3547" s="419">
        <v>143.66999999999999</v>
      </c>
      <c r="J3547" s="466">
        <f t="shared" si="567"/>
        <v>1.2041740005028916</v>
      </c>
      <c r="K3547" s="419">
        <f t="shared" si="568"/>
        <v>365828.06135277846</v>
      </c>
      <c r="L3547" s="464">
        <f t="shared" si="564"/>
        <v>30745828.061352778</v>
      </c>
      <c r="M3547" s="644">
        <f t="shared" si="565"/>
        <v>2.1568722708726959E-4</v>
      </c>
      <c r="P3547" s="479"/>
    </row>
    <row r="3548" spans="1:16" ht="28">
      <c r="A3548" s="680"/>
      <c r="B3548" s="439" t="s">
        <v>840</v>
      </c>
      <c r="C3548" s="441">
        <v>900390761</v>
      </c>
      <c r="D3548" s="439" t="s">
        <v>841</v>
      </c>
      <c r="E3548" s="437" t="s">
        <v>1644</v>
      </c>
      <c r="F3548" s="629">
        <v>44316</v>
      </c>
      <c r="G3548" s="419">
        <v>450000</v>
      </c>
      <c r="H3548" s="419">
        <v>107.76</v>
      </c>
      <c r="I3548" s="419">
        <v>143.66999999999999</v>
      </c>
      <c r="J3548" s="466">
        <f t="shared" si="567"/>
        <v>1.333240534521158</v>
      </c>
      <c r="K3548" s="419">
        <f t="shared" si="568"/>
        <v>5999.5824053452106</v>
      </c>
      <c r="L3548" s="464">
        <f t="shared" si="564"/>
        <v>455999.58240534522</v>
      </c>
      <c r="M3548" s="644">
        <f t="shared" si="565"/>
        <v>3.1989148344191443E-6</v>
      </c>
      <c r="P3548" s="479"/>
    </row>
    <row r="3549" spans="1:16" ht="28">
      <c r="A3549" s="680"/>
      <c r="B3549" s="439" t="s">
        <v>840</v>
      </c>
      <c r="C3549" s="441">
        <v>900390761</v>
      </c>
      <c r="D3549" s="439" t="s">
        <v>841</v>
      </c>
      <c r="E3549" s="437" t="s">
        <v>1644</v>
      </c>
      <c r="F3549" s="629">
        <v>44273</v>
      </c>
      <c r="G3549" s="419">
        <v>6650100</v>
      </c>
      <c r="H3549" s="419">
        <v>107.12</v>
      </c>
      <c r="I3549" s="419">
        <v>143.66999999999999</v>
      </c>
      <c r="J3549" s="466">
        <f t="shared" si="567"/>
        <v>1.3412061239731141</v>
      </c>
      <c r="K3549" s="419">
        <f t="shared" si="568"/>
        <v>89191.548450336064</v>
      </c>
      <c r="L3549" s="464">
        <f t="shared" si="564"/>
        <v>6739291.5484503359</v>
      </c>
      <c r="M3549" s="644">
        <f t="shared" si="565"/>
        <v>4.7277279496825777E-5</v>
      </c>
      <c r="P3549" s="479"/>
    </row>
    <row r="3550" spans="1:16" ht="28">
      <c r="A3550" s="680"/>
      <c r="B3550" s="439" t="s">
        <v>840</v>
      </c>
      <c r="C3550" s="441">
        <v>900390761</v>
      </c>
      <c r="D3550" s="439" t="s">
        <v>841</v>
      </c>
      <c r="E3550" s="437" t="s">
        <v>1644</v>
      </c>
      <c r="F3550" s="629">
        <v>44347</v>
      </c>
      <c r="G3550" s="419">
        <v>457246</v>
      </c>
      <c r="H3550" s="419">
        <v>108.84</v>
      </c>
      <c r="I3550" s="419">
        <v>143.66999999999999</v>
      </c>
      <c r="J3550" s="466">
        <f t="shared" si="567"/>
        <v>1.3200110253583239</v>
      </c>
      <c r="K3550" s="419">
        <f t="shared" si="568"/>
        <v>6035.697613009922</v>
      </c>
      <c r="L3550" s="464">
        <f t="shared" si="564"/>
        <v>463281.69761300995</v>
      </c>
      <c r="M3550" s="644">
        <f t="shared" si="565"/>
        <v>3.2500001144557401E-6</v>
      </c>
      <c r="P3550" s="479"/>
    </row>
    <row r="3551" spans="1:16" ht="28">
      <c r="A3551" s="680"/>
      <c r="B3551" s="439" t="s">
        <v>840</v>
      </c>
      <c r="C3551" s="441">
        <v>900390761</v>
      </c>
      <c r="D3551" s="439" t="s">
        <v>841</v>
      </c>
      <c r="E3551" s="437" t="s">
        <v>1644</v>
      </c>
      <c r="F3551" s="629">
        <v>44357</v>
      </c>
      <c r="G3551" s="419">
        <v>457246</v>
      </c>
      <c r="H3551" s="419">
        <v>108.78</v>
      </c>
      <c r="I3551" s="419">
        <v>143.66999999999999</v>
      </c>
      <c r="J3551" s="466">
        <f t="shared" si="567"/>
        <v>1.320739106453392</v>
      </c>
      <c r="K3551" s="419">
        <f t="shared" si="568"/>
        <v>6039.0267346938772</v>
      </c>
      <c r="L3551" s="464">
        <f t="shared" si="564"/>
        <v>463285.02673469385</v>
      </c>
      <c r="M3551" s="644">
        <f t="shared" si="565"/>
        <v>3.2500234688120842E-6</v>
      </c>
      <c r="P3551" s="479"/>
    </row>
    <row r="3552" spans="1:16" ht="28">
      <c r="A3552" s="680"/>
      <c r="B3552" s="439" t="s">
        <v>840</v>
      </c>
      <c r="C3552" s="441">
        <v>900390761</v>
      </c>
      <c r="D3552" s="439" t="s">
        <v>841</v>
      </c>
      <c r="E3552" s="437" t="s">
        <v>1644</v>
      </c>
      <c r="F3552" s="629">
        <v>44392</v>
      </c>
      <c r="G3552" s="419">
        <v>457246</v>
      </c>
      <c r="H3552" s="419">
        <v>109.14</v>
      </c>
      <c r="I3552" s="419">
        <v>143.66999999999999</v>
      </c>
      <c r="J3552" s="466">
        <f t="shared" si="567"/>
        <v>1.3163826278174819</v>
      </c>
      <c r="K3552" s="419">
        <f t="shared" si="568"/>
        <v>6019.1069103903237</v>
      </c>
      <c r="L3552" s="464">
        <f t="shared" si="564"/>
        <v>463265.10691039031</v>
      </c>
      <c r="M3552" s="644">
        <f t="shared" si="565"/>
        <v>3.2498837278475695E-6</v>
      </c>
      <c r="P3552" s="479"/>
    </row>
    <row r="3553" spans="1:16" ht="28">
      <c r="A3553" s="680"/>
      <c r="B3553" s="439" t="s">
        <v>840</v>
      </c>
      <c r="C3553" s="441">
        <v>900390761</v>
      </c>
      <c r="D3553" s="439" t="s">
        <v>841</v>
      </c>
      <c r="E3553" s="437" t="s">
        <v>1644</v>
      </c>
      <c r="F3553" s="629">
        <v>44419</v>
      </c>
      <c r="G3553" s="419">
        <v>457246</v>
      </c>
      <c r="H3553" s="419">
        <v>109.62</v>
      </c>
      <c r="I3553" s="419">
        <v>143.66999999999999</v>
      </c>
      <c r="J3553" s="466">
        <f t="shared" si="567"/>
        <v>1.3106185002736725</v>
      </c>
      <c r="K3553" s="419">
        <f t="shared" si="568"/>
        <v>5992.7506677613565</v>
      </c>
      <c r="L3553" s="464">
        <f t="shared" si="564"/>
        <v>463238.75066776137</v>
      </c>
      <c r="M3553" s="644">
        <f t="shared" si="565"/>
        <v>3.2496988343108681E-6</v>
      </c>
      <c r="P3553" s="479"/>
    </row>
    <row r="3554" spans="1:16" ht="28">
      <c r="A3554" s="680"/>
      <c r="B3554" s="439" t="s">
        <v>840</v>
      </c>
      <c r="C3554" s="441">
        <v>900390761</v>
      </c>
      <c r="D3554" s="439" t="s">
        <v>841</v>
      </c>
      <c r="E3554" s="437" t="s">
        <v>1644</v>
      </c>
      <c r="F3554" s="629">
        <v>44466</v>
      </c>
      <c r="G3554" s="419">
        <v>457246</v>
      </c>
      <c r="H3554" s="419">
        <v>110.04</v>
      </c>
      <c r="I3554" s="419">
        <v>143.66999999999999</v>
      </c>
      <c r="J3554" s="466">
        <f t="shared" si="567"/>
        <v>1.305616139585605</v>
      </c>
      <c r="K3554" s="419">
        <f t="shared" si="568"/>
        <v>5969.8775736095949</v>
      </c>
      <c r="L3554" s="464">
        <f t="shared" si="564"/>
        <v>463215.87757360958</v>
      </c>
      <c r="M3554" s="644">
        <f t="shared" si="565"/>
        <v>3.2495383756547327E-6</v>
      </c>
      <c r="P3554" s="479"/>
    </row>
    <row r="3555" spans="1:16" ht="28">
      <c r="A3555" s="680"/>
      <c r="B3555" s="439" t="s">
        <v>840</v>
      </c>
      <c r="C3555" s="441">
        <v>900390761</v>
      </c>
      <c r="D3555" s="439" t="s">
        <v>841</v>
      </c>
      <c r="E3555" s="437" t="s">
        <v>1644</v>
      </c>
      <c r="F3555" s="629">
        <v>44490</v>
      </c>
      <c r="G3555" s="419">
        <v>457246</v>
      </c>
      <c r="H3555" s="419">
        <v>110.06</v>
      </c>
      <c r="I3555" s="419">
        <v>143.66999999999999</v>
      </c>
      <c r="J3555" s="466">
        <f t="shared" si="567"/>
        <v>1.3053788842449572</v>
      </c>
      <c r="K3555" s="419">
        <f t="shared" si="568"/>
        <v>5968.7927330546972</v>
      </c>
      <c r="L3555" s="464">
        <f t="shared" si="564"/>
        <v>463214.79273305472</v>
      </c>
      <c r="M3555" s="644">
        <f t="shared" si="565"/>
        <v>3.2495307653132371E-6</v>
      </c>
      <c r="P3555" s="479"/>
    </row>
    <row r="3556" spans="1:16" ht="28">
      <c r="A3556" s="680"/>
      <c r="B3556" s="439" t="s">
        <v>840</v>
      </c>
      <c r="C3556" s="441">
        <v>900390761</v>
      </c>
      <c r="D3556" s="439" t="s">
        <v>841</v>
      </c>
      <c r="E3556" s="437" t="s">
        <v>1644</v>
      </c>
      <c r="F3556" s="629">
        <v>44552</v>
      </c>
      <c r="G3556" s="419">
        <v>457246</v>
      </c>
      <c r="H3556" s="419">
        <v>111.41</v>
      </c>
      <c r="I3556" s="419">
        <v>143.66999999999999</v>
      </c>
      <c r="J3556" s="466">
        <f t="shared" si="567"/>
        <v>1.2895610806929358</v>
      </c>
      <c r="K3556" s="419">
        <f t="shared" si="568"/>
        <v>5896.4664590252214</v>
      </c>
      <c r="L3556" s="464">
        <f t="shared" si="564"/>
        <v>463142.46645902522</v>
      </c>
      <c r="M3556" s="644">
        <f t="shared" si="565"/>
        <v>3.2490233841667658E-6</v>
      </c>
      <c r="P3556" s="479"/>
    </row>
    <row r="3557" spans="1:16" ht="28">
      <c r="A3557" s="680"/>
      <c r="B3557" s="439" t="s">
        <v>840</v>
      </c>
      <c r="C3557" s="441">
        <v>900390761</v>
      </c>
      <c r="D3557" s="439" t="s">
        <v>841</v>
      </c>
      <c r="E3557" s="437" t="s">
        <v>1644</v>
      </c>
      <c r="F3557" s="629">
        <v>44576</v>
      </c>
      <c r="G3557" s="419">
        <v>457246</v>
      </c>
      <c r="H3557" s="419">
        <v>113.26</v>
      </c>
      <c r="I3557" s="419">
        <v>143.66999999999999</v>
      </c>
      <c r="J3557" s="466">
        <f t="shared" si="567"/>
        <v>1.2684972629348401</v>
      </c>
      <c r="K3557" s="419">
        <f t="shared" si="568"/>
        <v>5800.1529948790385</v>
      </c>
      <c r="L3557" s="464">
        <f t="shared" si="564"/>
        <v>463046.15299487906</v>
      </c>
      <c r="M3557" s="644">
        <f t="shared" si="565"/>
        <v>3.2483477287909727E-6</v>
      </c>
      <c r="P3557" s="479"/>
    </row>
    <row r="3558" spans="1:16" ht="28">
      <c r="A3558" s="680"/>
      <c r="B3558" s="439" t="s">
        <v>840</v>
      </c>
      <c r="C3558" s="441">
        <v>900390761</v>
      </c>
      <c r="D3558" s="439" t="s">
        <v>841</v>
      </c>
      <c r="E3558" s="437" t="s">
        <v>1644</v>
      </c>
      <c r="F3558" s="629">
        <v>44619</v>
      </c>
      <c r="G3558" s="419">
        <v>457246</v>
      </c>
      <c r="H3558" s="419">
        <v>115.11</v>
      </c>
      <c r="I3558" s="419">
        <v>143.66999999999999</v>
      </c>
      <c r="J3558" s="466">
        <f t="shared" si="567"/>
        <v>1.2481105029971331</v>
      </c>
      <c r="K3558" s="419">
        <f t="shared" si="568"/>
        <v>5706.9353505342706</v>
      </c>
      <c r="L3558" s="464">
        <f t="shared" si="564"/>
        <v>462952.93535053427</v>
      </c>
      <c r="M3558" s="644">
        <f t="shared" si="565"/>
        <v>3.2476937911190321E-6</v>
      </c>
      <c r="P3558" s="479"/>
    </row>
    <row r="3559" spans="1:16" ht="28">
      <c r="A3559" s="680"/>
      <c r="B3559" s="439" t="s">
        <v>840</v>
      </c>
      <c r="C3559" s="441">
        <v>900390761</v>
      </c>
      <c r="D3559" s="439" t="s">
        <v>841</v>
      </c>
      <c r="E3559" s="437" t="s">
        <v>1644</v>
      </c>
      <c r="F3559" s="629">
        <v>44632</v>
      </c>
      <c r="G3559" s="419">
        <v>457246</v>
      </c>
      <c r="H3559" s="419">
        <v>116.26</v>
      </c>
      <c r="I3559" s="419">
        <v>143.66999999999999</v>
      </c>
      <c r="J3559" s="466">
        <f t="shared" si="567"/>
        <v>1.2357646654051262</v>
      </c>
      <c r="K3559" s="419">
        <f t="shared" si="568"/>
        <v>5650.4845019783234</v>
      </c>
      <c r="L3559" s="464">
        <f t="shared" si="564"/>
        <v>462896.48450197832</v>
      </c>
      <c r="M3559" s="644">
        <f t="shared" si="565"/>
        <v>3.2472977787895719E-6</v>
      </c>
      <c r="P3559" s="479"/>
    </row>
    <row r="3560" spans="1:16" ht="28">
      <c r="A3560" s="680"/>
      <c r="B3560" s="439" t="s">
        <v>840</v>
      </c>
      <c r="C3560" s="441">
        <v>900390761</v>
      </c>
      <c r="D3560" s="439" t="s">
        <v>841</v>
      </c>
      <c r="E3560" s="437" t="s">
        <v>1644</v>
      </c>
      <c r="F3560" s="629">
        <v>44663</v>
      </c>
      <c r="G3560" s="419">
        <v>457246</v>
      </c>
      <c r="H3560" s="419">
        <v>117.71</v>
      </c>
      <c r="I3560" s="419">
        <v>143.66999999999999</v>
      </c>
      <c r="J3560" s="466">
        <f t="shared" si="567"/>
        <v>1.2205420100246367</v>
      </c>
      <c r="K3560" s="419">
        <f t="shared" si="568"/>
        <v>5580.8795191572499</v>
      </c>
      <c r="L3560" s="464">
        <f t="shared" si="564"/>
        <v>462826.87951915723</v>
      </c>
      <c r="M3560" s="644">
        <f t="shared" si="565"/>
        <v>3.2468094879650028E-6</v>
      </c>
      <c r="P3560" s="479"/>
    </row>
    <row r="3561" spans="1:16" ht="28">
      <c r="A3561" s="680"/>
      <c r="B3561" s="439" t="s">
        <v>840</v>
      </c>
      <c r="C3561" s="441">
        <v>900390761</v>
      </c>
      <c r="D3561" s="439" t="s">
        <v>841</v>
      </c>
      <c r="E3561" s="437" t="s">
        <v>1644</v>
      </c>
      <c r="F3561" s="629">
        <v>44758</v>
      </c>
      <c r="G3561" s="419">
        <v>530000</v>
      </c>
      <c r="H3561" s="419">
        <v>120.27</v>
      </c>
      <c r="I3561" s="419">
        <v>143.66999999999999</v>
      </c>
      <c r="J3561" s="466">
        <f t="shared" si="567"/>
        <v>1.1945622349713145</v>
      </c>
      <c r="K3561" s="419">
        <f t="shared" si="568"/>
        <v>6331.1798453479669</v>
      </c>
      <c r="L3561" s="464">
        <f t="shared" si="564"/>
        <v>536331.179845348</v>
      </c>
      <c r="M3561" s="644">
        <f t="shared" si="565"/>
        <v>3.7624546898021337E-6</v>
      </c>
      <c r="P3561" s="479"/>
    </row>
    <row r="3562" spans="1:16" ht="28">
      <c r="A3562" s="680"/>
      <c r="B3562" s="439" t="s">
        <v>840</v>
      </c>
      <c r="C3562" s="441">
        <v>900390761</v>
      </c>
      <c r="D3562" s="439" t="s">
        <v>841</v>
      </c>
      <c r="E3562" s="437" t="s">
        <v>1644</v>
      </c>
      <c r="F3562" s="629">
        <v>44800</v>
      </c>
      <c r="G3562" s="419">
        <v>530000</v>
      </c>
      <c r="H3562" s="419">
        <v>121.5</v>
      </c>
      <c r="I3562" s="419">
        <v>143.66999999999999</v>
      </c>
      <c r="J3562" s="466">
        <f t="shared" si="567"/>
        <v>1.182469135802469</v>
      </c>
      <c r="K3562" s="419">
        <f t="shared" si="568"/>
        <v>6267.0864197530855</v>
      </c>
      <c r="L3562" s="464">
        <f t="shared" si="564"/>
        <v>536267.08641975303</v>
      </c>
      <c r="M3562" s="644">
        <f t="shared" si="565"/>
        <v>3.7620050634914184E-6</v>
      </c>
      <c r="P3562" s="479"/>
    </row>
    <row r="3563" spans="1:16" ht="28">
      <c r="A3563" s="680"/>
      <c r="B3563" s="439" t="s">
        <v>840</v>
      </c>
      <c r="C3563" s="441">
        <v>900390761</v>
      </c>
      <c r="D3563" s="439" t="s">
        <v>841</v>
      </c>
      <c r="E3563" s="437" t="s">
        <v>1644</v>
      </c>
      <c r="F3563" s="629">
        <v>44860</v>
      </c>
      <c r="G3563" s="419">
        <v>530000</v>
      </c>
      <c r="H3563" s="419">
        <v>123.51</v>
      </c>
      <c r="I3563" s="419">
        <v>143.66999999999999</v>
      </c>
      <c r="J3563" s="466">
        <f t="shared" si="567"/>
        <v>1.1632256497449598</v>
      </c>
      <c r="K3563" s="419">
        <f t="shared" si="568"/>
        <v>6165.0959436482872</v>
      </c>
      <c r="L3563" s="464">
        <f t="shared" ref="L3563:L3625" si="569">+G3563+K3563</f>
        <v>536165.09594364825</v>
      </c>
      <c r="M3563" s="644">
        <f t="shared" ref="M3563:M3626" si="570">+L3563/$L$4337</f>
        <v>3.7612895829086076E-6</v>
      </c>
      <c r="P3563" s="479"/>
    </row>
    <row r="3564" spans="1:16" ht="28">
      <c r="A3564" s="680"/>
      <c r="B3564" s="439" t="s">
        <v>840</v>
      </c>
      <c r="C3564" s="441">
        <v>900390761</v>
      </c>
      <c r="D3564" s="439" t="s">
        <v>841</v>
      </c>
      <c r="E3564" s="437" t="s">
        <v>1644</v>
      </c>
      <c r="F3564" s="629">
        <v>44924</v>
      </c>
      <c r="G3564" s="419">
        <v>530000</v>
      </c>
      <c r="H3564" s="419">
        <v>126.03</v>
      </c>
      <c r="I3564" s="419">
        <v>143.66999999999999</v>
      </c>
      <c r="J3564" s="466">
        <f t="shared" si="567"/>
        <v>1.1399666746012853</v>
      </c>
      <c r="K3564" s="419">
        <f t="shared" si="568"/>
        <v>6041.8233753868126</v>
      </c>
      <c r="L3564" s="464">
        <f t="shared" si="569"/>
        <v>536041.82337538677</v>
      </c>
      <c r="M3564" s="644">
        <f t="shared" si="570"/>
        <v>3.7604248048199772E-6</v>
      </c>
      <c r="P3564" s="479"/>
    </row>
    <row r="3565" spans="1:16" ht="28">
      <c r="A3565" s="680"/>
      <c r="B3565" s="439" t="s">
        <v>840</v>
      </c>
      <c r="C3565" s="441">
        <v>900390761</v>
      </c>
      <c r="D3565" s="439" t="s">
        <v>841</v>
      </c>
      <c r="E3565" s="437" t="s">
        <v>1644</v>
      </c>
      <c r="F3565" s="629">
        <v>44894</v>
      </c>
      <c r="G3565" s="419">
        <v>530000</v>
      </c>
      <c r="H3565" s="419">
        <v>124.46</v>
      </c>
      <c r="I3565" s="419">
        <v>143.66999999999999</v>
      </c>
      <c r="J3565" s="466">
        <f t="shared" si="567"/>
        <v>1.1543467780813113</v>
      </c>
      <c r="K3565" s="419">
        <f t="shared" si="568"/>
        <v>6118.0379238309497</v>
      </c>
      <c r="L3565" s="464">
        <f t="shared" si="569"/>
        <v>536118.03792383091</v>
      </c>
      <c r="M3565" s="644">
        <f t="shared" si="570"/>
        <v>3.7609594628745537E-6</v>
      </c>
      <c r="P3565" s="479"/>
    </row>
    <row r="3566" spans="1:16" ht="28">
      <c r="A3566" s="680"/>
      <c r="B3566" s="439" t="s">
        <v>840</v>
      </c>
      <c r="C3566" s="441">
        <v>900390761</v>
      </c>
      <c r="D3566" s="439" t="s">
        <v>841</v>
      </c>
      <c r="E3566" s="437" t="s">
        <v>1644</v>
      </c>
      <c r="F3566" s="629">
        <v>44953</v>
      </c>
      <c r="G3566" s="419">
        <v>530000</v>
      </c>
      <c r="H3566" s="419">
        <v>128.27000000000001</v>
      </c>
      <c r="I3566" s="419">
        <v>143.66999999999999</v>
      </c>
      <c r="J3566" s="466">
        <f t="shared" si="567"/>
        <v>1.1200592500194899</v>
      </c>
      <c r="K3566" s="419">
        <f t="shared" si="568"/>
        <v>5936.3140251032974</v>
      </c>
      <c r="L3566" s="464">
        <f t="shared" si="569"/>
        <v>535936.31402510335</v>
      </c>
      <c r="M3566" s="644">
        <f t="shared" si="570"/>
        <v>3.7596846387347119E-6</v>
      </c>
      <c r="P3566" s="479"/>
    </row>
    <row r="3567" spans="1:16" ht="28">
      <c r="A3567" s="680"/>
      <c r="B3567" s="439" t="s">
        <v>840</v>
      </c>
      <c r="C3567" s="441">
        <v>900390761</v>
      </c>
      <c r="D3567" s="439" t="s">
        <v>841</v>
      </c>
      <c r="E3567" s="437" t="s">
        <v>1644</v>
      </c>
      <c r="F3567" s="629">
        <v>44699</v>
      </c>
      <c r="G3567" s="419">
        <v>457246</v>
      </c>
      <c r="H3567" s="419">
        <v>118.7</v>
      </c>
      <c r="I3567" s="419">
        <v>143.66999999999999</v>
      </c>
      <c r="J3567" s="466">
        <f t="shared" si="567"/>
        <v>1.2103622577927546</v>
      </c>
      <c r="K3567" s="419">
        <f t="shared" si="568"/>
        <v>5534.3330092670585</v>
      </c>
      <c r="L3567" s="464">
        <f t="shared" si="569"/>
        <v>462780.33300926705</v>
      </c>
      <c r="M3567" s="644">
        <f t="shared" si="570"/>
        <v>3.2464829562603184E-6</v>
      </c>
      <c r="P3567" s="479"/>
    </row>
    <row r="3568" spans="1:16" ht="28">
      <c r="A3568" s="680"/>
      <c r="B3568" s="439" t="s">
        <v>840</v>
      </c>
      <c r="C3568" s="441">
        <v>900390761</v>
      </c>
      <c r="D3568" s="439" t="s">
        <v>841</v>
      </c>
      <c r="E3568" s="437" t="s">
        <v>1644</v>
      </c>
      <c r="F3568" s="629">
        <v>44733</v>
      </c>
      <c r="G3568" s="419">
        <v>530000</v>
      </c>
      <c r="H3568" s="419">
        <v>119.31</v>
      </c>
      <c r="I3568" s="419">
        <v>143.66999999999999</v>
      </c>
      <c r="J3568" s="466">
        <f t="shared" si="567"/>
        <v>1.2041740005028916</v>
      </c>
      <c r="K3568" s="419">
        <f t="shared" si="568"/>
        <v>6382.1222026653249</v>
      </c>
      <c r="L3568" s="464">
        <f t="shared" si="569"/>
        <v>536382.12220266531</v>
      </c>
      <c r="M3568" s="644">
        <f t="shared" si="570"/>
        <v>3.7628120591261647E-6</v>
      </c>
      <c r="P3568" s="479"/>
    </row>
    <row r="3569" spans="1:16" s="411" customFormat="1" ht="28">
      <c r="A3569" s="680"/>
      <c r="B3569" s="439" t="s">
        <v>840</v>
      </c>
      <c r="C3569" s="441">
        <v>900390761</v>
      </c>
      <c r="D3569" s="439" t="s">
        <v>841</v>
      </c>
      <c r="E3569" s="437" t="s">
        <v>1644</v>
      </c>
      <c r="F3569" s="629">
        <v>44828</v>
      </c>
      <c r="G3569" s="419">
        <v>530000</v>
      </c>
      <c r="H3569" s="454"/>
      <c r="I3569" s="454"/>
      <c r="J3569" s="467"/>
      <c r="K3569" s="419">
        <f t="shared" si="568"/>
        <v>0</v>
      </c>
      <c r="L3569" s="464">
        <f t="shared" si="569"/>
        <v>530000</v>
      </c>
      <c r="M3569" s="644">
        <f t="shared" si="570"/>
        <v>3.7180403834998615E-6</v>
      </c>
    </row>
    <row r="3570" spans="1:16">
      <c r="A3570" s="680"/>
      <c r="B3570" s="456" t="s">
        <v>26</v>
      </c>
      <c r="C3570" s="458"/>
      <c r="D3570" s="449"/>
      <c r="E3570" s="526"/>
      <c r="F3570" s="626"/>
      <c r="G3570" s="454">
        <f>SUM(G3476:G3569)</f>
        <v>2599331587</v>
      </c>
      <c r="H3570" s="454" t="s">
        <v>158</v>
      </c>
      <c r="I3570" s="454" t="s">
        <v>158</v>
      </c>
      <c r="J3570" s="454" t="s">
        <v>158</v>
      </c>
      <c r="K3570" s="454">
        <f t="shared" ref="K3570:L3570" si="571">SUM(K3476:K3569)</f>
        <v>6007758.1886758842</v>
      </c>
      <c r="L3570" s="454">
        <f t="shared" si="571"/>
        <v>2605339345.1886749</v>
      </c>
      <c r="M3570" s="644">
        <f t="shared" si="570"/>
        <v>1.8276899807797318E-2</v>
      </c>
      <c r="P3570" s="479"/>
    </row>
    <row r="3571" spans="1:16" ht="14">
      <c r="A3571" s="680"/>
      <c r="B3571" s="439" t="s">
        <v>1587</v>
      </c>
      <c r="C3571" s="441">
        <v>800118202</v>
      </c>
      <c r="D3571" s="439" t="s">
        <v>1588</v>
      </c>
      <c r="E3571" s="418" t="s">
        <v>1706</v>
      </c>
      <c r="F3571" s="629">
        <v>45556</v>
      </c>
      <c r="G3571" s="419">
        <v>695643</v>
      </c>
      <c r="H3571" s="419">
        <v>0</v>
      </c>
      <c r="I3571" s="419">
        <v>143.66999999999999</v>
      </c>
      <c r="J3571" s="466">
        <v>0</v>
      </c>
      <c r="K3571" s="419">
        <f>+G3571*J3571%</f>
        <v>0</v>
      </c>
      <c r="L3571" s="464">
        <f t="shared" si="569"/>
        <v>695643</v>
      </c>
      <c r="M3571" s="644">
        <f t="shared" si="570"/>
        <v>4.880054276413196E-6</v>
      </c>
      <c r="P3571" s="479"/>
    </row>
    <row r="3572" spans="1:16">
      <c r="A3572" s="680"/>
      <c r="B3572" s="456" t="s">
        <v>26</v>
      </c>
      <c r="C3572" s="458"/>
      <c r="D3572" s="449"/>
      <c r="E3572" s="526"/>
      <c r="F3572" s="626"/>
      <c r="G3572" s="454">
        <f>SUM(G3571)</f>
        <v>695643</v>
      </c>
      <c r="H3572" s="454" t="s">
        <v>158</v>
      </c>
      <c r="I3572" s="454" t="s">
        <v>158</v>
      </c>
      <c r="J3572" s="454" t="s">
        <v>158</v>
      </c>
      <c r="K3572" s="454">
        <f t="shared" ref="K3572:L3572" si="572">SUM(K3571)</f>
        <v>0</v>
      </c>
      <c r="L3572" s="454">
        <f t="shared" si="572"/>
        <v>695643</v>
      </c>
      <c r="M3572" s="644">
        <f t="shared" si="570"/>
        <v>4.880054276413196E-6</v>
      </c>
      <c r="P3572" s="479"/>
    </row>
    <row r="3573" spans="1:16" ht="14">
      <c r="A3573" s="680"/>
      <c r="B3573" s="439" t="s">
        <v>290</v>
      </c>
      <c r="C3573" s="441">
        <v>1031155410</v>
      </c>
      <c r="D3573" s="439" t="s">
        <v>271</v>
      </c>
      <c r="E3573" s="418" t="s">
        <v>1706</v>
      </c>
      <c r="F3573" s="627">
        <v>20241015</v>
      </c>
      <c r="G3573" s="419">
        <v>23125000</v>
      </c>
      <c r="H3573" s="419">
        <v>0</v>
      </c>
      <c r="I3573" s="419">
        <v>143.66999999999999</v>
      </c>
      <c r="J3573" s="466">
        <v>0</v>
      </c>
      <c r="K3573" s="419">
        <f>+G3573*J3573%</f>
        <v>0</v>
      </c>
      <c r="L3573" s="464">
        <f t="shared" si="569"/>
        <v>23125000</v>
      </c>
      <c r="M3573" s="644">
        <f t="shared" si="570"/>
        <v>1.6222581861968734E-4</v>
      </c>
      <c r="P3573" s="479"/>
    </row>
    <row r="3574" spans="1:16" s="411" customFormat="1" ht="14">
      <c r="A3574" s="680"/>
      <c r="B3574" s="439" t="s">
        <v>290</v>
      </c>
      <c r="C3574" s="441">
        <v>1031155410</v>
      </c>
      <c r="D3574" s="439" t="s">
        <v>271</v>
      </c>
      <c r="E3574" s="418" t="s">
        <v>1706</v>
      </c>
      <c r="F3574" s="627">
        <v>20240515</v>
      </c>
      <c r="G3574" s="419">
        <v>12500000</v>
      </c>
      <c r="H3574" s="454"/>
      <c r="I3574" s="419">
        <v>143.66999999999999</v>
      </c>
      <c r="J3574" s="467"/>
      <c r="K3574" s="419">
        <f>+G3574*J3574%</f>
        <v>0</v>
      </c>
      <c r="L3574" s="464">
        <f t="shared" si="569"/>
        <v>12500000</v>
      </c>
      <c r="M3574" s="644">
        <f t="shared" si="570"/>
        <v>8.7689631686317491E-5</v>
      </c>
    </row>
    <row r="3575" spans="1:16">
      <c r="A3575" s="680"/>
      <c r="B3575" s="456" t="s">
        <v>26</v>
      </c>
      <c r="C3575" s="458"/>
      <c r="D3575" s="449"/>
      <c r="E3575" s="526"/>
      <c r="F3575" s="626"/>
      <c r="G3575" s="454">
        <f>SUM(G3573:G3574)</f>
        <v>35625000</v>
      </c>
      <c r="H3575" s="454" t="s">
        <v>158</v>
      </c>
      <c r="I3575" s="454" t="s">
        <v>158</v>
      </c>
      <c r="J3575" s="454" t="s">
        <v>158</v>
      </c>
      <c r="K3575" s="454">
        <f t="shared" ref="K3575:L3575" si="573">SUM(K3573:K3574)</f>
        <v>0</v>
      </c>
      <c r="L3575" s="454">
        <f t="shared" si="573"/>
        <v>35625000</v>
      </c>
      <c r="M3575" s="644">
        <f t="shared" si="570"/>
        <v>2.4991545030600485E-4</v>
      </c>
      <c r="P3575" s="479"/>
    </row>
    <row r="3576" spans="1:16" s="411" customFormat="1" ht="14">
      <c r="A3576" s="680"/>
      <c r="B3576" s="439" t="s">
        <v>929</v>
      </c>
      <c r="C3576" s="441">
        <v>800141235</v>
      </c>
      <c r="D3576" s="439" t="s">
        <v>930</v>
      </c>
      <c r="E3576" s="418" t="s">
        <v>1706</v>
      </c>
      <c r="F3576" s="627">
        <v>20230915</v>
      </c>
      <c r="G3576" s="419">
        <v>38512932</v>
      </c>
      <c r="H3576" s="454"/>
      <c r="I3576" s="419">
        <v>143.66999999999999</v>
      </c>
      <c r="J3576" s="467"/>
      <c r="K3576" s="419">
        <f>+G3576*J3576%</f>
        <v>0</v>
      </c>
      <c r="L3576" s="464">
        <f t="shared" si="569"/>
        <v>38512932</v>
      </c>
      <c r="M3576" s="644">
        <f t="shared" si="570"/>
        <v>2.7017478577921527E-4</v>
      </c>
    </row>
    <row r="3577" spans="1:16">
      <c r="A3577" s="680"/>
      <c r="B3577" s="456" t="s">
        <v>26</v>
      </c>
      <c r="C3577" s="458"/>
      <c r="D3577" s="449"/>
      <c r="E3577" s="526"/>
      <c r="F3577" s="626"/>
      <c r="G3577" s="454">
        <f>SUM(G3576)</f>
        <v>38512932</v>
      </c>
      <c r="H3577" s="454" t="s">
        <v>158</v>
      </c>
      <c r="I3577" s="454" t="s">
        <v>158</v>
      </c>
      <c r="J3577" s="454" t="s">
        <v>158</v>
      </c>
      <c r="K3577" s="454">
        <f t="shared" ref="K3577:L3577" si="574">SUM(K3576)</f>
        <v>0</v>
      </c>
      <c r="L3577" s="454">
        <f t="shared" si="574"/>
        <v>38512932</v>
      </c>
      <c r="M3577" s="644">
        <f t="shared" si="570"/>
        <v>2.7017478577921527E-4</v>
      </c>
      <c r="P3577" s="479"/>
    </row>
    <row r="3578" spans="1:16" s="411" customFormat="1">
      <c r="A3578" s="680"/>
      <c r="B3578" s="440" t="s">
        <v>563</v>
      </c>
      <c r="C3578" s="441">
        <v>16269674</v>
      </c>
      <c r="D3578" s="414" t="s">
        <v>564</v>
      </c>
      <c r="E3578" s="418" t="s">
        <v>1706</v>
      </c>
      <c r="F3578" s="627">
        <v>20220322</v>
      </c>
      <c r="G3578" s="419">
        <v>5340000</v>
      </c>
      <c r="H3578" s="454"/>
      <c r="I3578" s="419">
        <v>143.66999999999999</v>
      </c>
      <c r="J3578" s="467"/>
      <c r="K3578" s="419">
        <f>+G3578*J3578%</f>
        <v>0</v>
      </c>
      <c r="L3578" s="464">
        <f t="shared" si="569"/>
        <v>5340000</v>
      </c>
      <c r="M3578" s="644">
        <f t="shared" si="570"/>
        <v>3.7461010656394833E-5</v>
      </c>
    </row>
    <row r="3579" spans="1:16">
      <c r="A3579" s="680"/>
      <c r="B3579" s="456" t="s">
        <v>26</v>
      </c>
      <c r="C3579" s="458"/>
      <c r="D3579" s="449"/>
      <c r="E3579" s="526"/>
      <c r="F3579" s="626"/>
      <c r="G3579" s="454">
        <f>SUM(G3578)</f>
        <v>5340000</v>
      </c>
      <c r="H3579" s="454" t="s">
        <v>158</v>
      </c>
      <c r="I3579" s="454" t="s">
        <v>158</v>
      </c>
      <c r="J3579" s="454" t="s">
        <v>158</v>
      </c>
      <c r="K3579" s="454">
        <f t="shared" ref="K3579:L3579" si="575">SUM(K3578)</f>
        <v>0</v>
      </c>
      <c r="L3579" s="454">
        <f t="shared" si="575"/>
        <v>5340000</v>
      </c>
      <c r="M3579" s="644">
        <f t="shared" si="570"/>
        <v>3.7461010656394833E-5</v>
      </c>
      <c r="P3579" s="479"/>
    </row>
    <row r="3580" spans="1:16">
      <c r="A3580" s="680"/>
      <c r="B3580" s="456" t="s">
        <v>158</v>
      </c>
      <c r="C3580" s="458"/>
      <c r="D3580" s="449"/>
      <c r="E3580" s="526"/>
      <c r="F3580" s="626"/>
      <c r="G3580" s="454">
        <v>0</v>
      </c>
      <c r="H3580" s="454" t="s">
        <v>158</v>
      </c>
      <c r="I3580" s="454" t="s">
        <v>158</v>
      </c>
      <c r="J3580" s="454" t="s">
        <v>158</v>
      </c>
      <c r="K3580" s="454">
        <v>0</v>
      </c>
      <c r="L3580" s="454">
        <v>0</v>
      </c>
      <c r="M3580" s="644">
        <f t="shared" si="570"/>
        <v>0</v>
      </c>
      <c r="P3580" s="479"/>
    </row>
    <row r="3581" spans="1:16">
      <c r="A3581" s="680"/>
      <c r="B3581" s="440" t="s">
        <v>516</v>
      </c>
      <c r="C3581" s="441">
        <v>900964178</v>
      </c>
      <c r="D3581" s="414" t="s">
        <v>531</v>
      </c>
      <c r="E3581" s="418" t="s">
        <v>1706</v>
      </c>
      <c r="F3581" s="625"/>
      <c r="G3581" s="419">
        <v>17940000</v>
      </c>
      <c r="H3581" s="419">
        <v>105.48</v>
      </c>
      <c r="I3581" s="419">
        <v>143.66999999999999</v>
      </c>
      <c r="J3581" s="466">
        <f t="shared" ref="J3581:J3641" si="576">+I3581/H3581</f>
        <v>1.3620591581342434</v>
      </c>
      <c r="K3581" s="419">
        <f>+G3581*J3581%</f>
        <v>244353.41296928326</v>
      </c>
      <c r="L3581" s="464">
        <f t="shared" si="569"/>
        <v>18184353.412969284</v>
      </c>
      <c r="M3581" s="644">
        <f t="shared" si="570"/>
        <v>1.2756634025896853E-4</v>
      </c>
      <c r="P3581" s="479"/>
    </row>
    <row r="3582" spans="1:16">
      <c r="A3582" s="680"/>
      <c r="B3582" s="440" t="s">
        <v>516</v>
      </c>
      <c r="C3582" s="441">
        <v>900964178</v>
      </c>
      <c r="D3582" s="414" t="s">
        <v>531</v>
      </c>
      <c r="E3582" s="418" t="s">
        <v>1706</v>
      </c>
      <c r="F3582" s="625"/>
      <c r="G3582" s="419">
        <v>39000000</v>
      </c>
      <c r="H3582" s="419">
        <v>105.91</v>
      </c>
      <c r="I3582" s="419">
        <v>143.66999999999999</v>
      </c>
      <c r="J3582" s="466">
        <f t="shared" si="576"/>
        <v>1.3565291285053347</v>
      </c>
      <c r="K3582" s="419">
        <f>+G3582*J3582%</f>
        <v>529046.36011708051</v>
      </c>
      <c r="L3582" s="464">
        <f t="shared" si="569"/>
        <v>39529046.360117078</v>
      </c>
      <c r="M3582" s="644">
        <f t="shared" si="570"/>
        <v>2.7730300129840286E-4</v>
      </c>
      <c r="P3582" s="479"/>
    </row>
    <row r="3583" spans="1:16" ht="28">
      <c r="A3583" s="680"/>
      <c r="B3583" s="439" t="s">
        <v>516</v>
      </c>
      <c r="C3583" s="441">
        <v>900964178</v>
      </c>
      <c r="D3583" s="439" t="s">
        <v>531</v>
      </c>
      <c r="E3583" s="418" t="s">
        <v>1706</v>
      </c>
      <c r="F3583" s="627">
        <v>20240629</v>
      </c>
      <c r="G3583" s="419">
        <v>54443933</v>
      </c>
      <c r="H3583" s="419">
        <v>106.58</v>
      </c>
      <c r="I3583" s="419">
        <v>143.66999999999999</v>
      </c>
      <c r="J3583" s="466">
        <f t="shared" si="576"/>
        <v>1.348001501219741</v>
      </c>
      <c r="K3583" s="419">
        <f>+G3583*J3583%</f>
        <v>733905.03416307003</v>
      </c>
      <c r="L3583" s="464">
        <f t="shared" si="569"/>
        <v>55177838.034163073</v>
      </c>
      <c r="M3583" s="644">
        <f t="shared" si="570"/>
        <v>3.8708194355704321E-4</v>
      </c>
      <c r="P3583" s="479"/>
    </row>
    <row r="3584" spans="1:16">
      <c r="A3584" s="680"/>
      <c r="B3584" s="456" t="s">
        <v>26</v>
      </c>
      <c r="C3584" s="458"/>
      <c r="D3584" s="449"/>
      <c r="E3584" s="526"/>
      <c r="F3584" s="626"/>
      <c r="G3584" s="454">
        <f>SUM(G3581:G3583)</f>
        <v>111383933</v>
      </c>
      <c r="H3584" s="454" t="s">
        <v>158</v>
      </c>
      <c r="I3584" s="454" t="s">
        <v>158</v>
      </c>
      <c r="J3584" s="454" t="s">
        <v>158</v>
      </c>
      <c r="K3584" s="454">
        <f t="shared" ref="K3584:L3584" si="577">SUM(K3581:K3583)</f>
        <v>1507304.8072494338</v>
      </c>
      <c r="L3584" s="454">
        <f t="shared" si="577"/>
        <v>112891237.80724943</v>
      </c>
      <c r="M3584" s="644">
        <f t="shared" si="570"/>
        <v>7.9195128511441455E-4</v>
      </c>
      <c r="P3584" s="479"/>
    </row>
    <row r="3585" spans="1:16" ht="14">
      <c r="A3585" s="680"/>
      <c r="B3585" s="439" t="s">
        <v>294</v>
      </c>
      <c r="C3585" s="441">
        <v>1006011319</v>
      </c>
      <c r="D3585" s="439" t="s">
        <v>690</v>
      </c>
      <c r="E3585" s="418" t="s">
        <v>1706</v>
      </c>
      <c r="F3585" s="627">
        <v>20211231</v>
      </c>
      <c r="G3585" s="419">
        <v>54815000</v>
      </c>
      <c r="H3585" s="419">
        <v>107.76</v>
      </c>
      <c r="I3585" s="419">
        <v>143.66999999999999</v>
      </c>
      <c r="J3585" s="466">
        <f t="shared" si="576"/>
        <v>1.333240534521158</v>
      </c>
      <c r="K3585" s="419">
        <f>+G3585*J3585%</f>
        <v>730815.79899777274</v>
      </c>
      <c r="L3585" s="464">
        <f t="shared" si="569"/>
        <v>55545815.798997775</v>
      </c>
      <c r="M3585" s="644">
        <f t="shared" si="570"/>
        <v>3.8966337033041195E-4</v>
      </c>
      <c r="P3585" s="479"/>
    </row>
    <row r="3586" spans="1:16" ht="14">
      <c r="A3586" s="680"/>
      <c r="B3586" s="439" t="s">
        <v>294</v>
      </c>
      <c r="C3586" s="441">
        <v>1006011319</v>
      </c>
      <c r="D3586" s="439" t="s">
        <v>690</v>
      </c>
      <c r="E3586" s="418" t="s">
        <v>1706</v>
      </c>
      <c r="F3586" s="627">
        <v>20221128</v>
      </c>
      <c r="G3586" s="419">
        <v>2727272</v>
      </c>
      <c r="H3586" s="419">
        <v>108.84</v>
      </c>
      <c r="I3586" s="419">
        <v>143.66999999999999</v>
      </c>
      <c r="J3586" s="466">
        <f t="shared" si="576"/>
        <v>1.3200110253583239</v>
      </c>
      <c r="K3586" s="419">
        <f>+G3586*J3586%</f>
        <v>36000.291091510466</v>
      </c>
      <c r="L3586" s="464">
        <f t="shared" si="569"/>
        <v>2763272.2910915106</v>
      </c>
      <c r="M3586" s="644">
        <f t="shared" si="570"/>
        <v>1.93848263563857E-5</v>
      </c>
      <c r="P3586" s="479"/>
    </row>
    <row r="3587" spans="1:16">
      <c r="A3587" s="680"/>
      <c r="B3587" s="456" t="s">
        <v>26</v>
      </c>
      <c r="C3587" s="458"/>
      <c r="D3587" s="449"/>
      <c r="E3587" s="526"/>
      <c r="F3587" s="626"/>
      <c r="G3587" s="454">
        <f>SUM(G3585:G3586)</f>
        <v>57542272</v>
      </c>
      <c r="H3587" s="454" t="s">
        <v>158</v>
      </c>
      <c r="I3587" s="454" t="s">
        <v>158</v>
      </c>
      <c r="J3587" s="454" t="s">
        <v>158</v>
      </c>
      <c r="K3587" s="454">
        <f t="shared" ref="K3587:L3587" si="578">SUM(K3585:K3586)</f>
        <v>766816.09008928319</v>
      </c>
      <c r="L3587" s="454">
        <f t="shared" si="578"/>
        <v>58309088.090089284</v>
      </c>
      <c r="M3587" s="644">
        <f t="shared" si="570"/>
        <v>4.0904819668679767E-4</v>
      </c>
      <c r="P3587" s="479"/>
    </row>
    <row r="3588" spans="1:16" ht="28">
      <c r="A3588" s="680"/>
      <c r="B3588" s="444" t="s">
        <v>555</v>
      </c>
      <c r="C3588" s="441">
        <v>900017281</v>
      </c>
      <c r="D3588" s="414" t="s">
        <v>556</v>
      </c>
      <c r="E3588" s="418" t="s">
        <v>1706</v>
      </c>
      <c r="F3588" s="627">
        <v>20220312</v>
      </c>
      <c r="G3588" s="419">
        <v>11404875</v>
      </c>
      <c r="H3588" s="419">
        <v>109.14</v>
      </c>
      <c r="I3588" s="419">
        <v>143.66999999999999</v>
      </c>
      <c r="J3588" s="466">
        <f t="shared" si="576"/>
        <v>1.3163826278174819</v>
      </c>
      <c r="K3588" s="419">
        <f t="shared" ref="K3588:K3610" si="579">+G3588*J3588%</f>
        <v>150131.79322429906</v>
      </c>
      <c r="L3588" s="464">
        <f t="shared" si="569"/>
        <v>11555006.793224299</v>
      </c>
      <c r="M3588" s="644">
        <f t="shared" si="570"/>
        <v>8.1060343186458824E-5</v>
      </c>
      <c r="P3588" s="479"/>
    </row>
    <row r="3589" spans="1:16" ht="28">
      <c r="A3589" s="680"/>
      <c r="B3589" s="444" t="s">
        <v>555</v>
      </c>
      <c r="C3589" s="441">
        <v>900017281</v>
      </c>
      <c r="D3589" s="414" t="s">
        <v>556</v>
      </c>
      <c r="E3589" s="418" t="s">
        <v>1706</v>
      </c>
      <c r="F3589" s="627">
        <v>20220405</v>
      </c>
      <c r="G3589" s="419">
        <v>11404875</v>
      </c>
      <c r="H3589" s="419">
        <v>109.62</v>
      </c>
      <c r="I3589" s="419">
        <v>143.66999999999999</v>
      </c>
      <c r="J3589" s="466">
        <f t="shared" si="576"/>
        <v>1.3106185002736725</v>
      </c>
      <c r="K3589" s="419">
        <f t="shared" si="579"/>
        <v>149474.401683087</v>
      </c>
      <c r="L3589" s="464">
        <f t="shared" si="569"/>
        <v>11554349.401683087</v>
      </c>
      <c r="M3589" s="644">
        <f t="shared" si="570"/>
        <v>8.1055731472689008E-5</v>
      </c>
      <c r="P3589" s="479"/>
    </row>
    <row r="3590" spans="1:16" ht="28">
      <c r="A3590" s="680"/>
      <c r="B3590" s="444" t="s">
        <v>555</v>
      </c>
      <c r="C3590" s="441">
        <v>900017281</v>
      </c>
      <c r="D3590" s="414" t="s">
        <v>556</v>
      </c>
      <c r="E3590" s="418" t="s">
        <v>1706</v>
      </c>
      <c r="F3590" s="627">
        <v>20220429</v>
      </c>
      <c r="G3590" s="419">
        <v>11404875</v>
      </c>
      <c r="H3590" s="419">
        <v>109.62</v>
      </c>
      <c r="I3590" s="419">
        <v>143.66999999999999</v>
      </c>
      <c r="J3590" s="466">
        <f t="shared" si="576"/>
        <v>1.3106185002736725</v>
      </c>
      <c r="K3590" s="419">
        <f t="shared" si="579"/>
        <v>149474.401683087</v>
      </c>
      <c r="L3590" s="464">
        <f t="shared" si="569"/>
        <v>11554349.401683087</v>
      </c>
      <c r="M3590" s="644">
        <f t="shared" si="570"/>
        <v>8.1055731472689008E-5</v>
      </c>
      <c r="P3590" s="479"/>
    </row>
    <row r="3591" spans="1:16" ht="28">
      <c r="A3591" s="680"/>
      <c r="B3591" s="444" t="s">
        <v>555</v>
      </c>
      <c r="C3591" s="441">
        <v>900017281</v>
      </c>
      <c r="D3591" s="414" t="s">
        <v>556</v>
      </c>
      <c r="E3591" s="418" t="s">
        <v>1706</v>
      </c>
      <c r="F3591" s="627">
        <v>20220604</v>
      </c>
      <c r="G3591" s="419">
        <v>11404875</v>
      </c>
      <c r="H3591" s="419">
        <v>105.29</v>
      </c>
      <c r="I3591" s="419">
        <v>143.66999999999999</v>
      </c>
      <c r="J3591" s="466">
        <f t="shared" si="576"/>
        <v>1.3645170481527209</v>
      </c>
      <c r="K3591" s="419">
        <f t="shared" si="579"/>
        <v>155621.46369550761</v>
      </c>
      <c r="L3591" s="464">
        <f t="shared" si="569"/>
        <v>11560496.463695507</v>
      </c>
      <c r="M3591" s="644">
        <f t="shared" si="570"/>
        <v>8.1098854160994784E-5</v>
      </c>
      <c r="P3591" s="479"/>
    </row>
    <row r="3592" spans="1:16" ht="28">
      <c r="A3592" s="680"/>
      <c r="B3592" s="444" t="s">
        <v>555</v>
      </c>
      <c r="C3592" s="441">
        <v>900017281</v>
      </c>
      <c r="D3592" s="414" t="s">
        <v>556</v>
      </c>
      <c r="E3592" s="418" t="s">
        <v>1706</v>
      </c>
      <c r="F3592" s="627">
        <v>20220626</v>
      </c>
      <c r="G3592" s="419">
        <v>11404875</v>
      </c>
      <c r="H3592" s="419">
        <v>110.06</v>
      </c>
      <c r="I3592" s="419">
        <v>143.66999999999999</v>
      </c>
      <c r="J3592" s="466">
        <f t="shared" si="576"/>
        <v>1.3053788842449572</v>
      </c>
      <c r="K3592" s="419">
        <f t="shared" si="579"/>
        <v>148876.83002453207</v>
      </c>
      <c r="L3592" s="464">
        <f t="shared" si="569"/>
        <v>11553751.830024533</v>
      </c>
      <c r="M3592" s="644">
        <f t="shared" si="570"/>
        <v>8.1051539405597439E-5</v>
      </c>
      <c r="P3592" s="479"/>
    </row>
    <row r="3593" spans="1:16" ht="28">
      <c r="A3593" s="680"/>
      <c r="B3593" s="444" t="s">
        <v>555</v>
      </c>
      <c r="C3593" s="441">
        <v>900017281</v>
      </c>
      <c r="D3593" s="414" t="s">
        <v>556</v>
      </c>
      <c r="E3593" s="418" t="s">
        <v>1706</v>
      </c>
      <c r="F3593" s="627">
        <v>20220726</v>
      </c>
      <c r="G3593" s="419">
        <v>11404875</v>
      </c>
      <c r="H3593" s="419">
        <v>113.26</v>
      </c>
      <c r="I3593" s="419">
        <v>143.66999999999999</v>
      </c>
      <c r="J3593" s="466">
        <f t="shared" si="576"/>
        <v>1.2684972629348401</v>
      </c>
      <c r="K3593" s="419">
        <f t="shared" si="579"/>
        <v>144670.52721613983</v>
      </c>
      <c r="L3593" s="464">
        <f t="shared" si="569"/>
        <v>11549545.52721614</v>
      </c>
      <c r="M3593" s="644">
        <f t="shared" si="570"/>
        <v>8.1022031474075107E-5</v>
      </c>
      <c r="P3593" s="479"/>
    </row>
    <row r="3594" spans="1:16" ht="28">
      <c r="A3594" s="680"/>
      <c r="B3594" s="444" t="s">
        <v>555</v>
      </c>
      <c r="C3594" s="441">
        <v>900017281</v>
      </c>
      <c r="D3594" s="414" t="s">
        <v>556</v>
      </c>
      <c r="E3594" s="418" t="s">
        <v>1706</v>
      </c>
      <c r="F3594" s="627">
        <v>20220826</v>
      </c>
      <c r="G3594" s="419">
        <v>11404875</v>
      </c>
      <c r="H3594" s="419">
        <v>115.11</v>
      </c>
      <c r="I3594" s="419">
        <v>143.66999999999999</v>
      </c>
      <c r="J3594" s="466">
        <f t="shared" si="576"/>
        <v>1.2481105029971331</v>
      </c>
      <c r="K3594" s="419">
        <f t="shared" si="579"/>
        <v>142345.44272869427</v>
      </c>
      <c r="L3594" s="464">
        <f t="shared" si="569"/>
        <v>11547220.442728695</v>
      </c>
      <c r="M3594" s="644">
        <f t="shared" si="570"/>
        <v>8.1005720609887612E-5</v>
      </c>
      <c r="P3594" s="479"/>
    </row>
    <row r="3595" spans="1:16" ht="28">
      <c r="A3595" s="680"/>
      <c r="B3595" s="444" t="s">
        <v>555</v>
      </c>
      <c r="C3595" s="441">
        <v>900017281</v>
      </c>
      <c r="D3595" s="414" t="s">
        <v>556</v>
      </c>
      <c r="E3595" s="418" t="s">
        <v>1706</v>
      </c>
      <c r="F3595" s="627">
        <v>20221001</v>
      </c>
      <c r="G3595" s="419">
        <v>11404875</v>
      </c>
      <c r="H3595" s="419">
        <v>116.26</v>
      </c>
      <c r="I3595" s="419">
        <v>143.66999999999999</v>
      </c>
      <c r="J3595" s="466">
        <f t="shared" si="576"/>
        <v>1.2357646654051262</v>
      </c>
      <c r="K3595" s="419">
        <f t="shared" si="579"/>
        <v>140937.41538362289</v>
      </c>
      <c r="L3595" s="464">
        <f t="shared" si="569"/>
        <v>11545812.415383622</v>
      </c>
      <c r="M3595" s="644">
        <f t="shared" si="570"/>
        <v>8.0995843057944113E-5</v>
      </c>
      <c r="P3595" s="479"/>
    </row>
    <row r="3596" spans="1:16" ht="28">
      <c r="A3596" s="680"/>
      <c r="B3596" s="444" t="s">
        <v>555</v>
      </c>
      <c r="C3596" s="441">
        <v>900017281</v>
      </c>
      <c r="D3596" s="414" t="s">
        <v>556</v>
      </c>
      <c r="E3596" s="418" t="s">
        <v>1706</v>
      </c>
      <c r="F3596" s="627">
        <v>20221101</v>
      </c>
      <c r="G3596" s="419">
        <v>11404875</v>
      </c>
      <c r="H3596" s="419">
        <v>120.27</v>
      </c>
      <c r="I3596" s="419">
        <v>143.66999999999999</v>
      </c>
      <c r="J3596" s="466">
        <f t="shared" si="576"/>
        <v>1.1945622349713145</v>
      </c>
      <c r="K3596" s="419">
        <f t="shared" si="579"/>
        <v>136238.32969568472</v>
      </c>
      <c r="L3596" s="464">
        <f t="shared" si="569"/>
        <v>11541113.329695685</v>
      </c>
      <c r="M3596" s="644">
        <f t="shared" si="570"/>
        <v>8.0962878170485103E-5</v>
      </c>
      <c r="P3596" s="479"/>
    </row>
    <row r="3597" spans="1:16" ht="28">
      <c r="A3597" s="680"/>
      <c r="B3597" s="444" t="s">
        <v>555</v>
      </c>
      <c r="C3597" s="441">
        <v>900017281</v>
      </c>
      <c r="D3597" s="414" t="s">
        <v>556</v>
      </c>
      <c r="E3597" s="418" t="s">
        <v>1706</v>
      </c>
      <c r="F3597" s="627">
        <v>20221203</v>
      </c>
      <c r="G3597" s="419">
        <v>11404875</v>
      </c>
      <c r="H3597" s="419">
        <v>121.5</v>
      </c>
      <c r="I3597" s="419">
        <v>143.66999999999999</v>
      </c>
      <c r="J3597" s="466">
        <f t="shared" si="576"/>
        <v>1.182469135802469</v>
      </c>
      <c r="K3597" s="419">
        <f t="shared" si="579"/>
        <v>134859.12685185185</v>
      </c>
      <c r="L3597" s="464">
        <f t="shared" si="569"/>
        <v>11539734.126851851</v>
      </c>
      <c r="M3597" s="644">
        <f t="shared" si="570"/>
        <v>8.0953202827333388E-5</v>
      </c>
      <c r="P3597" s="479"/>
    </row>
    <row r="3598" spans="1:16" ht="28">
      <c r="A3598" s="680"/>
      <c r="B3598" s="444" t="s">
        <v>555</v>
      </c>
      <c r="C3598" s="441">
        <v>900017281</v>
      </c>
      <c r="D3598" s="414" t="s">
        <v>556</v>
      </c>
      <c r="E3598" s="418" t="s">
        <v>1706</v>
      </c>
      <c r="F3598" s="627">
        <v>20221226</v>
      </c>
      <c r="G3598" s="419">
        <v>11404875</v>
      </c>
      <c r="H3598" s="419">
        <v>122.63</v>
      </c>
      <c r="I3598" s="419">
        <v>143.66999999999999</v>
      </c>
      <c r="J3598" s="466">
        <f t="shared" si="576"/>
        <v>1.1715730245453804</v>
      </c>
      <c r="K3598" s="419">
        <f t="shared" si="579"/>
        <v>133616.43898311994</v>
      </c>
      <c r="L3598" s="464">
        <f t="shared" si="569"/>
        <v>11538491.43898312</v>
      </c>
      <c r="M3598" s="644">
        <f t="shared" si="570"/>
        <v>8.0944485160012577E-5</v>
      </c>
      <c r="P3598" s="479"/>
    </row>
    <row r="3599" spans="1:16" ht="28">
      <c r="A3599" s="680"/>
      <c r="B3599" s="444" t="s">
        <v>555</v>
      </c>
      <c r="C3599" s="441">
        <v>900017281</v>
      </c>
      <c r="D3599" s="414" t="s">
        <v>556</v>
      </c>
      <c r="E3599" s="418" t="s">
        <v>1706</v>
      </c>
      <c r="F3599" s="627">
        <v>20230127</v>
      </c>
      <c r="G3599" s="419">
        <v>13229655</v>
      </c>
      <c r="H3599" s="419">
        <v>122.63</v>
      </c>
      <c r="I3599" s="419">
        <v>143.66999999999999</v>
      </c>
      <c r="J3599" s="466">
        <f t="shared" si="576"/>
        <v>1.1715730245453804</v>
      </c>
      <c r="K3599" s="419">
        <f t="shared" si="579"/>
        <v>154995.06922041913</v>
      </c>
      <c r="L3599" s="464">
        <f t="shared" si="569"/>
        <v>13384650.06922042</v>
      </c>
      <c r="M3599" s="644">
        <f t="shared" si="570"/>
        <v>9.3895602785614603E-5</v>
      </c>
      <c r="P3599" s="479"/>
    </row>
    <row r="3600" spans="1:16" ht="28">
      <c r="A3600" s="680"/>
      <c r="B3600" s="444" t="s">
        <v>555</v>
      </c>
      <c r="C3600" s="441">
        <v>900017281</v>
      </c>
      <c r="D3600" s="414" t="s">
        <v>556</v>
      </c>
      <c r="E3600" s="418" t="s">
        <v>1706</v>
      </c>
      <c r="F3600" s="627">
        <v>20230226</v>
      </c>
      <c r="G3600" s="419">
        <v>13229655</v>
      </c>
      <c r="H3600" s="419">
        <v>123.51</v>
      </c>
      <c r="I3600" s="419">
        <v>143.66999999999999</v>
      </c>
      <c r="J3600" s="466">
        <f t="shared" si="576"/>
        <v>1.1632256497449598</v>
      </c>
      <c r="K3600" s="419">
        <f t="shared" si="579"/>
        <v>153890.74033276655</v>
      </c>
      <c r="L3600" s="464">
        <f t="shared" si="569"/>
        <v>13383545.740332767</v>
      </c>
      <c r="M3600" s="644">
        <f t="shared" si="570"/>
        <v>9.3887855730141089E-5</v>
      </c>
      <c r="P3600" s="479"/>
    </row>
    <row r="3601" spans="1:16" ht="28">
      <c r="A3601" s="680"/>
      <c r="B3601" s="444" t="s">
        <v>555</v>
      </c>
      <c r="C3601" s="441">
        <v>900017281</v>
      </c>
      <c r="D3601" s="414" t="s">
        <v>556</v>
      </c>
      <c r="E3601" s="418" t="s">
        <v>1706</v>
      </c>
      <c r="F3601" s="627">
        <v>20230326</v>
      </c>
      <c r="G3601" s="419">
        <v>13229655</v>
      </c>
      <c r="H3601" s="419">
        <v>123.51</v>
      </c>
      <c r="I3601" s="419">
        <v>143.66999999999999</v>
      </c>
      <c r="J3601" s="466">
        <f t="shared" si="576"/>
        <v>1.1632256497449598</v>
      </c>
      <c r="K3601" s="419">
        <f t="shared" si="579"/>
        <v>153890.74033276655</v>
      </c>
      <c r="L3601" s="464">
        <f t="shared" si="569"/>
        <v>13383545.740332767</v>
      </c>
      <c r="M3601" s="644">
        <f t="shared" si="570"/>
        <v>9.3887855730141089E-5</v>
      </c>
      <c r="P3601" s="479"/>
    </row>
    <row r="3602" spans="1:16" ht="28">
      <c r="A3602" s="680"/>
      <c r="B3602" s="444" t="s">
        <v>555</v>
      </c>
      <c r="C3602" s="441">
        <v>900017281</v>
      </c>
      <c r="D3602" s="414" t="s">
        <v>556</v>
      </c>
      <c r="E3602" s="418" t="s">
        <v>1706</v>
      </c>
      <c r="F3602" s="627">
        <v>20230428</v>
      </c>
      <c r="G3602" s="419">
        <v>13229655</v>
      </c>
      <c r="H3602" s="419">
        <v>131.77000000000001</v>
      </c>
      <c r="I3602" s="419">
        <v>143.66999999999999</v>
      </c>
      <c r="J3602" s="466">
        <f t="shared" si="576"/>
        <v>1.0903088715185549</v>
      </c>
      <c r="K3602" s="419">
        <f t="shared" si="579"/>
        <v>144244.10213629808</v>
      </c>
      <c r="L3602" s="464">
        <f t="shared" si="569"/>
        <v>13373899.102136299</v>
      </c>
      <c r="M3602" s="644">
        <f t="shared" si="570"/>
        <v>9.3820182918104335E-5</v>
      </c>
      <c r="P3602" s="479"/>
    </row>
    <row r="3603" spans="1:16" ht="28">
      <c r="A3603" s="680"/>
      <c r="B3603" s="444" t="s">
        <v>555</v>
      </c>
      <c r="C3603" s="441">
        <v>900017281</v>
      </c>
      <c r="D3603" s="414" t="s">
        <v>556</v>
      </c>
      <c r="E3603" s="418" t="s">
        <v>1706</v>
      </c>
      <c r="F3603" s="627">
        <v>20230527</v>
      </c>
      <c r="G3603" s="419">
        <v>13229655</v>
      </c>
      <c r="H3603" s="419">
        <v>131.77000000000001</v>
      </c>
      <c r="I3603" s="419">
        <v>143.66999999999999</v>
      </c>
      <c r="J3603" s="466">
        <f t="shared" si="576"/>
        <v>1.0903088715185549</v>
      </c>
      <c r="K3603" s="419">
        <f t="shared" si="579"/>
        <v>144244.10213629808</v>
      </c>
      <c r="L3603" s="464">
        <f t="shared" si="569"/>
        <v>13373899.102136299</v>
      </c>
      <c r="M3603" s="644">
        <f t="shared" si="570"/>
        <v>9.3820182918104335E-5</v>
      </c>
      <c r="P3603" s="479"/>
    </row>
    <row r="3604" spans="1:16" ht="28">
      <c r="A3604" s="680"/>
      <c r="B3604" s="444" t="s">
        <v>555</v>
      </c>
      <c r="C3604" s="441">
        <v>900017281</v>
      </c>
      <c r="D3604" s="414" t="s">
        <v>556</v>
      </c>
      <c r="E3604" s="418" t="s">
        <v>1706</v>
      </c>
      <c r="F3604" s="627">
        <v>20230626</v>
      </c>
      <c r="G3604" s="419">
        <v>13229655</v>
      </c>
      <c r="H3604" s="419">
        <v>117.71</v>
      </c>
      <c r="I3604" s="419">
        <v>143.66999999999999</v>
      </c>
      <c r="J3604" s="466">
        <f t="shared" si="576"/>
        <v>1.2205420100246367</v>
      </c>
      <c r="K3604" s="419">
        <f t="shared" si="579"/>
        <v>161473.49705632485</v>
      </c>
      <c r="L3604" s="464">
        <f t="shared" si="569"/>
        <v>13391128.497056324</v>
      </c>
      <c r="M3604" s="644">
        <f t="shared" si="570"/>
        <v>9.394105006168154E-5</v>
      </c>
      <c r="P3604" s="479"/>
    </row>
    <row r="3605" spans="1:16" ht="28">
      <c r="A3605" s="680"/>
      <c r="B3605" s="444" t="s">
        <v>555</v>
      </c>
      <c r="C3605" s="441">
        <v>900017281</v>
      </c>
      <c r="D3605" s="414" t="s">
        <v>556</v>
      </c>
      <c r="E3605" s="418" t="s">
        <v>1706</v>
      </c>
      <c r="F3605" s="627">
        <v>20230729</v>
      </c>
      <c r="G3605" s="419">
        <v>13229655</v>
      </c>
      <c r="H3605" s="419">
        <v>132.80000000000001</v>
      </c>
      <c r="I3605" s="419">
        <v>143.66999999999999</v>
      </c>
      <c r="J3605" s="466">
        <f t="shared" si="576"/>
        <v>1.081852409638554</v>
      </c>
      <c r="K3605" s="419">
        <f t="shared" si="579"/>
        <v>143125.34140436744</v>
      </c>
      <c r="L3605" s="464">
        <f t="shared" si="569"/>
        <v>13372780.341404367</v>
      </c>
      <c r="M3605" s="644">
        <f t="shared" si="570"/>
        <v>9.3812334620782081E-5</v>
      </c>
      <c r="P3605" s="479"/>
    </row>
    <row r="3606" spans="1:16" ht="28">
      <c r="A3606" s="680"/>
      <c r="B3606" s="444" t="s">
        <v>555</v>
      </c>
      <c r="C3606" s="441">
        <v>900017281</v>
      </c>
      <c r="D3606" s="414" t="s">
        <v>556</v>
      </c>
      <c r="E3606" s="418" t="s">
        <v>1706</v>
      </c>
      <c r="F3606" s="627">
        <v>20240327</v>
      </c>
      <c r="G3606" s="419">
        <v>14826874</v>
      </c>
      <c r="H3606" s="419">
        <v>133.38</v>
      </c>
      <c r="I3606" s="419">
        <v>143.66999999999999</v>
      </c>
      <c r="J3606" s="466">
        <f t="shared" si="576"/>
        <v>1.0771479982006298</v>
      </c>
      <c r="K3606" s="419">
        <f t="shared" si="579"/>
        <v>159707.37648672966</v>
      </c>
      <c r="L3606" s="464">
        <f t="shared" si="569"/>
        <v>14986581.37648673</v>
      </c>
      <c r="M3606" s="644">
        <f t="shared" si="570"/>
        <v>1.051334240912917E-4</v>
      </c>
      <c r="P3606" s="479"/>
    </row>
    <row r="3607" spans="1:16" ht="28">
      <c r="A3607" s="680"/>
      <c r="B3607" s="444" t="s">
        <v>555</v>
      </c>
      <c r="C3607" s="441">
        <v>900017281</v>
      </c>
      <c r="D3607" s="414" t="s">
        <v>556</v>
      </c>
      <c r="E3607" s="418" t="s">
        <v>1706</v>
      </c>
      <c r="F3607" s="627">
        <v>20240426</v>
      </c>
      <c r="G3607" s="419">
        <v>14826874</v>
      </c>
      <c r="H3607" s="419">
        <v>133.38</v>
      </c>
      <c r="I3607" s="419">
        <v>143.66999999999999</v>
      </c>
      <c r="J3607" s="466">
        <f t="shared" si="576"/>
        <v>1.0771479982006298</v>
      </c>
      <c r="K3607" s="419">
        <f t="shared" si="579"/>
        <v>159707.37648672966</v>
      </c>
      <c r="L3607" s="464">
        <f t="shared" si="569"/>
        <v>14986581.37648673</v>
      </c>
      <c r="M3607" s="644">
        <f t="shared" si="570"/>
        <v>1.051334240912917E-4</v>
      </c>
      <c r="P3607" s="479"/>
    </row>
    <row r="3608" spans="1:16" ht="28">
      <c r="A3608" s="680"/>
      <c r="B3608" s="444" t="s">
        <v>555</v>
      </c>
      <c r="C3608" s="441">
        <v>900017281</v>
      </c>
      <c r="D3608" s="414" t="s">
        <v>556</v>
      </c>
      <c r="E3608" s="418" t="s">
        <v>1706</v>
      </c>
      <c r="F3608" s="627">
        <v>20240528</v>
      </c>
      <c r="G3608" s="419">
        <v>14826874</v>
      </c>
      <c r="H3608" s="419">
        <v>133.78</v>
      </c>
      <c r="I3608" s="419">
        <v>143.66999999999999</v>
      </c>
      <c r="J3608" s="466">
        <f t="shared" si="576"/>
        <v>1.0739273433996113</v>
      </c>
      <c r="K3608" s="419">
        <f t="shared" si="579"/>
        <v>159229.85405740768</v>
      </c>
      <c r="L3608" s="464">
        <f t="shared" si="569"/>
        <v>14986103.854057407</v>
      </c>
      <c r="M3608" s="644">
        <f t="shared" si="570"/>
        <v>1.0513007419001576E-4</v>
      </c>
      <c r="P3608" s="479"/>
    </row>
    <row r="3609" spans="1:16" ht="28">
      <c r="A3609" s="680"/>
      <c r="B3609" s="444" t="s">
        <v>555</v>
      </c>
      <c r="C3609" s="441">
        <v>900017281</v>
      </c>
      <c r="D3609" s="414" t="s">
        <v>556</v>
      </c>
      <c r="E3609" s="418" t="s">
        <v>1706</v>
      </c>
      <c r="F3609" s="627">
        <v>20240703</v>
      </c>
      <c r="G3609" s="419">
        <v>14826874</v>
      </c>
      <c r="H3609" s="419">
        <v>133.78</v>
      </c>
      <c r="I3609" s="419">
        <v>143.66999999999999</v>
      </c>
      <c r="J3609" s="466">
        <f t="shared" si="576"/>
        <v>1.0739273433996113</v>
      </c>
      <c r="K3609" s="419">
        <f t="shared" si="579"/>
        <v>159229.85405740768</v>
      </c>
      <c r="L3609" s="464">
        <f t="shared" si="569"/>
        <v>14986103.854057407</v>
      </c>
      <c r="M3609" s="644">
        <f t="shared" si="570"/>
        <v>1.0513007419001576E-4</v>
      </c>
      <c r="P3609" s="479"/>
    </row>
    <row r="3610" spans="1:16" ht="28">
      <c r="A3610" s="680"/>
      <c r="B3610" s="444" t="s">
        <v>555</v>
      </c>
      <c r="C3610" s="441">
        <v>900017281</v>
      </c>
      <c r="D3610" s="414" t="s">
        <v>556</v>
      </c>
      <c r="E3610" s="418" t="s">
        <v>1706</v>
      </c>
      <c r="F3610" s="627">
        <v>20240827</v>
      </c>
      <c r="G3610" s="419">
        <v>14826874</v>
      </c>
      <c r="H3610" s="419">
        <v>134.44999999999999</v>
      </c>
      <c r="I3610" s="419">
        <v>143.66999999999999</v>
      </c>
      <c r="J3610" s="466">
        <f t="shared" si="576"/>
        <v>1.0685756786909633</v>
      </c>
      <c r="K3610" s="419">
        <f t="shared" si="579"/>
        <v>158436.36947415397</v>
      </c>
      <c r="L3610" s="464">
        <f t="shared" si="569"/>
        <v>14985310.369474154</v>
      </c>
      <c r="M3610" s="644">
        <f t="shared" si="570"/>
        <v>1.0512450776034742E-4</v>
      </c>
      <c r="P3610" s="479"/>
    </row>
    <row r="3611" spans="1:16">
      <c r="A3611" s="680"/>
      <c r="B3611" s="456" t="s">
        <v>26</v>
      </c>
      <c r="C3611" s="458"/>
      <c r="D3611" s="449"/>
      <c r="E3611" s="526"/>
      <c r="F3611" s="626"/>
      <c r="G3611" s="454">
        <f>SUM(G3588:G3610)</f>
        <v>292195580</v>
      </c>
      <c r="H3611" s="454" t="s">
        <v>158</v>
      </c>
      <c r="I3611" s="454" t="s">
        <v>158</v>
      </c>
      <c r="J3611" s="454" t="s">
        <v>158</v>
      </c>
      <c r="K3611" s="454">
        <f t="shared" ref="K3611:L3611" si="580">SUM(K3588:K3610)</f>
        <v>3438420.5943512954</v>
      </c>
      <c r="L3611" s="454">
        <f t="shared" si="580"/>
        <v>295634000.59435141</v>
      </c>
      <c r="M3611" s="644">
        <f t="shared" si="570"/>
        <v>2.0739229300856992E-3</v>
      </c>
      <c r="P3611" s="479"/>
    </row>
    <row r="3612" spans="1:16" ht="14">
      <c r="A3612" s="680"/>
      <c r="B3612" s="439" t="s">
        <v>922</v>
      </c>
      <c r="C3612" s="441">
        <v>444444892</v>
      </c>
      <c r="D3612" s="439" t="s">
        <v>923</v>
      </c>
      <c r="E3612" s="418" t="s">
        <v>1706</v>
      </c>
      <c r="F3612" s="627">
        <v>20221229</v>
      </c>
      <c r="G3612" s="419">
        <v>20420000</v>
      </c>
      <c r="H3612" s="419">
        <v>135.38999999999999</v>
      </c>
      <c r="I3612" s="419">
        <v>143.66999999999999</v>
      </c>
      <c r="J3612" s="466">
        <f t="shared" si="576"/>
        <v>1.0611566585419898</v>
      </c>
      <c r="K3612" s="419">
        <f>+G3612*J3612%</f>
        <v>216688.1896742743</v>
      </c>
      <c r="L3612" s="464">
        <f t="shared" si="569"/>
        <v>20636688.189674273</v>
      </c>
      <c r="M3612" s="644">
        <f t="shared" si="570"/>
        <v>1.4476988692623319E-4</v>
      </c>
      <c r="P3612" s="479"/>
    </row>
    <row r="3613" spans="1:16">
      <c r="A3613" s="680"/>
      <c r="B3613" s="456" t="s">
        <v>26</v>
      </c>
      <c r="C3613" s="458"/>
      <c r="D3613" s="449"/>
      <c r="E3613" s="526"/>
      <c r="F3613" s="626"/>
      <c r="G3613" s="454">
        <f>SUM(G3612)</f>
        <v>20420000</v>
      </c>
      <c r="H3613" s="454" t="s">
        <v>158</v>
      </c>
      <c r="I3613" s="454" t="s">
        <v>158</v>
      </c>
      <c r="J3613" s="454" t="s">
        <v>158</v>
      </c>
      <c r="K3613" s="454">
        <f t="shared" ref="K3613:L3613" si="581">SUM(K3612)</f>
        <v>216688.1896742743</v>
      </c>
      <c r="L3613" s="454">
        <f t="shared" si="581"/>
        <v>20636688.189674273</v>
      </c>
      <c r="M3613" s="644">
        <f t="shared" si="570"/>
        <v>1.4476988692623319E-4</v>
      </c>
      <c r="P3613" s="479"/>
    </row>
    <row r="3614" spans="1:16">
      <c r="A3614" s="680"/>
      <c r="B3614" s="440" t="s">
        <v>1386</v>
      </c>
      <c r="C3614" s="441">
        <v>94503196</v>
      </c>
      <c r="D3614" s="414" t="s">
        <v>1387</v>
      </c>
      <c r="E3614" s="418" t="s">
        <v>1706</v>
      </c>
      <c r="F3614" s="629">
        <v>45527</v>
      </c>
      <c r="G3614" s="419">
        <v>138138</v>
      </c>
      <c r="H3614" s="419">
        <v>143.66999999999999</v>
      </c>
      <c r="I3614" s="419">
        <v>143.66999999999999</v>
      </c>
      <c r="J3614" s="466">
        <f t="shared" si="576"/>
        <v>1</v>
      </c>
      <c r="K3614" s="419">
        <f>+G3614*J3614%</f>
        <v>1381.38</v>
      </c>
      <c r="L3614" s="464">
        <f t="shared" si="569"/>
        <v>139519.38</v>
      </c>
      <c r="M3614" s="644">
        <f t="shared" si="570"/>
        <v>9.7875224362426957E-7</v>
      </c>
      <c r="P3614" s="479"/>
    </row>
    <row r="3615" spans="1:16">
      <c r="A3615" s="680"/>
      <c r="B3615" s="456" t="s">
        <v>26</v>
      </c>
      <c r="C3615" s="458"/>
      <c r="D3615" s="449"/>
      <c r="E3615" s="526"/>
      <c r="F3615" s="626"/>
      <c r="G3615" s="454">
        <f>SUM(G3614)</f>
        <v>138138</v>
      </c>
      <c r="H3615" s="454" t="s">
        <v>158</v>
      </c>
      <c r="I3615" s="454" t="s">
        <v>158</v>
      </c>
      <c r="J3615" s="454" t="s">
        <v>158</v>
      </c>
      <c r="K3615" s="454">
        <f t="shared" ref="K3615:L3615" si="582">SUM(K3614)</f>
        <v>1381.38</v>
      </c>
      <c r="L3615" s="454">
        <f t="shared" si="582"/>
        <v>139519.38</v>
      </c>
      <c r="M3615" s="644">
        <f t="shared" si="570"/>
        <v>9.7875224362426957E-7</v>
      </c>
      <c r="P3615" s="479"/>
    </row>
    <row r="3616" spans="1:16">
      <c r="A3616" s="680"/>
      <c r="B3616" s="440" t="s">
        <v>470</v>
      </c>
      <c r="C3616" s="441">
        <v>25020932</v>
      </c>
      <c r="D3616" s="414" t="s">
        <v>471</v>
      </c>
      <c r="E3616" s="418" t="s">
        <v>1706</v>
      </c>
      <c r="F3616" s="627">
        <v>20220831</v>
      </c>
      <c r="G3616" s="419">
        <v>4485600</v>
      </c>
      <c r="H3616" s="419">
        <v>126.03</v>
      </c>
      <c r="I3616" s="419">
        <v>143.66999999999999</v>
      </c>
      <c r="J3616" s="466">
        <f t="shared" si="576"/>
        <v>1.1399666746012853</v>
      </c>
      <c r="K3616" s="419">
        <f>+G3616*J3616%</f>
        <v>51134.345155915253</v>
      </c>
      <c r="L3616" s="464">
        <f t="shared" si="569"/>
        <v>4536734.3451559152</v>
      </c>
      <c r="M3616" s="644">
        <f t="shared" si="570"/>
        <v>3.1825965102831115E-5</v>
      </c>
      <c r="P3616" s="479"/>
    </row>
    <row r="3617" spans="1:16">
      <c r="A3617" s="680"/>
      <c r="B3617" s="456" t="s">
        <v>26</v>
      </c>
      <c r="C3617" s="458"/>
      <c r="D3617" s="449"/>
      <c r="E3617" s="526"/>
      <c r="F3617" s="626"/>
      <c r="G3617" s="454">
        <f>SUM(G3616)</f>
        <v>4485600</v>
      </c>
      <c r="H3617" s="454" t="s">
        <v>158</v>
      </c>
      <c r="I3617" s="454" t="s">
        <v>158</v>
      </c>
      <c r="J3617" s="454" t="s">
        <v>158</v>
      </c>
      <c r="K3617" s="454">
        <f t="shared" ref="K3617:L3617" si="583">SUM(K3616)</f>
        <v>51134.345155915253</v>
      </c>
      <c r="L3617" s="454">
        <f t="shared" si="583"/>
        <v>4536734.3451559152</v>
      </c>
      <c r="M3617" s="644">
        <f t="shared" si="570"/>
        <v>3.1825965102831115E-5</v>
      </c>
      <c r="P3617" s="479"/>
    </row>
    <row r="3618" spans="1:16">
      <c r="A3618" s="680"/>
      <c r="B3618" s="440" t="s">
        <v>1225</v>
      </c>
      <c r="C3618" s="441">
        <v>8756173</v>
      </c>
      <c r="D3618" s="414" t="s">
        <v>1226</v>
      </c>
      <c r="E3618" s="418" t="s">
        <v>1706</v>
      </c>
      <c r="F3618" s="627">
        <v>20240812</v>
      </c>
      <c r="G3618" s="419">
        <v>2650000</v>
      </c>
      <c r="H3618" s="419">
        <v>128.27000000000001</v>
      </c>
      <c r="I3618" s="419">
        <v>143.66999999999999</v>
      </c>
      <c r="J3618" s="466">
        <f t="shared" si="576"/>
        <v>1.1200592500194899</v>
      </c>
      <c r="K3618" s="419">
        <f>+G3618*J3618%</f>
        <v>29681.570125516486</v>
      </c>
      <c r="L3618" s="464">
        <f t="shared" si="569"/>
        <v>2679681.5701255165</v>
      </c>
      <c r="M3618" s="644">
        <f t="shared" si="570"/>
        <v>1.8798423193673557E-5</v>
      </c>
      <c r="P3618" s="479"/>
    </row>
    <row r="3619" spans="1:16">
      <c r="A3619" s="680"/>
      <c r="B3619" s="456" t="s">
        <v>26</v>
      </c>
      <c r="C3619" s="458"/>
      <c r="D3619" s="449"/>
      <c r="E3619" s="526"/>
      <c r="F3619" s="626"/>
      <c r="G3619" s="454">
        <f>SUM(G3618)</f>
        <v>2650000</v>
      </c>
      <c r="H3619" s="454" t="s">
        <v>158</v>
      </c>
      <c r="I3619" s="454" t="s">
        <v>158</v>
      </c>
      <c r="J3619" s="454" t="s">
        <v>158</v>
      </c>
      <c r="K3619" s="454">
        <f t="shared" ref="K3619:L3619" si="584">SUM(K3618)</f>
        <v>29681.570125516486</v>
      </c>
      <c r="L3619" s="454">
        <f t="shared" si="584"/>
        <v>2679681.5701255165</v>
      </c>
      <c r="M3619" s="644">
        <f t="shared" si="570"/>
        <v>1.8798423193673557E-5</v>
      </c>
      <c r="P3619" s="479"/>
    </row>
    <row r="3620" spans="1:16">
      <c r="A3620" s="680"/>
      <c r="B3620" s="440" t="s">
        <v>1468</v>
      </c>
      <c r="C3620" s="441">
        <v>800167643</v>
      </c>
      <c r="D3620" s="414" t="s">
        <v>1469</v>
      </c>
      <c r="E3620" s="418" t="s">
        <v>1706</v>
      </c>
      <c r="F3620" s="625"/>
      <c r="G3620" s="419">
        <v>252095</v>
      </c>
      <c r="H3620" s="419">
        <v>131.77000000000001</v>
      </c>
      <c r="I3620" s="419">
        <v>143.66999999999999</v>
      </c>
      <c r="J3620" s="466">
        <f t="shared" si="576"/>
        <v>1.0903088715185549</v>
      </c>
      <c r="K3620" s="419">
        <f>+G3620*J3620%</f>
        <v>2748.6141496547011</v>
      </c>
      <c r="L3620" s="464">
        <f t="shared" si="569"/>
        <v>254843.61414965469</v>
      </c>
      <c r="M3620" s="644">
        <f t="shared" si="570"/>
        <v>1.7877714129914581E-6</v>
      </c>
      <c r="P3620" s="479"/>
    </row>
    <row r="3621" spans="1:16">
      <c r="A3621" s="680"/>
      <c r="B3621" s="456" t="s">
        <v>26</v>
      </c>
      <c r="C3621" s="458"/>
      <c r="D3621" s="449"/>
      <c r="E3621" s="526"/>
      <c r="F3621" s="626"/>
      <c r="G3621" s="454">
        <f>SUM(G3620)</f>
        <v>252095</v>
      </c>
      <c r="H3621" s="454" t="s">
        <v>158</v>
      </c>
      <c r="I3621" s="454" t="s">
        <v>158</v>
      </c>
      <c r="J3621" s="454" t="s">
        <v>158</v>
      </c>
      <c r="K3621" s="454">
        <f t="shared" ref="K3621:L3621" si="585">SUM(K3620)</f>
        <v>2748.6141496547011</v>
      </c>
      <c r="L3621" s="454">
        <f t="shared" si="585"/>
        <v>254843.61414965469</v>
      </c>
      <c r="M3621" s="644">
        <f t="shared" si="570"/>
        <v>1.7877714129914581E-6</v>
      </c>
      <c r="P3621" s="479"/>
    </row>
    <row r="3622" spans="1:16">
      <c r="A3622" s="680"/>
      <c r="B3622" s="440" t="s">
        <v>1227</v>
      </c>
      <c r="C3622" s="441">
        <v>901446858</v>
      </c>
      <c r="D3622" s="414" t="s">
        <v>1228</v>
      </c>
      <c r="E3622" s="418" t="s">
        <v>1706</v>
      </c>
      <c r="F3622" s="627">
        <v>20240823</v>
      </c>
      <c r="G3622" s="419">
        <v>2031939</v>
      </c>
      <c r="H3622" s="419">
        <v>116.26</v>
      </c>
      <c r="I3622" s="419">
        <v>143.66999999999999</v>
      </c>
      <c r="J3622" s="466">
        <f t="shared" si="576"/>
        <v>1.2357646654051262</v>
      </c>
      <c r="K3622" s="419">
        <f>+G3622*J3622%</f>
        <v>25109.984184586268</v>
      </c>
      <c r="L3622" s="464">
        <f t="shared" si="569"/>
        <v>2057048.9841845862</v>
      </c>
      <c r="M3622" s="644">
        <f t="shared" si="570"/>
        <v>1.4430549422708791E-5</v>
      </c>
      <c r="P3622" s="479"/>
    </row>
    <row r="3623" spans="1:16">
      <c r="A3623" s="680"/>
      <c r="B3623" s="456" t="s">
        <v>26</v>
      </c>
      <c r="C3623" s="458"/>
      <c r="D3623" s="449"/>
      <c r="E3623" s="526"/>
      <c r="F3623" s="626"/>
      <c r="G3623" s="454">
        <f>SUM(G3622)</f>
        <v>2031939</v>
      </c>
      <c r="H3623" s="454" t="s">
        <v>158</v>
      </c>
      <c r="I3623" s="454" t="s">
        <v>158</v>
      </c>
      <c r="J3623" s="454" t="s">
        <v>158</v>
      </c>
      <c r="K3623" s="454">
        <f t="shared" ref="K3623:L3623" si="586">SUM(K3622)</f>
        <v>25109.984184586268</v>
      </c>
      <c r="L3623" s="454">
        <f t="shared" si="586"/>
        <v>2057048.9841845862</v>
      </c>
      <c r="M3623" s="644">
        <f t="shared" si="570"/>
        <v>1.4430549422708791E-5</v>
      </c>
      <c r="P3623" s="479"/>
    </row>
    <row r="3624" spans="1:16">
      <c r="A3624" s="680"/>
      <c r="B3624" s="440" t="s">
        <v>195</v>
      </c>
      <c r="C3624" s="441">
        <v>94533810</v>
      </c>
      <c r="D3624" s="414" t="s">
        <v>575</v>
      </c>
      <c r="E3624" s="418" t="s">
        <v>1706</v>
      </c>
      <c r="F3624" s="627">
        <v>20220425</v>
      </c>
      <c r="G3624" s="419">
        <v>892168</v>
      </c>
      <c r="H3624" s="419">
        <v>123.51</v>
      </c>
      <c r="I3624" s="419">
        <v>143.66999999999999</v>
      </c>
      <c r="J3624" s="466">
        <f t="shared" si="576"/>
        <v>1.1632256497449598</v>
      </c>
      <c r="K3624" s="419">
        <f t="shared" ref="K3624:K3633" si="587">+G3624*J3624%</f>
        <v>10377.927014816612</v>
      </c>
      <c r="L3624" s="464">
        <f t="shared" si="569"/>
        <v>902545.92701481667</v>
      </c>
      <c r="M3624" s="644">
        <f t="shared" si="570"/>
        <v>6.3315135935932203E-6</v>
      </c>
      <c r="P3624" s="479"/>
    </row>
    <row r="3625" spans="1:16">
      <c r="A3625" s="680"/>
      <c r="B3625" s="440" t="s">
        <v>195</v>
      </c>
      <c r="C3625" s="441">
        <v>94533810</v>
      </c>
      <c r="D3625" s="414" t="s">
        <v>575</v>
      </c>
      <c r="E3625" s="418" t="s">
        <v>1706</v>
      </c>
      <c r="F3625" s="627">
        <v>20220622</v>
      </c>
      <c r="G3625" s="419">
        <v>1044490</v>
      </c>
      <c r="H3625" s="419">
        <v>123.51</v>
      </c>
      <c r="I3625" s="419">
        <v>143.66999999999999</v>
      </c>
      <c r="J3625" s="466">
        <f t="shared" si="576"/>
        <v>1.1632256497449598</v>
      </c>
      <c r="K3625" s="419">
        <f t="shared" si="587"/>
        <v>12149.77558902113</v>
      </c>
      <c r="L3625" s="464">
        <f t="shared" si="569"/>
        <v>1056639.7755890212</v>
      </c>
      <c r="M3625" s="644">
        <f t="shared" si="570"/>
        <v>7.4125082197211546E-6</v>
      </c>
      <c r="P3625" s="479"/>
    </row>
    <row r="3626" spans="1:16">
      <c r="A3626" s="680"/>
      <c r="B3626" s="440" t="s">
        <v>195</v>
      </c>
      <c r="C3626" s="441">
        <v>94533810</v>
      </c>
      <c r="D3626" s="414" t="s">
        <v>575</v>
      </c>
      <c r="E3626" s="418" t="s">
        <v>1706</v>
      </c>
      <c r="F3626" s="627">
        <v>20220613</v>
      </c>
      <c r="G3626" s="419">
        <v>1061898</v>
      </c>
      <c r="H3626" s="419">
        <v>126.03</v>
      </c>
      <c r="I3626" s="419">
        <v>143.66999999999999</v>
      </c>
      <c r="J3626" s="466">
        <f t="shared" si="576"/>
        <v>1.1399666746012853</v>
      </c>
      <c r="K3626" s="419">
        <f t="shared" si="587"/>
        <v>12105.283318257556</v>
      </c>
      <c r="L3626" s="464">
        <f t="shared" ref="L3626:L3689" si="588">+G3626+K3626</f>
        <v>1074003.2833182577</v>
      </c>
      <c r="M3626" s="644">
        <f t="shared" si="570"/>
        <v>7.534316187525896E-6</v>
      </c>
      <c r="P3626" s="479"/>
    </row>
    <row r="3627" spans="1:16">
      <c r="A3627" s="680"/>
      <c r="B3627" s="440" t="s">
        <v>195</v>
      </c>
      <c r="C3627" s="441">
        <v>94533810</v>
      </c>
      <c r="D3627" s="414" t="s">
        <v>575</v>
      </c>
      <c r="E3627" s="418" t="s">
        <v>1706</v>
      </c>
      <c r="F3627" s="627">
        <v>20221229</v>
      </c>
      <c r="G3627" s="419">
        <v>789170</v>
      </c>
      <c r="H3627" s="419">
        <v>126.03</v>
      </c>
      <c r="I3627" s="419">
        <v>143.66999999999999</v>
      </c>
      <c r="J3627" s="466">
        <f t="shared" si="576"/>
        <v>1.1399666746012853</v>
      </c>
      <c r="K3627" s="419">
        <f t="shared" si="587"/>
        <v>8996.2750059509635</v>
      </c>
      <c r="L3627" s="464">
        <f t="shared" si="588"/>
        <v>798166.27500595094</v>
      </c>
      <c r="M3627" s="644">
        <f t="shared" ref="M3627:M3690" si="589">+L3627/$L$4337</f>
        <v>5.5992725343769462E-6</v>
      </c>
      <c r="P3627" s="479"/>
    </row>
    <row r="3628" spans="1:16">
      <c r="A3628" s="680"/>
      <c r="B3628" s="440" t="s">
        <v>195</v>
      </c>
      <c r="C3628" s="441">
        <v>94533810</v>
      </c>
      <c r="D3628" s="414" t="s">
        <v>575</v>
      </c>
      <c r="E3628" s="418" t="s">
        <v>1706</v>
      </c>
      <c r="F3628" s="629">
        <v>45513</v>
      </c>
      <c r="G3628" s="419">
        <v>6440</v>
      </c>
      <c r="H3628" s="419">
        <v>143.66999999999999</v>
      </c>
      <c r="I3628" s="419">
        <v>143.66999999999999</v>
      </c>
      <c r="J3628" s="466">
        <f t="shared" si="576"/>
        <v>1</v>
      </c>
      <c r="K3628" s="419">
        <f t="shared" si="587"/>
        <v>64.400000000000006</v>
      </c>
      <c r="L3628" s="464">
        <f t="shared" si="588"/>
        <v>6504.4</v>
      </c>
      <c r="M3628" s="644">
        <f t="shared" si="589"/>
        <v>4.5629475227238671E-8</v>
      </c>
      <c r="P3628" s="479"/>
    </row>
    <row r="3629" spans="1:16">
      <c r="A3629" s="680"/>
      <c r="B3629" s="440" t="s">
        <v>195</v>
      </c>
      <c r="C3629" s="441">
        <v>94533810</v>
      </c>
      <c r="D3629" s="414" t="s">
        <v>575</v>
      </c>
      <c r="E3629" s="418" t="s">
        <v>1706</v>
      </c>
      <c r="F3629" s="629">
        <v>45517</v>
      </c>
      <c r="G3629" s="419">
        <v>455736</v>
      </c>
      <c r="H3629" s="419">
        <v>143.66999999999999</v>
      </c>
      <c r="I3629" s="419">
        <v>143.66999999999999</v>
      </c>
      <c r="J3629" s="466">
        <f t="shared" si="576"/>
        <v>1</v>
      </c>
      <c r="K3629" s="419">
        <f t="shared" si="587"/>
        <v>4557.3599999999997</v>
      </c>
      <c r="L3629" s="464">
        <f t="shared" si="588"/>
        <v>460293.36</v>
      </c>
      <c r="M3629" s="644">
        <f t="shared" si="589"/>
        <v>3.2290364164846031E-6</v>
      </c>
      <c r="P3629" s="479"/>
    </row>
    <row r="3630" spans="1:16">
      <c r="A3630" s="680"/>
      <c r="B3630" s="440" t="s">
        <v>195</v>
      </c>
      <c r="C3630" s="441">
        <v>94533810</v>
      </c>
      <c r="D3630" s="414" t="s">
        <v>575</v>
      </c>
      <c r="E3630" s="418" t="s">
        <v>1706</v>
      </c>
      <c r="F3630" s="627">
        <v>20221116</v>
      </c>
      <c r="G3630" s="419">
        <v>685446</v>
      </c>
      <c r="H3630" s="419">
        <v>140.49</v>
      </c>
      <c r="I3630" s="419">
        <v>143.66999999999999</v>
      </c>
      <c r="J3630" s="466">
        <f t="shared" si="576"/>
        <v>1.0226350629938072</v>
      </c>
      <c r="K3630" s="419">
        <f t="shared" si="587"/>
        <v>7009.6111338885321</v>
      </c>
      <c r="L3630" s="464">
        <f t="shared" si="588"/>
        <v>692455.61113388848</v>
      </c>
      <c r="M3630" s="644">
        <f t="shared" si="589"/>
        <v>4.8576941999563653E-6</v>
      </c>
      <c r="P3630" s="479"/>
    </row>
    <row r="3631" spans="1:16">
      <c r="A3631" s="680"/>
      <c r="B3631" s="440" t="s">
        <v>195</v>
      </c>
      <c r="C3631" s="441">
        <v>94533810</v>
      </c>
      <c r="D3631" s="414" t="s">
        <v>575</v>
      </c>
      <c r="E3631" s="418" t="s">
        <v>1706</v>
      </c>
      <c r="F3631" s="627">
        <v>20221109</v>
      </c>
      <c r="G3631" s="419">
        <v>141032</v>
      </c>
      <c r="H3631" s="419">
        <v>140.49</v>
      </c>
      <c r="I3631" s="419">
        <v>143.66999999999999</v>
      </c>
      <c r="J3631" s="466">
        <f t="shared" si="576"/>
        <v>1.0226350629938072</v>
      </c>
      <c r="K3631" s="419">
        <f t="shared" si="587"/>
        <v>1442.2426820414262</v>
      </c>
      <c r="L3631" s="464">
        <f t="shared" si="588"/>
        <v>142474.24268204143</v>
      </c>
      <c r="M3631" s="644">
        <f t="shared" si="589"/>
        <v>9.9948110924601807E-7</v>
      </c>
      <c r="P3631" s="479"/>
    </row>
    <row r="3632" spans="1:16">
      <c r="A3632" s="680"/>
      <c r="B3632" s="440" t="s">
        <v>195</v>
      </c>
      <c r="C3632" s="441">
        <v>94533810</v>
      </c>
      <c r="D3632" s="414" t="s">
        <v>575</v>
      </c>
      <c r="E3632" s="418" t="s">
        <v>1706</v>
      </c>
      <c r="F3632" s="627">
        <v>20221122</v>
      </c>
      <c r="G3632" s="419">
        <v>403496</v>
      </c>
      <c r="H3632" s="419">
        <v>141.47999999999999</v>
      </c>
      <c r="I3632" s="419">
        <v>143.66999999999999</v>
      </c>
      <c r="J3632" s="466">
        <f t="shared" si="576"/>
        <v>1.0154792196776929</v>
      </c>
      <c r="K3632" s="419">
        <f t="shared" si="587"/>
        <v>4097.4180322307038</v>
      </c>
      <c r="L3632" s="464">
        <f t="shared" si="588"/>
        <v>407593.41803223069</v>
      </c>
      <c r="M3632" s="644">
        <f t="shared" si="589"/>
        <v>2.8593373364010834E-6</v>
      </c>
      <c r="P3632" s="479"/>
    </row>
    <row r="3633" spans="1:16">
      <c r="A3633" s="680"/>
      <c r="B3633" s="440" t="s">
        <v>195</v>
      </c>
      <c r="C3633" s="441">
        <v>94533810</v>
      </c>
      <c r="D3633" s="414" t="s">
        <v>575</v>
      </c>
      <c r="E3633" s="418" t="s">
        <v>1706</v>
      </c>
      <c r="F3633" s="627">
        <v>20221011</v>
      </c>
      <c r="G3633" s="419">
        <v>6000912</v>
      </c>
      <c r="H3633" s="419">
        <v>141.47999999999999</v>
      </c>
      <c r="I3633" s="419">
        <v>143.66999999999999</v>
      </c>
      <c r="J3633" s="466">
        <f t="shared" si="576"/>
        <v>1.0154792196776929</v>
      </c>
      <c r="K3633" s="419">
        <f t="shared" si="587"/>
        <v>60938.014351145037</v>
      </c>
      <c r="L3633" s="464">
        <f t="shared" si="588"/>
        <v>6061850.0143511454</v>
      </c>
      <c r="M3633" s="644">
        <f t="shared" si="589"/>
        <v>4.2524911607692025E-5</v>
      </c>
      <c r="P3633" s="479"/>
    </row>
    <row r="3634" spans="1:16">
      <c r="A3634" s="680"/>
      <c r="B3634" s="456" t="s">
        <v>26</v>
      </c>
      <c r="C3634" s="458"/>
      <c r="D3634" s="449"/>
      <c r="E3634" s="526"/>
      <c r="F3634" s="626"/>
      <c r="G3634" s="454">
        <f>SUM(G3624:G3633)</f>
        <v>11480788</v>
      </c>
      <c r="H3634" s="454" t="s">
        <v>158</v>
      </c>
      <c r="I3634" s="454" t="s">
        <v>158</v>
      </c>
      <c r="J3634" s="454" t="s">
        <v>158</v>
      </c>
      <c r="K3634" s="454">
        <f t="shared" ref="K3634:L3634" si="590">SUM(K3624:K3633)</f>
        <v>121738.30712735196</v>
      </c>
      <c r="L3634" s="454">
        <f t="shared" si="590"/>
        <v>11602526.307127353</v>
      </c>
      <c r="M3634" s="644">
        <f t="shared" si="589"/>
        <v>8.139370068022456E-5</v>
      </c>
      <c r="P3634" s="479"/>
    </row>
    <row r="3635" spans="1:16">
      <c r="A3635" s="680"/>
      <c r="B3635" s="440" t="s">
        <v>1389</v>
      </c>
      <c r="C3635" s="441" t="s">
        <v>1390</v>
      </c>
      <c r="D3635" s="414" t="s">
        <v>1391</v>
      </c>
      <c r="E3635" s="418" t="s">
        <v>1706</v>
      </c>
      <c r="F3635" s="629">
        <v>45473</v>
      </c>
      <c r="G3635" s="419">
        <v>1325930</v>
      </c>
      <c r="H3635" s="419">
        <v>142.32</v>
      </c>
      <c r="I3635" s="419">
        <v>143.66999999999999</v>
      </c>
      <c r="J3635" s="466">
        <f t="shared" si="576"/>
        <v>1.009485666104553</v>
      </c>
      <c r="K3635" s="419">
        <f>+G3635*J3635%</f>
        <v>13385.0732925801</v>
      </c>
      <c r="L3635" s="464">
        <f t="shared" si="588"/>
        <v>1339315.0732925802</v>
      </c>
      <c r="M3635" s="644">
        <f t="shared" si="589"/>
        <v>9.3955236391167736E-6</v>
      </c>
      <c r="P3635" s="479"/>
    </row>
    <row r="3636" spans="1:16">
      <c r="A3636" s="680"/>
      <c r="B3636" s="440" t="s">
        <v>1389</v>
      </c>
      <c r="C3636" s="441" t="s">
        <v>1390</v>
      </c>
      <c r="D3636" s="414" t="s">
        <v>1391</v>
      </c>
      <c r="E3636" s="418" t="s">
        <v>1706</v>
      </c>
      <c r="F3636" s="629">
        <v>45499</v>
      </c>
      <c r="G3636" s="419">
        <v>1243060</v>
      </c>
      <c r="H3636" s="419">
        <v>143.66999999999999</v>
      </c>
      <c r="I3636" s="419">
        <v>143.66999999999999</v>
      </c>
      <c r="J3636" s="466">
        <f t="shared" si="576"/>
        <v>1</v>
      </c>
      <c r="K3636" s="419">
        <f>+G3636*J3636%</f>
        <v>12430.6</v>
      </c>
      <c r="L3636" s="464">
        <f t="shared" si="588"/>
        <v>1255490.6000000001</v>
      </c>
      <c r="M3636" s="644">
        <f t="shared" si="589"/>
        <v>8.8074806639707012E-6</v>
      </c>
      <c r="P3636" s="479"/>
    </row>
    <row r="3637" spans="1:16">
      <c r="A3637" s="680"/>
      <c r="B3637" s="456" t="s">
        <v>26</v>
      </c>
      <c r="C3637" s="458"/>
      <c r="D3637" s="449"/>
      <c r="E3637" s="526"/>
      <c r="F3637" s="626"/>
      <c r="G3637" s="454">
        <f>SUM(G3635:G3636)</f>
        <v>2568990</v>
      </c>
      <c r="H3637" s="454" t="s">
        <v>158</v>
      </c>
      <c r="I3637" s="454" t="s">
        <v>158</v>
      </c>
      <c r="J3637" s="454" t="s">
        <v>158</v>
      </c>
      <c r="K3637" s="454">
        <f t="shared" ref="K3637:L3637" si="591">SUM(K3635:K3636)</f>
        <v>25815.673292580101</v>
      </c>
      <c r="L3637" s="454">
        <f t="shared" si="591"/>
        <v>2594805.6732925801</v>
      </c>
      <c r="M3637" s="644">
        <f t="shared" si="589"/>
        <v>1.8203004303087473E-5</v>
      </c>
      <c r="P3637" s="479"/>
    </row>
    <row r="3638" spans="1:16" ht="14">
      <c r="A3638" s="680"/>
      <c r="B3638" s="439" t="s">
        <v>308</v>
      </c>
      <c r="C3638" s="441">
        <v>1130653593</v>
      </c>
      <c r="D3638" s="439" t="s">
        <v>1590</v>
      </c>
      <c r="E3638" s="418" t="s">
        <v>1706</v>
      </c>
      <c r="F3638" s="625">
        <v>44729</v>
      </c>
      <c r="G3638" s="419">
        <v>1000000</v>
      </c>
      <c r="H3638" s="419">
        <v>119.31</v>
      </c>
      <c r="I3638" s="419">
        <v>143.66999999999999</v>
      </c>
      <c r="J3638" s="466">
        <f t="shared" si="576"/>
        <v>1.2041740005028916</v>
      </c>
      <c r="K3638" s="419">
        <f>+G3638*J3638%</f>
        <v>12041.740005028914</v>
      </c>
      <c r="L3638" s="464">
        <f t="shared" si="588"/>
        <v>1012041.7400050289</v>
      </c>
      <c r="M3638" s="644">
        <f t="shared" si="589"/>
        <v>7.0996453945776696E-6</v>
      </c>
      <c r="P3638" s="479"/>
    </row>
    <row r="3639" spans="1:16">
      <c r="A3639" s="680"/>
      <c r="B3639" s="456" t="s">
        <v>26</v>
      </c>
      <c r="C3639" s="458"/>
      <c r="D3639" s="449"/>
      <c r="E3639" s="526"/>
      <c r="F3639" s="626"/>
      <c r="G3639" s="454">
        <f>SUM(G3638)</f>
        <v>1000000</v>
      </c>
      <c r="H3639" s="454" t="s">
        <v>158</v>
      </c>
      <c r="I3639" s="454" t="s">
        <v>158</v>
      </c>
      <c r="J3639" s="454" t="s">
        <v>158</v>
      </c>
      <c r="K3639" s="454">
        <f t="shared" ref="K3639:L3639" si="592">SUM(K3638)</f>
        <v>12041.740005028914</v>
      </c>
      <c r="L3639" s="454">
        <f t="shared" si="592"/>
        <v>1012041.7400050289</v>
      </c>
      <c r="M3639" s="644">
        <f t="shared" si="589"/>
        <v>7.0996453945776696E-6</v>
      </c>
      <c r="P3639" s="479"/>
    </row>
    <row r="3640" spans="1:16" ht="14">
      <c r="A3640" s="680"/>
      <c r="B3640" s="439" t="s">
        <v>939</v>
      </c>
      <c r="C3640" s="441">
        <v>1152205192</v>
      </c>
      <c r="D3640" s="439" t="s">
        <v>940</v>
      </c>
      <c r="E3640" s="418" t="s">
        <v>1706</v>
      </c>
      <c r="F3640" s="627">
        <v>20221128</v>
      </c>
      <c r="G3640" s="419">
        <v>5142545</v>
      </c>
      <c r="H3640" s="419">
        <v>143.66999999999999</v>
      </c>
      <c r="I3640" s="419">
        <v>143.66999999999999</v>
      </c>
      <c r="J3640" s="466">
        <f t="shared" si="576"/>
        <v>1</v>
      </c>
      <c r="K3640" s="419">
        <f t="shared" ref="K3640:K3646" si="593">+G3640*J3640%</f>
        <v>51425.450000000004</v>
      </c>
      <c r="L3640" s="464">
        <f t="shared" si="588"/>
        <v>5193970.45</v>
      </c>
      <c r="M3640" s="644">
        <f t="shared" si="589"/>
        <v>3.643658846000934E-5</v>
      </c>
      <c r="P3640" s="479"/>
    </row>
    <row r="3641" spans="1:16" ht="14">
      <c r="A3641" s="680"/>
      <c r="B3641" s="439" t="s">
        <v>939</v>
      </c>
      <c r="C3641" s="441">
        <v>1152205192</v>
      </c>
      <c r="D3641" s="439" t="s">
        <v>940</v>
      </c>
      <c r="E3641" s="418" t="s">
        <v>1706</v>
      </c>
      <c r="F3641" s="627">
        <v>20220826</v>
      </c>
      <c r="G3641" s="419">
        <v>43145700</v>
      </c>
      <c r="H3641" s="419">
        <v>143.66999999999999</v>
      </c>
      <c r="I3641" s="419">
        <v>143.66999999999999</v>
      </c>
      <c r="J3641" s="466">
        <f t="shared" si="576"/>
        <v>1</v>
      </c>
      <c r="K3641" s="419">
        <f t="shared" si="593"/>
        <v>431457</v>
      </c>
      <c r="L3641" s="464">
        <f t="shared" si="588"/>
        <v>43577157</v>
      </c>
      <c r="M3641" s="644">
        <f t="shared" si="589"/>
        <v>3.0570118778134654E-4</v>
      </c>
      <c r="P3641" s="479"/>
    </row>
    <row r="3642" spans="1:16" ht="14">
      <c r="A3642" s="680"/>
      <c r="B3642" s="439" t="s">
        <v>939</v>
      </c>
      <c r="C3642" s="441">
        <v>1152205192</v>
      </c>
      <c r="D3642" s="439" t="s">
        <v>940</v>
      </c>
      <c r="E3642" s="418" t="s">
        <v>1706</v>
      </c>
      <c r="F3642" s="627">
        <v>20220926</v>
      </c>
      <c r="G3642" s="419">
        <v>43145700</v>
      </c>
      <c r="H3642" s="419">
        <v>143.66999999999999</v>
      </c>
      <c r="I3642" s="419">
        <v>143.66999999999999</v>
      </c>
      <c r="J3642" s="466">
        <f t="shared" ref="J3642:J3705" si="594">+I3642/H3642</f>
        <v>1</v>
      </c>
      <c r="K3642" s="419">
        <f t="shared" si="593"/>
        <v>431457</v>
      </c>
      <c r="L3642" s="464">
        <f t="shared" si="588"/>
        <v>43577157</v>
      </c>
      <c r="M3642" s="644">
        <f t="shared" si="589"/>
        <v>3.0570118778134654E-4</v>
      </c>
      <c r="P3642" s="479"/>
    </row>
    <row r="3643" spans="1:16" ht="14">
      <c r="A3643" s="680"/>
      <c r="B3643" s="439" t="s">
        <v>939</v>
      </c>
      <c r="C3643" s="441">
        <v>1152205192</v>
      </c>
      <c r="D3643" s="439" t="s">
        <v>940</v>
      </c>
      <c r="E3643" s="418" t="s">
        <v>1706</v>
      </c>
      <c r="F3643" s="627">
        <v>20221025</v>
      </c>
      <c r="G3643" s="419">
        <v>43145700</v>
      </c>
      <c r="H3643" s="419">
        <v>143.66999999999999</v>
      </c>
      <c r="I3643" s="419">
        <v>143.66999999999999</v>
      </c>
      <c r="J3643" s="466">
        <f t="shared" si="594"/>
        <v>1</v>
      </c>
      <c r="K3643" s="419">
        <f t="shared" si="593"/>
        <v>431457</v>
      </c>
      <c r="L3643" s="464">
        <f t="shared" si="588"/>
        <v>43577157</v>
      </c>
      <c r="M3643" s="644">
        <f t="shared" si="589"/>
        <v>3.0570118778134654E-4</v>
      </c>
      <c r="P3643" s="479"/>
    </row>
    <row r="3644" spans="1:16" ht="14">
      <c r="A3644" s="680"/>
      <c r="B3644" s="439" t="s">
        <v>939</v>
      </c>
      <c r="C3644" s="441">
        <v>1152205192</v>
      </c>
      <c r="D3644" s="439" t="s">
        <v>940</v>
      </c>
      <c r="E3644" s="418" t="s">
        <v>1706</v>
      </c>
      <c r="F3644" s="627">
        <v>20221123</v>
      </c>
      <c r="G3644" s="419">
        <v>7605000</v>
      </c>
      <c r="H3644" s="419">
        <v>0</v>
      </c>
      <c r="I3644" s="419">
        <v>143.66999999999999</v>
      </c>
      <c r="J3644" s="466">
        <v>0</v>
      </c>
      <c r="K3644" s="419">
        <f t="shared" si="593"/>
        <v>0</v>
      </c>
      <c r="L3644" s="464">
        <f t="shared" si="588"/>
        <v>7605000</v>
      </c>
      <c r="M3644" s="644">
        <f t="shared" si="589"/>
        <v>5.3350371917955555E-5</v>
      </c>
      <c r="P3644" s="479"/>
    </row>
    <row r="3645" spans="1:16" ht="14">
      <c r="A3645" s="680"/>
      <c r="B3645" s="439" t="s">
        <v>939</v>
      </c>
      <c r="C3645" s="441">
        <v>1152205192</v>
      </c>
      <c r="D3645" s="439" t="s">
        <v>940</v>
      </c>
      <c r="E3645" s="418" t="s">
        <v>1706</v>
      </c>
      <c r="F3645" s="627">
        <v>20221125</v>
      </c>
      <c r="G3645" s="419">
        <v>43145700</v>
      </c>
      <c r="H3645" s="419">
        <v>0</v>
      </c>
      <c r="I3645" s="419">
        <v>143.66999999999999</v>
      </c>
      <c r="J3645" s="466">
        <v>0</v>
      </c>
      <c r="K3645" s="419">
        <f t="shared" si="593"/>
        <v>0</v>
      </c>
      <c r="L3645" s="464">
        <f t="shared" si="588"/>
        <v>43145700</v>
      </c>
      <c r="M3645" s="644">
        <f t="shared" si="589"/>
        <v>3.0267444334786787E-4</v>
      </c>
      <c r="P3645" s="479"/>
    </row>
    <row r="3646" spans="1:16" ht="14">
      <c r="A3646" s="680"/>
      <c r="B3646" s="439" t="s">
        <v>939</v>
      </c>
      <c r="C3646" s="441">
        <v>1152205192</v>
      </c>
      <c r="D3646" s="439" t="s">
        <v>940</v>
      </c>
      <c r="E3646" s="418" t="s">
        <v>1706</v>
      </c>
      <c r="F3646" s="627">
        <v>20221129</v>
      </c>
      <c r="G3646" s="419">
        <v>32359275</v>
      </c>
      <c r="H3646" s="419">
        <v>111.41</v>
      </c>
      <c r="I3646" s="419">
        <v>143.66999999999999</v>
      </c>
      <c r="J3646" s="466">
        <f t="shared" si="594"/>
        <v>1.2895610806929358</v>
      </c>
      <c r="K3646" s="419">
        <f t="shared" si="593"/>
        <v>417292.61639439903</v>
      </c>
      <c r="L3646" s="464">
        <f t="shared" si="588"/>
        <v>32776567.616394401</v>
      </c>
      <c r="M3646" s="644">
        <f t="shared" si="589"/>
        <v>2.2993321137786449E-4</v>
      </c>
      <c r="P3646" s="479"/>
    </row>
    <row r="3647" spans="1:16">
      <c r="A3647" s="680"/>
      <c r="B3647" s="456" t="s">
        <v>26</v>
      </c>
      <c r="C3647" s="458"/>
      <c r="D3647" s="449"/>
      <c r="E3647" s="526"/>
      <c r="F3647" s="626"/>
      <c r="G3647" s="454">
        <f>SUM(G3640:G3646)</f>
        <v>217689620</v>
      </c>
      <c r="H3647" s="454" t="s">
        <v>158</v>
      </c>
      <c r="I3647" s="454" t="s">
        <v>158</v>
      </c>
      <c r="J3647" s="454" t="s">
        <v>158</v>
      </c>
      <c r="K3647" s="454">
        <f t="shared" ref="K3647:L3647" si="595">SUM(K3640:K3646)</f>
        <v>1763089.0663943989</v>
      </c>
      <c r="L3647" s="454">
        <f t="shared" si="595"/>
        <v>219452709.06639439</v>
      </c>
      <c r="M3647" s="644">
        <f t="shared" si="589"/>
        <v>1.5394981784477369E-3</v>
      </c>
      <c r="P3647" s="479"/>
    </row>
    <row r="3648" spans="1:16" ht="14">
      <c r="A3648" s="680"/>
      <c r="B3648" s="439" t="s">
        <v>927</v>
      </c>
      <c r="C3648" s="441">
        <v>71261904</v>
      </c>
      <c r="D3648" s="439" t="s">
        <v>928</v>
      </c>
      <c r="E3648" s="418" t="s">
        <v>1706</v>
      </c>
      <c r="F3648" s="627">
        <v>20201216</v>
      </c>
      <c r="G3648" s="419">
        <v>9000000</v>
      </c>
      <c r="H3648" s="419">
        <v>118.7</v>
      </c>
      <c r="I3648" s="419">
        <v>143.66999999999999</v>
      </c>
      <c r="J3648" s="466">
        <f t="shared" si="594"/>
        <v>1.2103622577927546</v>
      </c>
      <c r="K3648" s="419">
        <f>+G3648*J3648%</f>
        <v>108932.60320134791</v>
      </c>
      <c r="L3648" s="464">
        <f t="shared" si="588"/>
        <v>9108932.6032013483</v>
      </c>
      <c r="M3648" s="644">
        <f t="shared" si="589"/>
        <v>6.3900715602417229E-5</v>
      </c>
      <c r="P3648" s="479"/>
    </row>
    <row r="3649" spans="1:16">
      <c r="A3649" s="680"/>
      <c r="B3649" s="456" t="s">
        <v>26</v>
      </c>
      <c r="C3649" s="458"/>
      <c r="D3649" s="449"/>
      <c r="E3649" s="526"/>
      <c r="F3649" s="626"/>
      <c r="G3649" s="454">
        <f>+G3648</f>
        <v>9000000</v>
      </c>
      <c r="H3649" s="454" t="s">
        <v>158</v>
      </c>
      <c r="I3649" s="454" t="s">
        <v>158</v>
      </c>
      <c r="J3649" s="454" t="s">
        <v>158</v>
      </c>
      <c r="K3649" s="454">
        <f t="shared" ref="K3649:L3649" si="596">+K3648</f>
        <v>108932.60320134791</v>
      </c>
      <c r="L3649" s="454">
        <f t="shared" si="596"/>
        <v>9108932.6032013483</v>
      </c>
      <c r="M3649" s="644">
        <f t="shared" si="589"/>
        <v>6.3900715602417229E-5</v>
      </c>
      <c r="P3649" s="479"/>
    </row>
    <row r="3650" spans="1:16" ht="14">
      <c r="A3650" s="680"/>
      <c r="B3650" s="439" t="s">
        <v>849</v>
      </c>
      <c r="C3650" s="441">
        <v>1002861432</v>
      </c>
      <c r="D3650" s="439" t="s">
        <v>850</v>
      </c>
      <c r="E3650" s="418" t="s">
        <v>1706</v>
      </c>
      <c r="F3650" s="627">
        <v>20211124</v>
      </c>
      <c r="G3650" s="419">
        <v>2122642</v>
      </c>
      <c r="H3650" s="419">
        <v>107.76</v>
      </c>
      <c r="I3650" s="419">
        <v>143.66999999999999</v>
      </c>
      <c r="J3650" s="466">
        <f t="shared" si="594"/>
        <v>1.333240534521158</v>
      </c>
      <c r="K3650" s="419">
        <f>+G3650*J3650%</f>
        <v>28299.923546770598</v>
      </c>
      <c r="L3650" s="464">
        <f t="shared" si="588"/>
        <v>2150941.9235467706</v>
      </c>
      <c r="M3650" s="644">
        <f t="shared" si="589"/>
        <v>1.5089224404358045E-5</v>
      </c>
      <c r="P3650" s="479"/>
    </row>
    <row r="3651" spans="1:16">
      <c r="A3651" s="680"/>
      <c r="B3651" s="456" t="s">
        <v>26</v>
      </c>
      <c r="C3651" s="458"/>
      <c r="D3651" s="449"/>
      <c r="E3651" s="526"/>
      <c r="F3651" s="626"/>
      <c r="G3651" s="454">
        <f>+G3650</f>
        <v>2122642</v>
      </c>
      <c r="H3651" s="454" t="s">
        <v>158</v>
      </c>
      <c r="I3651" s="454" t="s">
        <v>158</v>
      </c>
      <c r="J3651" s="454" t="s">
        <v>158</v>
      </c>
      <c r="K3651" s="454">
        <f t="shared" ref="K3651:L3651" si="597">+K3650</f>
        <v>28299.923546770598</v>
      </c>
      <c r="L3651" s="454">
        <f t="shared" si="597"/>
        <v>2150941.9235467706</v>
      </c>
      <c r="M3651" s="644">
        <f t="shared" si="589"/>
        <v>1.5089224404358045E-5</v>
      </c>
      <c r="P3651" s="479"/>
    </row>
    <row r="3652" spans="1:16" ht="14">
      <c r="A3652" s="680"/>
      <c r="B3652" s="439" t="s">
        <v>889</v>
      </c>
      <c r="C3652" s="441">
        <v>1113676164</v>
      </c>
      <c r="D3652" s="439" t="s">
        <v>831</v>
      </c>
      <c r="E3652" s="418" t="s">
        <v>1706</v>
      </c>
      <c r="F3652" s="627">
        <v>20220617</v>
      </c>
      <c r="G3652" s="419">
        <v>633333</v>
      </c>
      <c r="H3652" s="419">
        <v>108.84</v>
      </c>
      <c r="I3652" s="419">
        <v>143.66999999999999</v>
      </c>
      <c r="J3652" s="466">
        <f t="shared" si="594"/>
        <v>1.3200110253583239</v>
      </c>
      <c r="K3652" s="419">
        <f>+G3652*J3652%</f>
        <v>8360.0654272326337</v>
      </c>
      <c r="L3652" s="464">
        <f t="shared" si="588"/>
        <v>641693.06542723265</v>
      </c>
      <c r="M3652" s="644">
        <f t="shared" si="589"/>
        <v>4.5015862850382447E-6</v>
      </c>
      <c r="P3652" s="479"/>
    </row>
    <row r="3653" spans="1:16">
      <c r="A3653" s="680"/>
      <c r="B3653" s="456" t="s">
        <v>26</v>
      </c>
      <c r="C3653" s="458"/>
      <c r="D3653" s="449"/>
      <c r="E3653" s="526"/>
      <c r="F3653" s="626"/>
      <c r="G3653" s="454">
        <f>SUM(G3652)</f>
        <v>633333</v>
      </c>
      <c r="H3653" s="454" t="s">
        <v>158</v>
      </c>
      <c r="I3653" s="454" t="s">
        <v>158</v>
      </c>
      <c r="J3653" s="454" t="s">
        <v>158</v>
      </c>
      <c r="K3653" s="454">
        <f t="shared" ref="K3653:L3653" si="598">SUM(K3652)</f>
        <v>8360.0654272326337</v>
      </c>
      <c r="L3653" s="454">
        <f t="shared" si="598"/>
        <v>641693.06542723265</v>
      </c>
      <c r="M3653" s="644">
        <f t="shared" si="589"/>
        <v>4.5015862850382447E-6</v>
      </c>
      <c r="P3653" s="479"/>
    </row>
    <row r="3654" spans="1:16" ht="14">
      <c r="A3654" s="680"/>
      <c r="B3654" s="439" t="s">
        <v>842</v>
      </c>
      <c r="C3654" s="441">
        <v>16776657</v>
      </c>
      <c r="D3654" s="439" t="s">
        <v>843</v>
      </c>
      <c r="E3654" s="418" t="s">
        <v>1706</v>
      </c>
      <c r="F3654" s="627">
        <v>20211231</v>
      </c>
      <c r="G3654" s="419">
        <v>2167533.89</v>
      </c>
      <c r="H3654" s="419">
        <v>109.14</v>
      </c>
      <c r="I3654" s="419">
        <v>143.66999999999999</v>
      </c>
      <c r="J3654" s="466">
        <f t="shared" si="594"/>
        <v>1.3163826278174819</v>
      </c>
      <c r="K3654" s="419">
        <f>+G3654*J3654%</f>
        <v>28533.039580016492</v>
      </c>
      <c r="L3654" s="464">
        <f t="shared" si="588"/>
        <v>2196066.9295800165</v>
      </c>
      <c r="M3654" s="644">
        <f t="shared" si="589"/>
        <v>1.5405784017069903E-5</v>
      </c>
      <c r="P3654" s="479"/>
    </row>
    <row r="3655" spans="1:16">
      <c r="A3655" s="680"/>
      <c r="B3655" s="456" t="s">
        <v>26</v>
      </c>
      <c r="C3655" s="458"/>
      <c r="D3655" s="449"/>
      <c r="E3655" s="526"/>
      <c r="F3655" s="626"/>
      <c r="G3655" s="454">
        <f>SUM(G3654)</f>
        <v>2167533.89</v>
      </c>
      <c r="H3655" s="454" t="s">
        <v>158</v>
      </c>
      <c r="I3655" s="454" t="s">
        <v>158</v>
      </c>
      <c r="J3655" s="454" t="s">
        <v>158</v>
      </c>
      <c r="K3655" s="454">
        <f t="shared" ref="K3655:L3655" si="599">SUM(K3654)</f>
        <v>28533.039580016492</v>
      </c>
      <c r="L3655" s="454">
        <f t="shared" si="599"/>
        <v>2196066.9295800165</v>
      </c>
      <c r="M3655" s="644">
        <f t="shared" si="589"/>
        <v>1.5405784017069903E-5</v>
      </c>
      <c r="P3655" s="479"/>
    </row>
    <row r="3656" spans="1:16">
      <c r="A3656" s="680"/>
      <c r="B3656" s="440" t="s">
        <v>600</v>
      </c>
      <c r="C3656" s="441">
        <v>900762689</v>
      </c>
      <c r="D3656" s="414" t="s">
        <v>601</v>
      </c>
      <c r="E3656" s="418" t="s">
        <v>1706</v>
      </c>
      <c r="F3656" s="627">
        <v>20230602</v>
      </c>
      <c r="G3656" s="419">
        <v>10427508</v>
      </c>
      <c r="H3656" s="419">
        <v>105.29</v>
      </c>
      <c r="I3656" s="419">
        <v>143.66999999999999</v>
      </c>
      <c r="J3656" s="466">
        <f t="shared" si="594"/>
        <v>1.3645170481527209</v>
      </c>
      <c r="K3656" s="419">
        <f>+G3656*J3656%</f>
        <v>142285.12435748882</v>
      </c>
      <c r="L3656" s="464">
        <f t="shared" si="588"/>
        <v>10569793.124357488</v>
      </c>
      <c r="M3656" s="644">
        <f t="shared" si="589"/>
        <v>7.4148901286038324E-5</v>
      </c>
      <c r="P3656" s="479"/>
    </row>
    <row r="3657" spans="1:16">
      <c r="A3657" s="680"/>
      <c r="B3657" s="440" t="s">
        <v>600</v>
      </c>
      <c r="C3657" s="441">
        <v>900762689</v>
      </c>
      <c r="D3657" s="414" t="s">
        <v>601</v>
      </c>
      <c r="E3657" s="418" t="s">
        <v>1706</v>
      </c>
      <c r="F3657" s="627">
        <v>20230603</v>
      </c>
      <c r="G3657" s="419">
        <v>13475836</v>
      </c>
      <c r="H3657" s="419">
        <v>110.06</v>
      </c>
      <c r="I3657" s="419">
        <v>143.66999999999999</v>
      </c>
      <c r="J3657" s="466">
        <f t="shared" si="594"/>
        <v>1.3053788842449572</v>
      </c>
      <c r="K3657" s="419">
        <f>+G3657*J3657%</f>
        <v>175910.71761948027</v>
      </c>
      <c r="L3657" s="464">
        <f t="shared" si="588"/>
        <v>13651746.717619481</v>
      </c>
      <c r="M3657" s="644">
        <f t="shared" si="589"/>
        <v>9.5769331323435671E-5</v>
      </c>
      <c r="P3657" s="479"/>
    </row>
    <row r="3658" spans="1:16">
      <c r="A3658" s="680"/>
      <c r="B3658" s="440" t="s">
        <v>600</v>
      </c>
      <c r="C3658" s="441">
        <v>900762689</v>
      </c>
      <c r="D3658" s="414" t="s">
        <v>601</v>
      </c>
      <c r="E3658" s="418" t="s">
        <v>1706</v>
      </c>
      <c r="F3658" s="627">
        <v>20230709</v>
      </c>
      <c r="G3658" s="419">
        <v>13475836</v>
      </c>
      <c r="H3658" s="419">
        <v>111.41</v>
      </c>
      <c r="I3658" s="419">
        <v>143.66999999999999</v>
      </c>
      <c r="J3658" s="466">
        <f t="shared" si="594"/>
        <v>1.2895610806929358</v>
      </c>
      <c r="K3658" s="419">
        <f>+G3658*J3658%</f>
        <v>173779.1363540077</v>
      </c>
      <c r="L3658" s="464">
        <f t="shared" si="588"/>
        <v>13649615.136354007</v>
      </c>
      <c r="M3658" s="644">
        <f t="shared" si="589"/>
        <v>9.575437791734937E-5</v>
      </c>
      <c r="P3658" s="479"/>
    </row>
    <row r="3659" spans="1:16">
      <c r="A3659" s="680"/>
      <c r="B3659" s="440" t="s">
        <v>600</v>
      </c>
      <c r="C3659" s="441">
        <v>900762689</v>
      </c>
      <c r="D3659" s="414" t="s">
        <v>601</v>
      </c>
      <c r="E3659" s="418" t="s">
        <v>1706</v>
      </c>
      <c r="F3659" s="627">
        <v>20240817</v>
      </c>
      <c r="G3659" s="419">
        <f>15626173-3986161</f>
        <v>11640012</v>
      </c>
      <c r="H3659" s="419">
        <v>113.26</v>
      </c>
      <c r="I3659" s="419">
        <v>143.66999999999999</v>
      </c>
      <c r="J3659" s="466">
        <f t="shared" si="594"/>
        <v>1.2684972629348401</v>
      </c>
      <c r="K3659" s="419">
        <f>+G3659*J3659%</f>
        <v>147653.23362528693</v>
      </c>
      <c r="L3659" s="464">
        <f t="shared" si="588"/>
        <v>11787665.233625287</v>
      </c>
      <c r="M3659" s="644">
        <f t="shared" si="589"/>
        <v>8.2692481822256884E-5</v>
      </c>
      <c r="P3659" s="479"/>
    </row>
    <row r="3660" spans="1:16">
      <c r="A3660" s="680"/>
      <c r="B3660" s="456" t="s">
        <v>26</v>
      </c>
      <c r="C3660" s="458"/>
      <c r="D3660" s="449"/>
      <c r="E3660" s="526"/>
      <c r="F3660" s="626"/>
      <c r="G3660" s="454">
        <f>SUM(G3656:G3659)</f>
        <v>49019192</v>
      </c>
      <c r="H3660" s="454" t="s">
        <v>158</v>
      </c>
      <c r="I3660" s="454" t="s">
        <v>158</v>
      </c>
      <c r="J3660" s="454" t="s">
        <v>158</v>
      </c>
      <c r="K3660" s="454">
        <f t="shared" ref="K3660:L3660" si="600">SUM(K3656:K3659)</f>
        <v>639628.21195626375</v>
      </c>
      <c r="L3660" s="454">
        <f t="shared" si="600"/>
        <v>49658820.211956263</v>
      </c>
      <c r="M3660" s="644">
        <f t="shared" si="589"/>
        <v>3.4836509234908026E-4</v>
      </c>
      <c r="P3660" s="479"/>
    </row>
    <row r="3661" spans="1:16">
      <c r="A3661" s="680"/>
      <c r="B3661" s="440" t="s">
        <v>483</v>
      </c>
      <c r="C3661" s="441">
        <v>900713893</v>
      </c>
      <c r="D3661" s="414" t="s">
        <v>484</v>
      </c>
      <c r="E3661" s="418" t="s">
        <v>1706</v>
      </c>
      <c r="F3661" s="627">
        <v>20240502</v>
      </c>
      <c r="G3661" s="419">
        <v>290700</v>
      </c>
      <c r="H3661" s="419">
        <v>116.26</v>
      </c>
      <c r="I3661" s="419">
        <v>143.66999999999999</v>
      </c>
      <c r="J3661" s="466">
        <f t="shared" si="594"/>
        <v>1.2357646654051262</v>
      </c>
      <c r="K3661" s="419">
        <f>+G3661*J3661%</f>
        <v>3592.3678823327023</v>
      </c>
      <c r="L3661" s="464">
        <f t="shared" si="588"/>
        <v>294292.36788233271</v>
      </c>
      <c r="M3661" s="644">
        <f t="shared" si="589"/>
        <v>2.0645111478156802E-6</v>
      </c>
      <c r="P3661" s="479"/>
    </row>
    <row r="3662" spans="1:16">
      <c r="A3662" s="680"/>
      <c r="B3662" s="456" t="s">
        <v>26</v>
      </c>
      <c r="C3662" s="458"/>
      <c r="D3662" s="449"/>
      <c r="E3662" s="526"/>
      <c r="F3662" s="626"/>
      <c r="G3662" s="454">
        <f>SUM(G3661:G3661)</f>
        <v>290700</v>
      </c>
      <c r="H3662" s="454" t="s">
        <v>158</v>
      </c>
      <c r="I3662" s="454" t="s">
        <v>158</v>
      </c>
      <c r="J3662" s="454" t="s">
        <v>158</v>
      </c>
      <c r="K3662" s="454">
        <f t="shared" ref="K3662:L3662" si="601">SUM(K3661:K3661)</f>
        <v>3592.3678823327023</v>
      </c>
      <c r="L3662" s="454">
        <f t="shared" si="601"/>
        <v>294292.36788233271</v>
      </c>
      <c r="M3662" s="644">
        <f t="shared" si="589"/>
        <v>2.0645111478156802E-6</v>
      </c>
      <c r="P3662" s="479"/>
    </row>
    <row r="3663" spans="1:16" ht="14">
      <c r="A3663" s="680"/>
      <c r="B3663" s="439" t="s">
        <v>684</v>
      </c>
      <c r="C3663" s="441">
        <v>1004635877</v>
      </c>
      <c r="D3663" s="439" t="s">
        <v>1591</v>
      </c>
      <c r="E3663" s="418" t="s">
        <v>1706</v>
      </c>
      <c r="F3663" s="625">
        <v>44729</v>
      </c>
      <c r="G3663" s="419">
        <v>1800000</v>
      </c>
      <c r="H3663" s="419">
        <v>119.31</v>
      </c>
      <c r="I3663" s="419">
        <v>143.66999999999999</v>
      </c>
      <c r="J3663" s="466">
        <f t="shared" si="594"/>
        <v>1.2041740005028916</v>
      </c>
      <c r="K3663" s="419">
        <f>+G3663*J3663%</f>
        <v>21675.132009052046</v>
      </c>
      <c r="L3663" s="464">
        <f t="shared" si="588"/>
        <v>1821675.132009052</v>
      </c>
      <c r="M3663" s="644">
        <f t="shared" si="589"/>
        <v>1.2779361710239805E-5</v>
      </c>
      <c r="P3663" s="479"/>
    </row>
    <row r="3664" spans="1:16">
      <c r="A3664" s="680"/>
      <c r="B3664" s="456" t="s">
        <v>26</v>
      </c>
      <c r="C3664" s="458"/>
      <c r="D3664" s="449"/>
      <c r="E3664" s="526"/>
      <c r="F3664" s="626"/>
      <c r="G3664" s="454">
        <f>SUM(G3663)</f>
        <v>1800000</v>
      </c>
      <c r="H3664" s="454" t="s">
        <v>158</v>
      </c>
      <c r="I3664" s="454" t="s">
        <v>158</v>
      </c>
      <c r="J3664" s="454" t="s">
        <v>158</v>
      </c>
      <c r="K3664" s="454">
        <f t="shared" ref="K3664:L3664" si="602">SUM(K3663)</f>
        <v>21675.132009052046</v>
      </c>
      <c r="L3664" s="454">
        <f t="shared" si="602"/>
        <v>1821675.132009052</v>
      </c>
      <c r="M3664" s="644">
        <f t="shared" si="589"/>
        <v>1.2779361710239805E-5</v>
      </c>
      <c r="P3664" s="479"/>
    </row>
    <row r="3665" spans="1:16" ht="14">
      <c r="A3665" s="680"/>
      <c r="B3665" s="439" t="s">
        <v>941</v>
      </c>
      <c r="C3665" s="441">
        <v>72345718</v>
      </c>
      <c r="D3665" s="439" t="s">
        <v>942</v>
      </c>
      <c r="E3665" s="418" t="s">
        <v>1706</v>
      </c>
      <c r="F3665" s="627">
        <v>20221125</v>
      </c>
      <c r="G3665" s="419">
        <v>2663325</v>
      </c>
      <c r="H3665" s="419">
        <v>123.51</v>
      </c>
      <c r="I3665" s="419">
        <v>143.66999999999999</v>
      </c>
      <c r="J3665" s="466">
        <f t="shared" si="594"/>
        <v>1.1632256497449598</v>
      </c>
      <c r="K3665" s="419">
        <f>+G3665*J3665%</f>
        <v>30980.47953606995</v>
      </c>
      <c r="L3665" s="464">
        <f t="shared" si="588"/>
        <v>2694305.47953607</v>
      </c>
      <c r="M3665" s="644">
        <f t="shared" si="589"/>
        <v>1.89010124120756E-5</v>
      </c>
      <c r="P3665" s="479"/>
    </row>
    <row r="3666" spans="1:16" ht="14">
      <c r="A3666" s="680"/>
      <c r="B3666" s="439" t="s">
        <v>941</v>
      </c>
      <c r="C3666" s="441">
        <v>72345718</v>
      </c>
      <c r="D3666" s="439" t="s">
        <v>942</v>
      </c>
      <c r="E3666" s="418" t="s">
        <v>1706</v>
      </c>
      <c r="F3666" s="627">
        <v>20221226</v>
      </c>
      <c r="G3666" s="419">
        <v>110565000</v>
      </c>
      <c r="H3666" s="419">
        <v>126.03</v>
      </c>
      <c r="I3666" s="419">
        <v>143.66999999999999</v>
      </c>
      <c r="J3666" s="466">
        <f t="shared" si="594"/>
        <v>1.1399666746012853</v>
      </c>
      <c r="K3666" s="419">
        <f>+G3666*J3666%</f>
        <v>1260404.1537729111</v>
      </c>
      <c r="L3666" s="464">
        <f t="shared" si="588"/>
        <v>111825404.15377291</v>
      </c>
      <c r="M3666" s="644">
        <f t="shared" si="589"/>
        <v>7.8447428027343549E-4</v>
      </c>
      <c r="P3666" s="479"/>
    </row>
    <row r="3667" spans="1:16" ht="14">
      <c r="A3667" s="680"/>
      <c r="B3667" s="439" t="s">
        <v>941</v>
      </c>
      <c r="C3667" s="441">
        <v>72345718</v>
      </c>
      <c r="D3667" s="439" t="s">
        <v>942</v>
      </c>
      <c r="E3667" s="418" t="s">
        <v>1706</v>
      </c>
      <c r="F3667" s="627">
        <v>20221226</v>
      </c>
      <c r="G3667" s="419">
        <v>45085950</v>
      </c>
      <c r="H3667" s="419">
        <v>137.09</v>
      </c>
      <c r="I3667" s="419">
        <v>143.66999999999999</v>
      </c>
      <c r="J3667" s="466">
        <f t="shared" si="594"/>
        <v>1.0479976657670143</v>
      </c>
      <c r="K3667" s="419">
        <f>+G3667*J3667%</f>
        <v>472499.70358888316</v>
      </c>
      <c r="L3667" s="464">
        <f t="shared" si="588"/>
        <v>45558449.703588881</v>
      </c>
      <c r="M3667" s="644">
        <f t="shared" si="589"/>
        <v>3.1960029397658631E-4</v>
      </c>
      <c r="P3667" s="479"/>
    </row>
    <row r="3668" spans="1:16">
      <c r="A3668" s="680"/>
      <c r="B3668" s="456" t="s">
        <v>26</v>
      </c>
      <c r="C3668" s="458"/>
      <c r="D3668" s="449"/>
      <c r="E3668" s="526"/>
      <c r="F3668" s="626"/>
      <c r="G3668" s="454">
        <f>SUM(G3665:G3667)</f>
        <v>158314275</v>
      </c>
      <c r="H3668" s="454" t="s">
        <v>158</v>
      </c>
      <c r="I3668" s="454" t="s">
        <v>158</v>
      </c>
      <c r="J3668" s="454" t="s">
        <v>158</v>
      </c>
      <c r="K3668" s="454">
        <f t="shared" ref="K3668:L3668" si="603">SUM(K3665:K3667)</f>
        <v>1763884.3368978642</v>
      </c>
      <c r="L3668" s="454">
        <f t="shared" si="603"/>
        <v>160078159.33689785</v>
      </c>
      <c r="M3668" s="644">
        <f t="shared" si="589"/>
        <v>1.1229755866620974E-3</v>
      </c>
      <c r="P3668" s="479"/>
    </row>
    <row r="3669" spans="1:16">
      <c r="A3669" s="680"/>
      <c r="B3669" s="440" t="s">
        <v>577</v>
      </c>
      <c r="C3669" s="441">
        <v>805017350</v>
      </c>
      <c r="D3669" s="414" t="s">
        <v>578</v>
      </c>
      <c r="E3669" s="418" t="s">
        <v>1706</v>
      </c>
      <c r="F3669" s="627">
        <v>20220619</v>
      </c>
      <c r="G3669" s="419">
        <v>10348800</v>
      </c>
      <c r="H3669" s="419">
        <v>118.7</v>
      </c>
      <c r="I3669" s="419">
        <v>143.66999999999999</v>
      </c>
      <c r="J3669" s="466">
        <f t="shared" si="594"/>
        <v>1.2103622577927546</v>
      </c>
      <c r="K3669" s="419">
        <f t="shared" ref="K3669:K3677" si="604">+G3669*J3669%</f>
        <v>125257.96933445659</v>
      </c>
      <c r="L3669" s="464">
        <f t="shared" si="588"/>
        <v>10474057.969334457</v>
      </c>
      <c r="M3669" s="644">
        <f t="shared" si="589"/>
        <v>7.3477302847366164E-5</v>
      </c>
      <c r="P3669" s="479"/>
    </row>
    <row r="3670" spans="1:16">
      <c r="A3670" s="680"/>
      <c r="B3670" s="440" t="s">
        <v>577</v>
      </c>
      <c r="C3670" s="441">
        <v>805017350</v>
      </c>
      <c r="D3670" s="414" t="s">
        <v>578</v>
      </c>
      <c r="E3670" s="418" t="s">
        <v>1706</v>
      </c>
      <c r="F3670" s="627">
        <v>20220619</v>
      </c>
      <c r="G3670" s="419">
        <v>2917600</v>
      </c>
      <c r="H3670" s="419">
        <v>119.31</v>
      </c>
      <c r="I3670" s="419">
        <v>143.66999999999999</v>
      </c>
      <c r="J3670" s="466">
        <f t="shared" si="594"/>
        <v>1.2041740005028916</v>
      </c>
      <c r="K3670" s="419">
        <f t="shared" si="604"/>
        <v>35132.980638672365</v>
      </c>
      <c r="L3670" s="464">
        <f t="shared" si="588"/>
        <v>2952732.9806386726</v>
      </c>
      <c r="M3670" s="644">
        <f t="shared" si="589"/>
        <v>2.0713925403219809E-5</v>
      </c>
      <c r="P3670" s="479"/>
    </row>
    <row r="3671" spans="1:16">
      <c r="A3671" s="680"/>
      <c r="B3671" s="440" t="s">
        <v>577</v>
      </c>
      <c r="C3671" s="441">
        <v>805017350</v>
      </c>
      <c r="D3671" s="414" t="s">
        <v>578</v>
      </c>
      <c r="E3671" s="418" t="s">
        <v>1706</v>
      </c>
      <c r="F3671" s="627">
        <v>20220618</v>
      </c>
      <c r="G3671" s="419">
        <v>7599900</v>
      </c>
      <c r="H3671" s="419">
        <v>122.63</v>
      </c>
      <c r="I3671" s="419">
        <v>143.66999999999999</v>
      </c>
      <c r="J3671" s="466">
        <f t="shared" si="594"/>
        <v>1.1715730245453804</v>
      </c>
      <c r="K3671" s="419">
        <f t="shared" si="604"/>
        <v>89038.378292424357</v>
      </c>
      <c r="L3671" s="464">
        <f t="shared" si="588"/>
        <v>7688938.3782924246</v>
      </c>
      <c r="M3671" s="644">
        <f t="shared" si="589"/>
        <v>5.393921395610032E-5</v>
      </c>
      <c r="P3671" s="479"/>
    </row>
    <row r="3672" spans="1:16" s="411" customFormat="1">
      <c r="A3672" s="680"/>
      <c r="B3672" s="440" t="s">
        <v>577</v>
      </c>
      <c r="C3672" s="441">
        <v>805017350</v>
      </c>
      <c r="D3672" s="414" t="s">
        <v>578</v>
      </c>
      <c r="E3672" s="418" t="s">
        <v>1706</v>
      </c>
      <c r="F3672" s="627">
        <v>20220618</v>
      </c>
      <c r="G3672" s="419">
        <v>8192800</v>
      </c>
      <c r="H3672" s="454"/>
      <c r="I3672" s="419">
        <v>143.66999999999999</v>
      </c>
      <c r="J3672" s="467"/>
      <c r="K3672" s="419">
        <f t="shared" si="604"/>
        <v>0</v>
      </c>
      <c r="L3672" s="464">
        <f t="shared" si="588"/>
        <v>8192800</v>
      </c>
      <c r="M3672" s="644">
        <f t="shared" si="589"/>
        <v>5.7473889158372951E-5</v>
      </c>
    </row>
    <row r="3673" spans="1:16">
      <c r="A3673" s="680"/>
      <c r="B3673" s="440" t="s">
        <v>577</v>
      </c>
      <c r="C3673" s="441">
        <v>805017350</v>
      </c>
      <c r="D3673" s="414" t="s">
        <v>578</v>
      </c>
      <c r="E3673" s="418" t="s">
        <v>1706</v>
      </c>
      <c r="F3673" s="627">
        <v>20220618</v>
      </c>
      <c r="G3673" s="419">
        <v>8192800</v>
      </c>
      <c r="H3673" s="419">
        <v>0</v>
      </c>
      <c r="I3673" s="419">
        <v>143.66999999999999</v>
      </c>
      <c r="J3673" s="466">
        <v>0</v>
      </c>
      <c r="K3673" s="419">
        <f t="shared" si="604"/>
        <v>0</v>
      </c>
      <c r="L3673" s="464">
        <f t="shared" si="588"/>
        <v>8192800</v>
      </c>
      <c r="M3673" s="644">
        <f t="shared" si="589"/>
        <v>5.7473889158372951E-5</v>
      </c>
      <c r="P3673" s="479"/>
    </row>
    <row r="3674" spans="1:16" s="411" customFormat="1">
      <c r="A3674" s="680"/>
      <c r="B3674" s="440" t="s">
        <v>577</v>
      </c>
      <c r="C3674" s="441">
        <v>805017350</v>
      </c>
      <c r="D3674" s="414" t="s">
        <v>578</v>
      </c>
      <c r="E3674" s="418" t="s">
        <v>1706</v>
      </c>
      <c r="F3674" s="627">
        <v>20220530</v>
      </c>
      <c r="G3674" s="419">
        <v>6306300</v>
      </c>
      <c r="H3674" s="454"/>
      <c r="I3674" s="419">
        <v>143.66999999999999</v>
      </c>
      <c r="J3674" s="467"/>
      <c r="K3674" s="419">
        <f t="shared" si="604"/>
        <v>0</v>
      </c>
      <c r="L3674" s="464">
        <f t="shared" si="588"/>
        <v>6306300</v>
      </c>
      <c r="M3674" s="644">
        <f t="shared" si="589"/>
        <v>4.423976994427392E-5</v>
      </c>
    </row>
    <row r="3675" spans="1:16">
      <c r="A3675" s="680"/>
      <c r="B3675" s="440" t="s">
        <v>577</v>
      </c>
      <c r="C3675" s="441">
        <v>805017350</v>
      </c>
      <c r="D3675" s="414" t="s">
        <v>578</v>
      </c>
      <c r="E3675" s="418" t="s">
        <v>1706</v>
      </c>
      <c r="F3675" s="627">
        <v>20220530</v>
      </c>
      <c r="G3675" s="419">
        <v>6252400</v>
      </c>
      <c r="H3675" s="419">
        <v>0</v>
      </c>
      <c r="I3675" s="419">
        <v>143.66999999999999</v>
      </c>
      <c r="J3675" s="466">
        <v>0</v>
      </c>
      <c r="K3675" s="419">
        <f t="shared" si="604"/>
        <v>0</v>
      </c>
      <c r="L3675" s="464">
        <f t="shared" si="588"/>
        <v>6252400</v>
      </c>
      <c r="M3675" s="644">
        <f t="shared" si="589"/>
        <v>4.3861652252442513E-5</v>
      </c>
      <c r="P3675" s="479"/>
    </row>
    <row r="3676" spans="1:16">
      <c r="A3676" s="680"/>
      <c r="B3676" s="440" t="s">
        <v>577</v>
      </c>
      <c r="C3676" s="441">
        <v>805017350</v>
      </c>
      <c r="D3676" s="414" t="s">
        <v>578</v>
      </c>
      <c r="E3676" s="418" t="s">
        <v>1706</v>
      </c>
      <c r="F3676" s="627">
        <v>20220930</v>
      </c>
      <c r="G3676" s="419">
        <v>803600</v>
      </c>
      <c r="H3676" s="419">
        <v>142.91999999999999</v>
      </c>
      <c r="I3676" s="419">
        <v>143.66999999999999</v>
      </c>
      <c r="J3676" s="466">
        <f t="shared" si="594"/>
        <v>1.0052476910159529</v>
      </c>
      <c r="K3676" s="419">
        <f t="shared" si="604"/>
        <v>8078.1704450041971</v>
      </c>
      <c r="L3676" s="464">
        <f t="shared" si="588"/>
        <v>811678.17044500425</v>
      </c>
      <c r="M3676" s="644">
        <f t="shared" si="589"/>
        <v>5.6940607851317159E-6</v>
      </c>
      <c r="P3676" s="479"/>
    </row>
    <row r="3677" spans="1:16" s="411" customFormat="1">
      <c r="A3677" s="680"/>
      <c r="B3677" s="440" t="s">
        <v>577</v>
      </c>
      <c r="C3677" s="441">
        <v>805017350</v>
      </c>
      <c r="D3677" s="414" t="s">
        <v>578</v>
      </c>
      <c r="E3677" s="418" t="s">
        <v>1706</v>
      </c>
      <c r="F3677" s="627">
        <v>20220713</v>
      </c>
      <c r="G3677" s="419">
        <v>37886800</v>
      </c>
      <c r="H3677" s="454"/>
      <c r="I3677" s="419">
        <v>143.66999999999999</v>
      </c>
      <c r="J3677" s="467"/>
      <c r="K3677" s="419">
        <f t="shared" si="604"/>
        <v>0</v>
      </c>
      <c r="L3677" s="464">
        <f t="shared" si="588"/>
        <v>37886800</v>
      </c>
      <c r="M3677" s="644">
        <f t="shared" si="589"/>
        <v>2.6578236302185384E-4</v>
      </c>
    </row>
    <row r="3678" spans="1:16">
      <c r="A3678" s="680"/>
      <c r="B3678" s="456" t="s">
        <v>26</v>
      </c>
      <c r="C3678" s="458"/>
      <c r="D3678" s="449"/>
      <c r="E3678" s="526"/>
      <c r="F3678" s="626"/>
      <c r="G3678" s="454">
        <f>SUM(G3669:G3677)</f>
        <v>88501000</v>
      </c>
      <c r="H3678" s="454" t="s">
        <v>158</v>
      </c>
      <c r="I3678" s="454" t="s">
        <v>158</v>
      </c>
      <c r="J3678" s="454" t="s">
        <v>158</v>
      </c>
      <c r="K3678" s="454">
        <f t="shared" ref="K3678:L3678" si="605">SUM(K3669:K3677)</f>
        <v>257507.49871055753</v>
      </c>
      <c r="L3678" s="454">
        <f t="shared" si="605"/>
        <v>88758507.498710558</v>
      </c>
      <c r="M3678" s="644">
        <f t="shared" si="589"/>
        <v>6.2265606652713425E-4</v>
      </c>
      <c r="P3678" s="479"/>
    </row>
    <row r="3679" spans="1:16" s="411" customFormat="1" ht="14">
      <c r="A3679" s="680"/>
      <c r="B3679" s="439" t="s">
        <v>1592</v>
      </c>
      <c r="C3679" s="441">
        <v>1005705282</v>
      </c>
      <c r="D3679" s="439" t="s">
        <v>1593</v>
      </c>
      <c r="E3679" s="418" t="s">
        <v>1706</v>
      </c>
      <c r="F3679" s="629">
        <v>44729</v>
      </c>
      <c r="G3679" s="419">
        <v>1100000</v>
      </c>
      <c r="H3679" s="454"/>
      <c r="I3679" s="454"/>
      <c r="J3679" s="467"/>
      <c r="K3679" s="419">
        <f>+G3679*J3679%</f>
        <v>0</v>
      </c>
      <c r="L3679" s="464">
        <f t="shared" si="588"/>
        <v>1100000</v>
      </c>
      <c r="M3679" s="644">
        <f t="shared" si="589"/>
        <v>7.7166875883959392E-6</v>
      </c>
    </row>
    <row r="3680" spans="1:16">
      <c r="A3680" s="680"/>
      <c r="B3680" s="456" t="s">
        <v>26</v>
      </c>
      <c r="C3680" s="458"/>
      <c r="D3680" s="449"/>
      <c r="E3680" s="526"/>
      <c r="F3680" s="626"/>
      <c r="G3680" s="454">
        <f>SUM(G3679)</f>
        <v>1100000</v>
      </c>
      <c r="H3680" s="454" t="s">
        <v>158</v>
      </c>
      <c r="I3680" s="454" t="s">
        <v>158</v>
      </c>
      <c r="J3680" s="454" t="s">
        <v>158</v>
      </c>
      <c r="K3680" s="454">
        <f t="shared" ref="K3680:L3680" si="606">SUM(K3679)</f>
        <v>0</v>
      </c>
      <c r="L3680" s="454">
        <f t="shared" si="606"/>
        <v>1100000</v>
      </c>
      <c r="M3680" s="644">
        <f t="shared" si="589"/>
        <v>7.7166875883959392E-6</v>
      </c>
      <c r="P3680" s="479"/>
    </row>
    <row r="3681" spans="1:16">
      <c r="A3681" s="680"/>
      <c r="B3681" s="440" t="s">
        <v>1235</v>
      </c>
      <c r="C3681" s="441">
        <v>16375259</v>
      </c>
      <c r="D3681" s="414"/>
      <c r="E3681" s="418" t="s">
        <v>1706</v>
      </c>
      <c r="F3681" s="625"/>
      <c r="G3681" s="419">
        <v>301867</v>
      </c>
      <c r="H3681" s="419">
        <v>0</v>
      </c>
      <c r="I3681" s="419">
        <v>143.66999999999999</v>
      </c>
      <c r="J3681" s="466">
        <v>0</v>
      </c>
      <c r="K3681" s="419">
        <f>+G3681*J3681%</f>
        <v>0</v>
      </c>
      <c r="L3681" s="464">
        <f t="shared" si="588"/>
        <v>301867</v>
      </c>
      <c r="M3681" s="644">
        <f t="shared" si="589"/>
        <v>2.1176484838602882E-6</v>
      </c>
      <c r="P3681" s="479"/>
    </row>
    <row r="3682" spans="1:16" s="411" customFormat="1">
      <c r="A3682" s="680"/>
      <c r="B3682" s="440" t="s">
        <v>1235</v>
      </c>
      <c r="C3682" s="441">
        <v>16375259</v>
      </c>
      <c r="D3682" s="414"/>
      <c r="E3682" s="418" t="s">
        <v>1706</v>
      </c>
      <c r="F3682" s="625"/>
      <c r="G3682" s="419">
        <v>301867</v>
      </c>
      <c r="H3682" s="454"/>
      <c r="I3682" s="419">
        <v>143.66999999999999</v>
      </c>
      <c r="J3682" s="467"/>
      <c r="K3682" s="419">
        <f>+G3682*J3682%</f>
        <v>0</v>
      </c>
      <c r="L3682" s="464">
        <f t="shared" si="588"/>
        <v>301867</v>
      </c>
      <c r="M3682" s="644">
        <f t="shared" si="589"/>
        <v>2.1176484838602882E-6</v>
      </c>
    </row>
    <row r="3683" spans="1:16">
      <c r="A3683" s="680"/>
      <c r="B3683" s="440" t="s">
        <v>1235</v>
      </c>
      <c r="C3683" s="441">
        <v>16375259</v>
      </c>
      <c r="D3683" s="414"/>
      <c r="E3683" s="418" t="s">
        <v>1706</v>
      </c>
      <c r="F3683" s="631"/>
      <c r="G3683" s="419">
        <v>75467</v>
      </c>
      <c r="H3683" s="419">
        <v>0</v>
      </c>
      <c r="I3683" s="419">
        <v>143.66999999999999</v>
      </c>
      <c r="J3683" s="466">
        <v>0</v>
      </c>
      <c r="K3683" s="419">
        <f>+G3683*J3683%</f>
        <v>0</v>
      </c>
      <c r="L3683" s="464">
        <f t="shared" si="588"/>
        <v>75467</v>
      </c>
      <c r="M3683" s="644">
        <f t="shared" si="589"/>
        <v>5.294138747577057E-7</v>
      </c>
      <c r="P3683" s="479"/>
    </row>
    <row r="3684" spans="1:16" s="411" customFormat="1">
      <c r="A3684" s="680"/>
      <c r="B3684" s="456" t="s">
        <v>26</v>
      </c>
      <c r="C3684" s="458"/>
      <c r="D3684" s="449"/>
      <c r="E3684" s="526"/>
      <c r="F3684" s="626"/>
      <c r="G3684" s="454">
        <f>SUM(G3681:G3683)</f>
        <v>679201</v>
      </c>
      <c r="H3684" s="454" t="s">
        <v>158</v>
      </c>
      <c r="I3684" s="454" t="s">
        <v>158</v>
      </c>
      <c r="J3684" s="454" t="s">
        <v>158</v>
      </c>
      <c r="K3684" s="454">
        <f t="shared" ref="K3684:L3684" si="607">SUM(K3681:K3683)</f>
        <v>0</v>
      </c>
      <c r="L3684" s="454">
        <f t="shared" si="607"/>
        <v>679201</v>
      </c>
      <c r="M3684" s="644">
        <f t="shared" si="589"/>
        <v>4.7647108424782818E-6</v>
      </c>
    </row>
    <row r="3685" spans="1:16">
      <c r="A3685" s="680"/>
      <c r="B3685" s="440" t="s">
        <v>1231</v>
      </c>
      <c r="C3685" s="441">
        <v>900353519</v>
      </c>
      <c r="D3685" s="414" t="s">
        <v>1232</v>
      </c>
      <c r="E3685" s="418" t="s">
        <v>1644</v>
      </c>
      <c r="F3685" s="625"/>
      <c r="G3685" s="419">
        <v>983553</v>
      </c>
      <c r="H3685" s="419">
        <v>126.03</v>
      </c>
      <c r="I3685" s="419">
        <v>143.66999999999999</v>
      </c>
      <c r="J3685" s="466">
        <f t="shared" si="594"/>
        <v>1.1399666746012853</v>
      </c>
      <c r="K3685" s="419">
        <f>+G3685*J3685%</f>
        <v>11212.17642704118</v>
      </c>
      <c r="L3685" s="464">
        <f t="shared" si="588"/>
        <v>994765.17642704118</v>
      </c>
      <c r="M3685" s="644">
        <f t="shared" si="589"/>
        <v>6.9784473548209498E-6</v>
      </c>
      <c r="P3685" s="479"/>
    </row>
    <row r="3686" spans="1:16" s="411" customFormat="1">
      <c r="A3686" s="680"/>
      <c r="B3686" s="456" t="s">
        <v>26</v>
      </c>
      <c r="C3686" s="458"/>
      <c r="D3686" s="449"/>
      <c r="E3686" s="526"/>
      <c r="F3686" s="626"/>
      <c r="G3686" s="454">
        <f>SUM(G3685)</f>
        <v>983553</v>
      </c>
      <c r="H3686" s="454" t="s">
        <v>158</v>
      </c>
      <c r="I3686" s="454" t="s">
        <v>158</v>
      </c>
      <c r="J3686" s="454" t="s">
        <v>158</v>
      </c>
      <c r="K3686" s="454">
        <f t="shared" ref="K3686:L3686" si="608">SUM(K3685)</f>
        <v>11212.17642704118</v>
      </c>
      <c r="L3686" s="454">
        <f t="shared" si="608"/>
        <v>994765.17642704118</v>
      </c>
      <c r="M3686" s="644">
        <f t="shared" si="589"/>
        <v>6.9784473548209498E-6</v>
      </c>
    </row>
    <row r="3687" spans="1:16">
      <c r="A3687" s="680"/>
      <c r="B3687" s="440" t="s">
        <v>476</v>
      </c>
      <c r="C3687" s="441">
        <v>901315424</v>
      </c>
      <c r="D3687" s="414" t="s">
        <v>477</v>
      </c>
      <c r="E3687" s="418" t="s">
        <v>1706</v>
      </c>
      <c r="F3687" s="627">
        <v>20221213</v>
      </c>
      <c r="G3687" s="419">
        <v>5824005</v>
      </c>
      <c r="H3687" s="419">
        <v>143.66999999999999</v>
      </c>
      <c r="I3687" s="419">
        <v>143.66999999999999</v>
      </c>
      <c r="J3687" s="466">
        <f t="shared" si="594"/>
        <v>1</v>
      </c>
      <c r="K3687" s="419">
        <f>+G3687*J3687%</f>
        <v>58240.05</v>
      </c>
      <c r="L3687" s="464">
        <f t="shared" si="588"/>
        <v>5882245.0499999998</v>
      </c>
      <c r="M3687" s="644">
        <f t="shared" si="589"/>
        <v>4.1264952153853134E-5</v>
      </c>
      <c r="P3687" s="479"/>
    </row>
    <row r="3688" spans="1:16" s="411" customFormat="1">
      <c r="A3688" s="680"/>
      <c r="B3688" s="456" t="s">
        <v>26</v>
      </c>
      <c r="C3688" s="458"/>
      <c r="D3688" s="449"/>
      <c r="E3688" s="526"/>
      <c r="F3688" s="626"/>
      <c r="G3688" s="454">
        <f>SUM(G3687)</f>
        <v>5824005</v>
      </c>
      <c r="H3688" s="454" t="s">
        <v>158</v>
      </c>
      <c r="I3688" s="454" t="s">
        <v>158</v>
      </c>
      <c r="J3688" s="454" t="s">
        <v>158</v>
      </c>
      <c r="K3688" s="454">
        <f t="shared" ref="K3688:L3688" si="609">SUM(K3687)</f>
        <v>58240.05</v>
      </c>
      <c r="L3688" s="454">
        <f t="shared" si="609"/>
        <v>5882245.0499999998</v>
      </c>
      <c r="M3688" s="644">
        <f t="shared" si="589"/>
        <v>4.1264952153853134E-5</v>
      </c>
    </row>
    <row r="3689" spans="1:16" ht="14">
      <c r="A3689" s="680"/>
      <c r="B3689" s="439" t="s">
        <v>1595</v>
      </c>
      <c r="C3689" s="441">
        <v>1118166229</v>
      </c>
      <c r="D3689" s="439" t="s">
        <v>1596</v>
      </c>
      <c r="E3689" s="418" t="s">
        <v>1706</v>
      </c>
      <c r="F3689" s="625">
        <v>44729</v>
      </c>
      <c r="G3689" s="419">
        <v>600000</v>
      </c>
      <c r="H3689" s="419">
        <v>0</v>
      </c>
      <c r="I3689" s="419">
        <v>143.66999999999999</v>
      </c>
      <c r="J3689" s="466">
        <v>0</v>
      </c>
      <c r="K3689" s="419">
        <f>+G3689*J3689%</f>
        <v>0</v>
      </c>
      <c r="L3689" s="464">
        <f t="shared" si="588"/>
        <v>600000</v>
      </c>
      <c r="M3689" s="644">
        <f t="shared" si="589"/>
        <v>4.209102320943239E-6</v>
      </c>
      <c r="P3689" s="479"/>
    </row>
    <row r="3690" spans="1:16">
      <c r="A3690" s="680"/>
      <c r="B3690" s="456" t="s">
        <v>26</v>
      </c>
      <c r="C3690" s="458"/>
      <c r="D3690" s="449"/>
      <c r="E3690" s="526"/>
      <c r="F3690" s="626"/>
      <c r="G3690" s="454">
        <f>SUM(G3689)</f>
        <v>600000</v>
      </c>
      <c r="H3690" s="454" t="s">
        <v>158</v>
      </c>
      <c r="I3690" s="454" t="s">
        <v>158</v>
      </c>
      <c r="J3690" s="454" t="s">
        <v>158</v>
      </c>
      <c r="K3690" s="454">
        <f t="shared" ref="K3690:L3690" si="610">SUM(K3689)</f>
        <v>0</v>
      </c>
      <c r="L3690" s="454">
        <f t="shared" si="610"/>
        <v>600000</v>
      </c>
      <c r="M3690" s="644">
        <f t="shared" si="589"/>
        <v>4.209102320943239E-6</v>
      </c>
      <c r="P3690" s="479"/>
    </row>
    <row r="3691" spans="1:16" ht="14">
      <c r="A3691" s="680"/>
      <c r="B3691" s="439" t="s">
        <v>682</v>
      </c>
      <c r="C3691" s="441">
        <v>8406851</v>
      </c>
      <c r="D3691" s="439"/>
      <c r="E3691" s="418" t="s">
        <v>1706</v>
      </c>
      <c r="F3691" s="625">
        <v>45127</v>
      </c>
      <c r="G3691" s="419">
        <v>48173518</v>
      </c>
      <c r="H3691" s="419">
        <v>0</v>
      </c>
      <c r="I3691" s="419">
        <v>143.66999999999999</v>
      </c>
      <c r="J3691" s="466">
        <v>0</v>
      </c>
      <c r="K3691" s="419">
        <f>+G3691*J3691%</f>
        <v>0</v>
      </c>
      <c r="L3691" s="464">
        <f t="shared" ref="L3691:L3753" si="611">+G3691+K3691</f>
        <v>48173518</v>
      </c>
      <c r="M3691" s="644">
        <f t="shared" ref="M3691:M3754" si="612">+L3691/$L$4337</f>
        <v>3.3794544403633486E-4</v>
      </c>
      <c r="P3691" s="479"/>
    </row>
    <row r="3692" spans="1:16" s="411" customFormat="1">
      <c r="A3692" s="680"/>
      <c r="B3692" s="456" t="s">
        <v>26</v>
      </c>
      <c r="C3692" s="458"/>
      <c r="D3692" s="449"/>
      <c r="E3692" s="526"/>
      <c r="F3692" s="626"/>
      <c r="G3692" s="454">
        <f>+G3690+G3691</f>
        <v>48773518</v>
      </c>
      <c r="H3692" s="454" t="s">
        <v>158</v>
      </c>
      <c r="I3692" s="454" t="s">
        <v>158</v>
      </c>
      <c r="J3692" s="454" t="s">
        <v>158</v>
      </c>
      <c r="K3692" s="454">
        <f t="shared" ref="K3692:L3692" si="613">+K3690+K3691</f>
        <v>0</v>
      </c>
      <c r="L3692" s="454">
        <f t="shared" si="613"/>
        <v>48773518</v>
      </c>
      <c r="M3692" s="644">
        <f t="shared" si="612"/>
        <v>3.4215454635727811E-4</v>
      </c>
    </row>
    <row r="3693" spans="1:16" ht="14">
      <c r="A3693" s="680"/>
      <c r="B3693" s="439" t="s">
        <v>723</v>
      </c>
      <c r="C3693" s="441">
        <v>1107037401</v>
      </c>
      <c r="D3693" s="439" t="s">
        <v>1597</v>
      </c>
      <c r="E3693" s="418" t="s">
        <v>1706</v>
      </c>
      <c r="F3693" s="625">
        <v>44729</v>
      </c>
      <c r="G3693" s="419">
        <v>600000</v>
      </c>
      <c r="H3693" s="419">
        <v>119.31</v>
      </c>
      <c r="I3693" s="419">
        <v>143.66999999999999</v>
      </c>
      <c r="J3693" s="466">
        <f t="shared" si="594"/>
        <v>1.2041740005028916</v>
      </c>
      <c r="K3693" s="419">
        <f>+G3693*J3693%</f>
        <v>7225.0440030173495</v>
      </c>
      <c r="L3693" s="464">
        <f t="shared" si="611"/>
        <v>607225.04400301736</v>
      </c>
      <c r="M3693" s="644">
        <f t="shared" si="612"/>
        <v>4.2597872367466021E-6</v>
      </c>
      <c r="P3693" s="479"/>
    </row>
    <row r="3694" spans="1:16">
      <c r="A3694" s="680"/>
      <c r="B3694" s="456" t="s">
        <v>26</v>
      </c>
      <c r="C3694" s="458"/>
      <c r="D3694" s="449"/>
      <c r="E3694" s="526"/>
      <c r="F3694" s="626"/>
      <c r="G3694" s="454">
        <f>SUM(G3693)</f>
        <v>600000</v>
      </c>
      <c r="H3694" s="454" t="s">
        <v>158</v>
      </c>
      <c r="I3694" s="454" t="s">
        <v>158</v>
      </c>
      <c r="J3694" s="454" t="s">
        <v>158</v>
      </c>
      <c r="K3694" s="454">
        <f t="shared" ref="K3694:L3694" si="614">SUM(K3693)</f>
        <v>7225.0440030173495</v>
      </c>
      <c r="L3694" s="454">
        <f t="shared" si="614"/>
        <v>607225.04400301736</v>
      </c>
      <c r="M3694" s="644">
        <f t="shared" si="612"/>
        <v>4.2597872367466021E-6</v>
      </c>
      <c r="P3694" s="479"/>
    </row>
    <row r="3695" spans="1:16" s="411" customFormat="1">
      <c r="A3695" s="680"/>
      <c r="B3695" s="440" t="s">
        <v>1215</v>
      </c>
      <c r="C3695" s="441">
        <v>900819888</v>
      </c>
      <c r="D3695" s="414" t="s">
        <v>1229</v>
      </c>
      <c r="E3695" s="418" t="s">
        <v>1706</v>
      </c>
      <c r="F3695" s="627">
        <v>20240404</v>
      </c>
      <c r="G3695" s="419">
        <v>779824</v>
      </c>
      <c r="H3695" s="454"/>
      <c r="I3695" s="454"/>
      <c r="J3695" s="467"/>
      <c r="K3695" s="419">
        <f>+G3695*J3695%</f>
        <v>0</v>
      </c>
      <c r="L3695" s="464">
        <f t="shared" si="611"/>
        <v>779824</v>
      </c>
      <c r="M3695" s="644">
        <f t="shared" si="612"/>
        <v>5.4705983472120681E-6</v>
      </c>
    </row>
    <row r="3696" spans="1:16" ht="14">
      <c r="A3696" s="680"/>
      <c r="B3696" s="439" t="s">
        <v>1215</v>
      </c>
      <c r="C3696" s="441">
        <v>900819888</v>
      </c>
      <c r="D3696" s="439" t="s">
        <v>1229</v>
      </c>
      <c r="E3696" s="418" t="s">
        <v>1706</v>
      </c>
      <c r="F3696" s="629">
        <v>45527</v>
      </c>
      <c r="G3696" s="419">
        <v>4096842</v>
      </c>
      <c r="H3696" s="419">
        <v>143.66999999999999</v>
      </c>
      <c r="I3696" s="419">
        <v>143.66999999999999</v>
      </c>
      <c r="J3696" s="466">
        <f t="shared" si="594"/>
        <v>1</v>
      </c>
      <c r="K3696" s="419">
        <f>+G3696*J3696%</f>
        <v>40968.42</v>
      </c>
      <c r="L3696" s="464">
        <f t="shared" si="611"/>
        <v>4137810.42</v>
      </c>
      <c r="M3696" s="644">
        <f t="shared" si="612"/>
        <v>2.9027445737408533E-5</v>
      </c>
      <c r="P3696" s="479"/>
    </row>
    <row r="3697" spans="1:16">
      <c r="A3697" s="680"/>
      <c r="B3697" s="456" t="s">
        <v>26</v>
      </c>
      <c r="C3697" s="458"/>
      <c r="D3697" s="449"/>
      <c r="E3697" s="526"/>
      <c r="F3697" s="626"/>
      <c r="G3697" s="454">
        <f>SUM(G3695:G3696)</f>
        <v>4876666</v>
      </c>
      <c r="H3697" s="419">
        <v>0</v>
      </c>
      <c r="I3697" s="419">
        <v>0</v>
      </c>
      <c r="J3697" s="466">
        <v>0</v>
      </c>
      <c r="K3697" s="419">
        <f>+G3697*J3697%</f>
        <v>0</v>
      </c>
      <c r="L3697" s="464">
        <f t="shared" si="611"/>
        <v>4876666</v>
      </c>
      <c r="M3697" s="644">
        <f t="shared" si="612"/>
        <v>3.4210643631774972E-5</v>
      </c>
      <c r="P3697" s="479"/>
    </row>
    <row r="3698" spans="1:16">
      <c r="A3698" s="680"/>
      <c r="B3698" s="440" t="s">
        <v>547</v>
      </c>
      <c r="C3698" s="441">
        <v>900984493</v>
      </c>
      <c r="D3698" s="414" t="s">
        <v>548</v>
      </c>
      <c r="E3698" s="418" t="s">
        <v>1706</v>
      </c>
      <c r="F3698" s="627">
        <v>20211119</v>
      </c>
      <c r="G3698" s="419">
        <v>33608272</v>
      </c>
      <c r="H3698" s="419">
        <v>117.71</v>
      </c>
      <c r="I3698" s="419">
        <v>143.66999999999999</v>
      </c>
      <c r="J3698" s="466">
        <f t="shared" si="594"/>
        <v>1.2205420100246367</v>
      </c>
      <c r="K3698" s="419">
        <f>+G3698*J3698%</f>
        <v>410203.07860334718</v>
      </c>
      <c r="L3698" s="464">
        <f t="shared" si="611"/>
        <v>34018475.07860335</v>
      </c>
      <c r="M3698" s="644">
        <f t="shared" si="612"/>
        <v>2.3864540401383183E-4</v>
      </c>
      <c r="P3698" s="479"/>
    </row>
    <row r="3699" spans="1:16">
      <c r="A3699" s="680"/>
      <c r="B3699" s="456" t="s">
        <v>26</v>
      </c>
      <c r="C3699" s="458"/>
      <c r="D3699" s="449"/>
      <c r="E3699" s="526"/>
      <c r="F3699" s="626"/>
      <c r="G3699" s="454">
        <f>SUM(G3698)</f>
        <v>33608272</v>
      </c>
      <c r="H3699" s="454" t="s">
        <v>158</v>
      </c>
      <c r="I3699" s="454" t="s">
        <v>158</v>
      </c>
      <c r="J3699" s="454" t="s">
        <v>158</v>
      </c>
      <c r="K3699" s="454">
        <f t="shared" ref="K3699:L3699" si="615">SUM(K3698)</f>
        <v>410203.07860334718</v>
      </c>
      <c r="L3699" s="454">
        <f t="shared" si="615"/>
        <v>34018475.07860335</v>
      </c>
      <c r="M3699" s="644">
        <f t="shared" si="612"/>
        <v>2.3864540401383183E-4</v>
      </c>
      <c r="P3699" s="479"/>
    </row>
    <row r="3700" spans="1:16" ht="14">
      <c r="A3700" s="680"/>
      <c r="B3700" s="439" t="s">
        <v>1216</v>
      </c>
      <c r="C3700" s="441">
        <v>800174381</v>
      </c>
      <c r="D3700" s="439" t="s">
        <v>1217</v>
      </c>
      <c r="E3700" s="418" t="s">
        <v>1706</v>
      </c>
      <c r="F3700" s="629">
        <v>45556</v>
      </c>
      <c r="G3700" s="419">
        <v>3281895</v>
      </c>
      <c r="H3700" s="419">
        <v>0</v>
      </c>
      <c r="I3700" s="419">
        <v>143.66999999999999</v>
      </c>
      <c r="J3700" s="466">
        <v>0</v>
      </c>
      <c r="K3700" s="419">
        <f>+G3700*J3700%</f>
        <v>0</v>
      </c>
      <c r="L3700" s="464">
        <f t="shared" si="611"/>
        <v>3281895</v>
      </c>
      <c r="M3700" s="644">
        <f t="shared" si="612"/>
        <v>2.3023053102653354E-5</v>
      </c>
      <c r="P3700" s="479"/>
    </row>
    <row r="3701" spans="1:16">
      <c r="A3701" s="680"/>
      <c r="B3701" s="456" t="s">
        <v>26</v>
      </c>
      <c r="C3701" s="458"/>
      <c r="D3701" s="449"/>
      <c r="E3701" s="526"/>
      <c r="F3701" s="626"/>
      <c r="G3701" s="454">
        <f>SUM(G3700)</f>
        <v>3281895</v>
      </c>
      <c r="H3701" s="454" t="s">
        <v>158</v>
      </c>
      <c r="I3701" s="454" t="s">
        <v>158</v>
      </c>
      <c r="J3701" s="454" t="s">
        <v>158</v>
      </c>
      <c r="K3701" s="454">
        <f t="shared" ref="K3701:L3701" si="616">SUM(K3700)</f>
        <v>0</v>
      </c>
      <c r="L3701" s="454">
        <f t="shared" si="616"/>
        <v>3281895</v>
      </c>
      <c r="M3701" s="644">
        <f t="shared" si="612"/>
        <v>2.3023053102653354E-5</v>
      </c>
      <c r="P3701" s="479"/>
    </row>
    <row r="3702" spans="1:16" ht="14">
      <c r="A3702" s="680"/>
      <c r="B3702" s="444" t="s">
        <v>657</v>
      </c>
      <c r="C3702" s="441">
        <v>901041100</v>
      </c>
      <c r="D3702" s="414" t="s">
        <v>658</v>
      </c>
      <c r="E3702" s="418" t="s">
        <v>1706</v>
      </c>
      <c r="F3702" s="627">
        <v>20240210</v>
      </c>
      <c r="G3702" s="419">
        <v>871112</v>
      </c>
      <c r="H3702" s="419">
        <v>121.5</v>
      </c>
      <c r="I3702" s="419">
        <v>143.66999999999999</v>
      </c>
      <c r="J3702" s="466">
        <f t="shared" si="594"/>
        <v>1.182469135802469</v>
      </c>
      <c r="K3702" s="419">
        <f>+G3702*J3702%</f>
        <v>10300.630538271604</v>
      </c>
      <c r="L3702" s="464">
        <f t="shared" si="611"/>
        <v>881412.63053827162</v>
      </c>
      <c r="M3702" s="644">
        <f t="shared" si="612"/>
        <v>6.183259914845542E-6</v>
      </c>
      <c r="P3702" s="479"/>
    </row>
    <row r="3703" spans="1:16" ht="14">
      <c r="A3703" s="680"/>
      <c r="B3703" s="444" t="s">
        <v>657</v>
      </c>
      <c r="C3703" s="441">
        <v>901041100</v>
      </c>
      <c r="D3703" s="414" t="s">
        <v>658</v>
      </c>
      <c r="E3703" s="418" t="s">
        <v>1706</v>
      </c>
      <c r="F3703" s="627">
        <v>20240206</v>
      </c>
      <c r="G3703" s="419">
        <v>1306668</v>
      </c>
      <c r="H3703" s="419">
        <v>123.51</v>
      </c>
      <c r="I3703" s="419">
        <v>143.66999999999999</v>
      </c>
      <c r="J3703" s="466">
        <f t="shared" si="594"/>
        <v>1.1632256497449598</v>
      </c>
      <c r="K3703" s="419">
        <f>+G3703*J3703%</f>
        <v>15199.497333009471</v>
      </c>
      <c r="L3703" s="464">
        <f t="shared" si="611"/>
        <v>1321867.4973330095</v>
      </c>
      <c r="M3703" s="644">
        <f t="shared" si="612"/>
        <v>9.2731259183396699E-6</v>
      </c>
      <c r="P3703" s="479"/>
    </row>
    <row r="3704" spans="1:16">
      <c r="A3704" s="680"/>
      <c r="B3704" s="456" t="s">
        <v>26</v>
      </c>
      <c r="C3704" s="458"/>
      <c r="D3704" s="449"/>
      <c r="E3704" s="526"/>
      <c r="F3704" s="626"/>
      <c r="G3704" s="454">
        <f>SUM(G3702:G3703)</f>
        <v>2177780</v>
      </c>
      <c r="H3704" s="454" t="s">
        <v>158</v>
      </c>
      <c r="I3704" s="454" t="s">
        <v>158</v>
      </c>
      <c r="J3704" s="454" t="s">
        <v>158</v>
      </c>
      <c r="K3704" s="454">
        <f t="shared" ref="K3704:L3704" si="617">SUM(K3702:K3703)</f>
        <v>25500.127871281074</v>
      </c>
      <c r="L3704" s="454">
        <f t="shared" si="617"/>
        <v>2203280.127871281</v>
      </c>
      <c r="M3704" s="644">
        <f t="shared" si="612"/>
        <v>1.5456385833185211E-5</v>
      </c>
      <c r="P3704" s="479"/>
    </row>
    <row r="3705" spans="1:16" ht="14">
      <c r="A3705" s="680"/>
      <c r="B3705" s="439" t="s">
        <v>1598</v>
      </c>
      <c r="C3705" s="441">
        <v>16934281</v>
      </c>
      <c r="D3705" s="439" t="s">
        <v>1599</v>
      </c>
      <c r="E3705" s="418" t="s">
        <v>1706</v>
      </c>
      <c r="F3705" s="625">
        <v>44729</v>
      </c>
      <c r="G3705" s="419">
        <v>1600000</v>
      </c>
      <c r="H3705" s="419">
        <v>119.31</v>
      </c>
      <c r="I3705" s="419">
        <v>143.66999999999999</v>
      </c>
      <c r="J3705" s="466">
        <f t="shared" si="594"/>
        <v>1.2041740005028916</v>
      </c>
      <c r="K3705" s="419">
        <f>+G3705*J3705%</f>
        <v>19266.784008046263</v>
      </c>
      <c r="L3705" s="464">
        <f t="shared" si="611"/>
        <v>1619266.7840080461</v>
      </c>
      <c r="M3705" s="644">
        <f t="shared" si="612"/>
        <v>1.135943263132427E-5</v>
      </c>
      <c r="P3705" s="479"/>
    </row>
    <row r="3706" spans="1:16">
      <c r="A3706" s="680"/>
      <c r="B3706" s="456" t="s">
        <v>26</v>
      </c>
      <c r="C3706" s="458"/>
      <c r="D3706" s="449"/>
      <c r="E3706" s="526"/>
      <c r="F3706" s="626"/>
      <c r="G3706" s="454">
        <f>SUM(G3705)</f>
        <v>1600000</v>
      </c>
      <c r="H3706" s="454" t="s">
        <v>158</v>
      </c>
      <c r="I3706" s="454" t="s">
        <v>158</v>
      </c>
      <c r="J3706" s="454" t="s">
        <v>158</v>
      </c>
      <c r="K3706" s="454">
        <f t="shared" ref="K3706:L3706" si="618">SUM(K3705)</f>
        <v>19266.784008046263</v>
      </c>
      <c r="L3706" s="454">
        <f t="shared" si="618"/>
        <v>1619266.7840080461</v>
      </c>
      <c r="M3706" s="644">
        <f t="shared" si="612"/>
        <v>1.135943263132427E-5</v>
      </c>
      <c r="P3706" s="479"/>
    </row>
    <row r="3707" spans="1:16">
      <c r="A3707" s="680"/>
      <c r="B3707" s="440" t="s">
        <v>626</v>
      </c>
      <c r="C3707" s="441">
        <v>890311625</v>
      </c>
      <c r="D3707" s="414" t="s">
        <v>627</v>
      </c>
      <c r="E3707" s="418" t="s">
        <v>1706</v>
      </c>
      <c r="F3707" s="627">
        <v>20230523</v>
      </c>
      <c r="G3707" s="419">
        <v>322961</v>
      </c>
      <c r="H3707" s="419">
        <v>128.27000000000001</v>
      </c>
      <c r="I3707" s="419">
        <v>143.66999999999999</v>
      </c>
      <c r="J3707" s="466">
        <f t="shared" ref="J3707:J3761" si="619">+I3707/H3707</f>
        <v>1.1200592500194899</v>
      </c>
      <c r="K3707" s="419">
        <f t="shared" ref="K3707:K3729" si="620">+G3707*J3707%</f>
        <v>3617.3545544554449</v>
      </c>
      <c r="L3707" s="464">
        <f t="shared" si="611"/>
        <v>326578.35455445544</v>
      </c>
      <c r="M3707" s="644">
        <f t="shared" si="612"/>
        <v>2.2910028502083042E-6</v>
      </c>
      <c r="P3707" s="479"/>
    </row>
    <row r="3708" spans="1:16">
      <c r="A3708" s="680"/>
      <c r="B3708" s="440" t="s">
        <v>626</v>
      </c>
      <c r="C3708" s="441">
        <v>890311625</v>
      </c>
      <c r="D3708" s="414" t="s">
        <v>627</v>
      </c>
      <c r="E3708" s="418" t="s">
        <v>1706</v>
      </c>
      <c r="F3708" s="627">
        <v>20230518</v>
      </c>
      <c r="G3708" s="419">
        <v>43578</v>
      </c>
      <c r="H3708" s="419">
        <v>130.4</v>
      </c>
      <c r="I3708" s="419">
        <v>143.66999999999999</v>
      </c>
      <c r="J3708" s="466">
        <f t="shared" si="619"/>
        <v>1.1017638036809814</v>
      </c>
      <c r="K3708" s="419">
        <f t="shared" si="620"/>
        <v>480.12663036809806</v>
      </c>
      <c r="L3708" s="464">
        <f t="shared" si="611"/>
        <v>44058.126630368097</v>
      </c>
      <c r="M3708" s="644">
        <f t="shared" si="612"/>
        <v>3.0907527176048917E-7</v>
      </c>
      <c r="P3708" s="479"/>
    </row>
    <row r="3709" spans="1:16">
      <c r="A3709" s="680"/>
      <c r="B3709" s="440" t="s">
        <v>626</v>
      </c>
      <c r="C3709" s="441">
        <v>890311625</v>
      </c>
      <c r="D3709" s="414" t="s">
        <v>627</v>
      </c>
      <c r="E3709" s="418" t="s">
        <v>1706</v>
      </c>
      <c r="F3709" s="627">
        <v>20230518</v>
      </c>
      <c r="G3709" s="419">
        <v>156881</v>
      </c>
      <c r="H3709" s="419">
        <v>130.4</v>
      </c>
      <c r="I3709" s="419">
        <v>143.66999999999999</v>
      </c>
      <c r="J3709" s="466">
        <f t="shared" si="619"/>
        <v>1.1017638036809814</v>
      </c>
      <c r="K3709" s="419">
        <f t="shared" si="620"/>
        <v>1728.4580728527603</v>
      </c>
      <c r="L3709" s="464">
        <f t="shared" si="611"/>
        <v>158609.45807285275</v>
      </c>
      <c r="M3709" s="644">
        <f t="shared" si="612"/>
        <v>1.1126723968299898E-6</v>
      </c>
      <c r="P3709" s="479"/>
    </row>
    <row r="3710" spans="1:16">
      <c r="A3710" s="680"/>
      <c r="B3710" s="440" t="s">
        <v>626</v>
      </c>
      <c r="C3710" s="441">
        <v>890311625</v>
      </c>
      <c r="D3710" s="414" t="s">
        <v>627</v>
      </c>
      <c r="E3710" s="418" t="s">
        <v>1706</v>
      </c>
      <c r="F3710" s="627">
        <v>20230526</v>
      </c>
      <c r="G3710" s="419">
        <v>327319</v>
      </c>
      <c r="H3710" s="419">
        <v>132.80000000000001</v>
      </c>
      <c r="I3710" s="419">
        <v>143.66999999999999</v>
      </c>
      <c r="J3710" s="466">
        <f t="shared" si="619"/>
        <v>1.081852409638554</v>
      </c>
      <c r="K3710" s="419">
        <f t="shared" si="620"/>
        <v>3541.1084887048187</v>
      </c>
      <c r="L3710" s="464">
        <f t="shared" si="611"/>
        <v>330860.10848870483</v>
      </c>
      <c r="M3710" s="644">
        <f t="shared" si="612"/>
        <v>2.3210400842455659E-6</v>
      </c>
      <c r="P3710" s="479"/>
    </row>
    <row r="3711" spans="1:16">
      <c r="A3711" s="680"/>
      <c r="B3711" s="440" t="s">
        <v>626</v>
      </c>
      <c r="C3711" s="441">
        <v>890311625</v>
      </c>
      <c r="D3711" s="414" t="s">
        <v>627</v>
      </c>
      <c r="E3711" s="418" t="s">
        <v>1706</v>
      </c>
      <c r="F3711" s="627">
        <v>20230523</v>
      </c>
      <c r="G3711" s="419">
        <v>143807</v>
      </c>
      <c r="H3711" s="419">
        <v>133.38</v>
      </c>
      <c r="I3711" s="419">
        <v>143.66999999999999</v>
      </c>
      <c r="J3711" s="466">
        <f t="shared" si="619"/>
        <v>1.0771479982006298</v>
      </c>
      <c r="K3711" s="419">
        <f t="shared" si="620"/>
        <v>1549.0142217723796</v>
      </c>
      <c r="L3711" s="464">
        <f t="shared" si="611"/>
        <v>145356.01422177238</v>
      </c>
      <c r="M3711" s="644">
        <f t="shared" si="612"/>
        <v>1.0196972280398678E-6</v>
      </c>
      <c r="P3711" s="479"/>
    </row>
    <row r="3712" spans="1:16">
      <c r="A3712" s="680"/>
      <c r="B3712" s="440" t="s">
        <v>626</v>
      </c>
      <c r="C3712" s="441">
        <v>890311625</v>
      </c>
      <c r="D3712" s="414" t="s">
        <v>627</v>
      </c>
      <c r="E3712" s="418" t="s">
        <v>1706</v>
      </c>
      <c r="F3712" s="627">
        <v>20230520</v>
      </c>
      <c r="G3712" s="419">
        <v>130734</v>
      </c>
      <c r="H3712" s="419">
        <v>133.78</v>
      </c>
      <c r="I3712" s="419">
        <v>143.66999999999999</v>
      </c>
      <c r="J3712" s="466">
        <f t="shared" si="619"/>
        <v>1.0739273433996113</v>
      </c>
      <c r="K3712" s="419">
        <f t="shared" si="620"/>
        <v>1403.9881731200478</v>
      </c>
      <c r="L3712" s="464">
        <f t="shared" si="611"/>
        <v>132137.98817312004</v>
      </c>
      <c r="M3712" s="644">
        <f t="shared" si="612"/>
        <v>9.2697052117374984E-7</v>
      </c>
      <c r="P3712" s="479"/>
    </row>
    <row r="3713" spans="1:16">
      <c r="A3713" s="680"/>
      <c r="B3713" s="440" t="s">
        <v>626</v>
      </c>
      <c r="C3713" s="441">
        <v>890311625</v>
      </c>
      <c r="D3713" s="414" t="s">
        <v>627</v>
      </c>
      <c r="E3713" s="418" t="s">
        <v>1706</v>
      </c>
      <c r="F3713" s="627">
        <v>20230415</v>
      </c>
      <c r="G3713" s="419">
        <v>322961</v>
      </c>
      <c r="H3713" s="419">
        <v>134.44999999999999</v>
      </c>
      <c r="I3713" s="419">
        <v>143.66999999999999</v>
      </c>
      <c r="J3713" s="466">
        <f t="shared" si="619"/>
        <v>1.0685756786909633</v>
      </c>
      <c r="K3713" s="419">
        <f t="shared" si="620"/>
        <v>3451.0826976571216</v>
      </c>
      <c r="L3713" s="464">
        <f t="shared" si="611"/>
        <v>326412.08269765711</v>
      </c>
      <c r="M3713" s="644">
        <f t="shared" si="612"/>
        <v>2.2898364247777085E-6</v>
      </c>
      <c r="P3713" s="479"/>
    </row>
    <row r="3714" spans="1:16">
      <c r="A3714" s="680"/>
      <c r="B3714" s="440" t="s">
        <v>626</v>
      </c>
      <c r="C3714" s="441">
        <v>890311625</v>
      </c>
      <c r="D3714" s="414" t="s">
        <v>627</v>
      </c>
      <c r="E3714" s="418" t="s">
        <v>1706</v>
      </c>
      <c r="F3714" s="627">
        <v>20230502</v>
      </c>
      <c r="G3714" s="419">
        <v>324414</v>
      </c>
      <c r="H3714" s="419">
        <v>141.47999999999999</v>
      </c>
      <c r="I3714" s="419">
        <v>143.66999999999999</v>
      </c>
      <c r="J3714" s="466">
        <f t="shared" si="619"/>
        <v>1.0154792196776929</v>
      </c>
      <c r="K3714" s="419">
        <f t="shared" si="620"/>
        <v>3294.3567557251909</v>
      </c>
      <c r="L3714" s="464">
        <f t="shared" si="611"/>
        <v>327708.35675572517</v>
      </c>
      <c r="M3714" s="644">
        <f t="shared" si="612"/>
        <v>2.2989300083550298E-6</v>
      </c>
      <c r="P3714" s="479"/>
    </row>
    <row r="3715" spans="1:16">
      <c r="A3715" s="680"/>
      <c r="B3715" s="440" t="s">
        <v>626</v>
      </c>
      <c r="C3715" s="441">
        <v>890311625</v>
      </c>
      <c r="D3715" s="414" t="s">
        <v>627</v>
      </c>
      <c r="E3715" s="418" t="s">
        <v>1706</v>
      </c>
      <c r="F3715" s="627">
        <v>20230508</v>
      </c>
      <c r="G3715" s="419">
        <v>331676</v>
      </c>
      <c r="H3715" s="419">
        <v>142.32</v>
      </c>
      <c r="I3715" s="419">
        <v>143.66999999999999</v>
      </c>
      <c r="J3715" s="466">
        <f t="shared" si="619"/>
        <v>1.009485666104553</v>
      </c>
      <c r="K3715" s="419">
        <f t="shared" si="620"/>
        <v>3348.2216779089372</v>
      </c>
      <c r="L3715" s="464">
        <f t="shared" si="611"/>
        <v>335024.22167790896</v>
      </c>
      <c r="M3715" s="644">
        <f t="shared" si="612"/>
        <v>2.3502520483944818E-6</v>
      </c>
      <c r="P3715" s="479"/>
    </row>
    <row r="3716" spans="1:16">
      <c r="A3716" s="680"/>
      <c r="B3716" s="440" t="s">
        <v>626</v>
      </c>
      <c r="C3716" s="441">
        <v>890311625</v>
      </c>
      <c r="D3716" s="414" t="s">
        <v>627</v>
      </c>
      <c r="E3716" s="418" t="s">
        <v>1706</v>
      </c>
      <c r="F3716" s="627">
        <v>20230505</v>
      </c>
      <c r="G3716" s="419">
        <v>331676</v>
      </c>
      <c r="H3716" s="419">
        <v>142.91999999999999</v>
      </c>
      <c r="I3716" s="419">
        <v>143.66999999999999</v>
      </c>
      <c r="J3716" s="466">
        <f t="shared" si="619"/>
        <v>1.0052476910159529</v>
      </c>
      <c r="K3716" s="419">
        <f t="shared" si="620"/>
        <v>3334.1653316540719</v>
      </c>
      <c r="L3716" s="464">
        <f t="shared" si="611"/>
        <v>335010.16533165408</v>
      </c>
      <c r="M3716" s="644">
        <f t="shared" si="612"/>
        <v>2.350153440728406E-6</v>
      </c>
      <c r="P3716" s="479"/>
    </row>
    <row r="3717" spans="1:16">
      <c r="A3717" s="680"/>
      <c r="B3717" s="440" t="s">
        <v>626</v>
      </c>
      <c r="C3717" s="441">
        <v>890311625</v>
      </c>
      <c r="D3717" s="414" t="s">
        <v>627</v>
      </c>
      <c r="E3717" s="418" t="s">
        <v>1706</v>
      </c>
      <c r="F3717" s="627">
        <v>20230514</v>
      </c>
      <c r="G3717" s="419">
        <v>152522</v>
      </c>
      <c r="H3717" s="419">
        <v>143.66999999999999</v>
      </c>
      <c r="I3717" s="419">
        <v>143.66999999999999</v>
      </c>
      <c r="J3717" s="466">
        <f t="shared" si="619"/>
        <v>1</v>
      </c>
      <c r="K3717" s="419">
        <f t="shared" si="620"/>
        <v>1525.22</v>
      </c>
      <c r="L3717" s="464">
        <f t="shared" si="611"/>
        <v>154047.22</v>
      </c>
      <c r="M3717" s="644">
        <f t="shared" si="612"/>
        <v>1.0806675187280896E-6</v>
      </c>
      <c r="P3717" s="479"/>
    </row>
    <row r="3718" spans="1:16">
      <c r="A3718" s="680"/>
      <c r="B3718" s="440" t="s">
        <v>626</v>
      </c>
      <c r="C3718" s="441">
        <v>890311625</v>
      </c>
      <c r="D3718" s="414" t="s">
        <v>627</v>
      </c>
      <c r="E3718" s="418" t="s">
        <v>1706</v>
      </c>
      <c r="F3718" s="627">
        <v>20230514</v>
      </c>
      <c r="G3718" s="419">
        <v>331676</v>
      </c>
      <c r="H3718" s="419">
        <v>0</v>
      </c>
      <c r="I3718" s="419">
        <v>143.66999999999999</v>
      </c>
      <c r="J3718" s="466">
        <v>0</v>
      </c>
      <c r="K3718" s="419">
        <f t="shared" si="620"/>
        <v>0</v>
      </c>
      <c r="L3718" s="464">
        <f t="shared" si="611"/>
        <v>331676</v>
      </c>
      <c r="M3718" s="644">
        <f t="shared" si="612"/>
        <v>2.3267637023352829E-6</v>
      </c>
      <c r="P3718" s="479"/>
    </row>
    <row r="3719" spans="1:16" s="411" customFormat="1">
      <c r="A3719" s="680"/>
      <c r="B3719" s="440" t="s">
        <v>626</v>
      </c>
      <c r="C3719" s="441">
        <v>890311625</v>
      </c>
      <c r="D3719" s="414" t="s">
        <v>627</v>
      </c>
      <c r="E3719" s="418" t="s">
        <v>1706</v>
      </c>
      <c r="F3719" s="627">
        <v>20230512</v>
      </c>
      <c r="G3719" s="419">
        <v>290520</v>
      </c>
      <c r="H3719" s="454"/>
      <c r="I3719" s="419">
        <v>143.66999999999999</v>
      </c>
      <c r="J3719" s="467"/>
      <c r="K3719" s="419">
        <f t="shared" si="620"/>
        <v>0</v>
      </c>
      <c r="L3719" s="464">
        <f t="shared" si="611"/>
        <v>290520</v>
      </c>
      <c r="M3719" s="644">
        <f t="shared" si="612"/>
        <v>2.0380473438007165E-6</v>
      </c>
    </row>
    <row r="3720" spans="1:16">
      <c r="A3720" s="680"/>
      <c r="B3720" s="440" t="s">
        <v>626</v>
      </c>
      <c r="C3720" s="441">
        <v>890311625</v>
      </c>
      <c r="D3720" s="414" t="s">
        <v>627</v>
      </c>
      <c r="E3720" s="418" t="s">
        <v>1706</v>
      </c>
      <c r="F3720" s="627">
        <v>20230527</v>
      </c>
      <c r="G3720" s="419">
        <v>156881</v>
      </c>
      <c r="H3720" s="419">
        <v>0</v>
      </c>
      <c r="I3720" s="419">
        <v>143.66999999999999</v>
      </c>
      <c r="J3720" s="466">
        <v>0</v>
      </c>
      <c r="K3720" s="419">
        <f t="shared" si="620"/>
        <v>0</v>
      </c>
      <c r="L3720" s="464">
        <f t="shared" si="611"/>
        <v>156881</v>
      </c>
      <c r="M3720" s="644">
        <f t="shared" si="612"/>
        <v>1.100546968686494E-6</v>
      </c>
      <c r="P3720" s="479"/>
    </row>
    <row r="3721" spans="1:16" s="411" customFormat="1">
      <c r="A3721" s="680"/>
      <c r="B3721" s="440" t="s">
        <v>626</v>
      </c>
      <c r="C3721" s="441">
        <v>890311625</v>
      </c>
      <c r="D3721" s="414" t="s">
        <v>627</v>
      </c>
      <c r="E3721" s="418" t="s">
        <v>1706</v>
      </c>
      <c r="F3721" s="627">
        <v>20230602</v>
      </c>
      <c r="G3721" s="419">
        <v>108944</v>
      </c>
      <c r="H3721" s="454"/>
      <c r="I3721" s="419">
        <v>143.66999999999999</v>
      </c>
      <c r="J3721" s="467"/>
      <c r="K3721" s="419">
        <f t="shared" si="620"/>
        <v>0</v>
      </c>
      <c r="L3721" s="464">
        <f t="shared" si="611"/>
        <v>108944</v>
      </c>
      <c r="M3721" s="644">
        <f t="shared" si="612"/>
        <v>7.642607387547338E-7</v>
      </c>
    </row>
    <row r="3722" spans="1:16">
      <c r="A3722" s="680"/>
      <c r="B3722" s="440" t="s">
        <v>626</v>
      </c>
      <c r="C3722" s="441">
        <v>890311625</v>
      </c>
      <c r="D3722" s="414" t="s">
        <v>627</v>
      </c>
      <c r="E3722" s="418" t="s">
        <v>1706</v>
      </c>
      <c r="F3722" s="627">
        <v>20230531</v>
      </c>
      <c r="G3722" s="419">
        <v>156881</v>
      </c>
      <c r="H3722" s="419">
        <v>126.03</v>
      </c>
      <c r="I3722" s="419">
        <v>143.66999999999999</v>
      </c>
      <c r="J3722" s="466">
        <f t="shared" si="619"/>
        <v>1.1399666746012853</v>
      </c>
      <c r="K3722" s="419">
        <f t="shared" si="620"/>
        <v>1788.3911187812423</v>
      </c>
      <c r="L3722" s="464">
        <f t="shared" si="611"/>
        <v>158669.39111878123</v>
      </c>
      <c r="M3722" s="644">
        <f t="shared" si="612"/>
        <v>1.1130928373678545E-6</v>
      </c>
      <c r="P3722" s="479"/>
    </row>
    <row r="3723" spans="1:16" s="411" customFormat="1">
      <c r="A3723" s="680"/>
      <c r="B3723" s="440" t="s">
        <v>626</v>
      </c>
      <c r="C3723" s="441">
        <v>890311625</v>
      </c>
      <c r="D3723" s="414" t="s">
        <v>627</v>
      </c>
      <c r="E3723" s="418" t="s">
        <v>1706</v>
      </c>
      <c r="F3723" s="627">
        <v>20230529</v>
      </c>
      <c r="G3723" s="419">
        <v>77472</v>
      </c>
      <c r="H3723" s="454"/>
      <c r="I3723" s="419">
        <v>143.66999999999999</v>
      </c>
      <c r="J3723" s="467"/>
      <c r="K3723" s="419">
        <f t="shared" si="620"/>
        <v>0</v>
      </c>
      <c r="L3723" s="464">
        <f t="shared" si="611"/>
        <v>77472</v>
      </c>
      <c r="M3723" s="644">
        <f t="shared" si="612"/>
        <v>5.4347929168019108E-7</v>
      </c>
    </row>
    <row r="3724" spans="1:16">
      <c r="A3724" s="680"/>
      <c r="B3724" s="440" t="s">
        <v>626</v>
      </c>
      <c r="C3724" s="441">
        <v>890311625</v>
      </c>
      <c r="D3724" s="414" t="s">
        <v>627</v>
      </c>
      <c r="E3724" s="418" t="s">
        <v>1706</v>
      </c>
      <c r="F3724" s="627">
        <v>20230605</v>
      </c>
      <c r="G3724" s="419">
        <v>105071</v>
      </c>
      <c r="H3724" s="419">
        <v>0</v>
      </c>
      <c r="I3724" s="419">
        <v>143.66999999999999</v>
      </c>
      <c r="J3724" s="466">
        <v>0</v>
      </c>
      <c r="K3724" s="419">
        <f t="shared" si="620"/>
        <v>0</v>
      </c>
      <c r="L3724" s="464">
        <f t="shared" si="611"/>
        <v>105071</v>
      </c>
      <c r="M3724" s="644">
        <f t="shared" si="612"/>
        <v>7.3709098327304521E-7</v>
      </c>
      <c r="P3724" s="479"/>
    </row>
    <row r="3725" spans="1:16" s="411" customFormat="1">
      <c r="A3725" s="680"/>
      <c r="B3725" s="440" t="s">
        <v>626</v>
      </c>
      <c r="C3725" s="441">
        <v>890311625</v>
      </c>
      <c r="D3725" s="414" t="s">
        <v>627</v>
      </c>
      <c r="E3725" s="418" t="s">
        <v>1706</v>
      </c>
      <c r="F3725" s="627">
        <v>20230607</v>
      </c>
      <c r="G3725" s="419">
        <v>309888</v>
      </c>
      <c r="H3725" s="454"/>
      <c r="I3725" s="419">
        <v>143.66999999999999</v>
      </c>
      <c r="J3725" s="467"/>
      <c r="K3725" s="419">
        <f t="shared" si="620"/>
        <v>0</v>
      </c>
      <c r="L3725" s="464">
        <f t="shared" si="611"/>
        <v>309888</v>
      </c>
      <c r="M3725" s="644">
        <f t="shared" si="612"/>
        <v>2.1739171667207643E-6</v>
      </c>
    </row>
    <row r="3726" spans="1:16">
      <c r="A3726" s="680"/>
      <c r="B3726" s="440" t="s">
        <v>626</v>
      </c>
      <c r="C3726" s="441">
        <v>890311625</v>
      </c>
      <c r="D3726" s="414" t="s">
        <v>627</v>
      </c>
      <c r="E3726" s="418" t="s">
        <v>1706</v>
      </c>
      <c r="F3726" s="627">
        <v>20230610</v>
      </c>
      <c r="G3726" s="419">
        <v>156881</v>
      </c>
      <c r="H3726" s="419">
        <v>0</v>
      </c>
      <c r="I3726" s="419">
        <v>143.66999999999999</v>
      </c>
      <c r="J3726" s="466">
        <v>0</v>
      </c>
      <c r="K3726" s="419">
        <f t="shared" si="620"/>
        <v>0</v>
      </c>
      <c r="L3726" s="464">
        <f t="shared" si="611"/>
        <v>156881</v>
      </c>
      <c r="M3726" s="644">
        <f t="shared" si="612"/>
        <v>1.100546968686494E-6</v>
      </c>
      <c r="P3726" s="479"/>
    </row>
    <row r="3727" spans="1:16" s="411" customFormat="1">
      <c r="A3727" s="680"/>
      <c r="B3727" s="440" t="s">
        <v>626</v>
      </c>
      <c r="C3727" s="441">
        <v>890311625</v>
      </c>
      <c r="D3727" s="414" t="s">
        <v>627</v>
      </c>
      <c r="E3727" s="418" t="s">
        <v>1706</v>
      </c>
      <c r="F3727" s="627">
        <v>20230614</v>
      </c>
      <c r="G3727" s="419">
        <v>156881</v>
      </c>
      <c r="H3727" s="454"/>
      <c r="I3727" s="419">
        <v>143.66999999999999</v>
      </c>
      <c r="J3727" s="467"/>
      <c r="K3727" s="419">
        <f t="shared" si="620"/>
        <v>0</v>
      </c>
      <c r="L3727" s="464">
        <f t="shared" si="611"/>
        <v>156881</v>
      </c>
      <c r="M3727" s="644">
        <f t="shared" si="612"/>
        <v>1.100546968686494E-6</v>
      </c>
    </row>
    <row r="3728" spans="1:16">
      <c r="A3728" s="680"/>
      <c r="B3728" s="440" t="s">
        <v>626</v>
      </c>
      <c r="C3728" s="441">
        <v>890311625</v>
      </c>
      <c r="D3728" s="414" t="s">
        <v>627</v>
      </c>
      <c r="E3728" s="418" t="s">
        <v>1706</v>
      </c>
      <c r="F3728" s="627">
        <v>20240821</v>
      </c>
      <c r="G3728" s="419">
        <v>187200</v>
      </c>
      <c r="H3728" s="419">
        <v>0</v>
      </c>
      <c r="I3728" s="419">
        <v>143.66999999999999</v>
      </c>
      <c r="J3728" s="466">
        <v>0</v>
      </c>
      <c r="K3728" s="419">
        <f t="shared" si="620"/>
        <v>0</v>
      </c>
      <c r="L3728" s="464">
        <f t="shared" si="611"/>
        <v>187200</v>
      </c>
      <c r="M3728" s="644">
        <f t="shared" si="612"/>
        <v>1.3132399241342907E-6</v>
      </c>
      <c r="P3728" s="479"/>
    </row>
    <row r="3729" spans="1:16" s="411" customFormat="1">
      <c r="A3729" s="680"/>
      <c r="B3729" s="440" t="s">
        <v>626</v>
      </c>
      <c r="C3729" s="441">
        <v>890311625</v>
      </c>
      <c r="D3729" s="414" t="s">
        <v>627</v>
      </c>
      <c r="E3729" s="418" t="s">
        <v>1706</v>
      </c>
      <c r="F3729" s="627">
        <v>20240920</v>
      </c>
      <c r="G3729" s="419">
        <v>58500</v>
      </c>
      <c r="H3729" s="454"/>
      <c r="I3729" s="419">
        <v>143.66999999999999</v>
      </c>
      <c r="J3729" s="467"/>
      <c r="K3729" s="419">
        <f t="shared" si="620"/>
        <v>0</v>
      </c>
      <c r="L3729" s="464">
        <f t="shared" si="611"/>
        <v>58500</v>
      </c>
      <c r="M3729" s="644">
        <f t="shared" si="612"/>
        <v>4.1038747629196581E-7</v>
      </c>
    </row>
    <row r="3730" spans="1:16">
      <c r="A3730" s="680"/>
      <c r="B3730" s="456" t="s">
        <v>26</v>
      </c>
      <c r="C3730" s="458"/>
      <c r="D3730" s="449"/>
      <c r="E3730" s="526"/>
      <c r="F3730" s="626"/>
      <c r="G3730" s="454">
        <f>SUM(G3707:G3729)</f>
        <v>4685324</v>
      </c>
      <c r="H3730" s="454" t="s">
        <v>158</v>
      </c>
      <c r="I3730" s="454" t="s">
        <v>158</v>
      </c>
      <c r="J3730" s="454" t="s">
        <v>158</v>
      </c>
      <c r="K3730" s="454">
        <f t="shared" ref="K3730:L3730" si="621">SUM(K3707:K3729)</f>
        <v>29061.487723000115</v>
      </c>
      <c r="L3730" s="454">
        <f t="shared" si="621"/>
        <v>4714385.4877230003</v>
      </c>
      <c r="M3730" s="644">
        <f t="shared" si="612"/>
        <v>3.3072218163660007E-5</v>
      </c>
      <c r="P3730" s="479"/>
    </row>
    <row r="3731" spans="1:16" s="411" customFormat="1">
      <c r="A3731" s="680"/>
      <c r="B3731" s="440" t="s">
        <v>1393</v>
      </c>
      <c r="C3731" s="441">
        <v>1006016434</v>
      </c>
      <c r="D3731" s="414" t="s">
        <v>1394</v>
      </c>
      <c r="E3731" s="418" t="s">
        <v>1706</v>
      </c>
      <c r="F3731" s="627">
        <v>20240823</v>
      </c>
      <c r="G3731" s="419">
        <v>2000000</v>
      </c>
      <c r="H3731" s="454"/>
      <c r="I3731" s="454"/>
      <c r="J3731" s="467"/>
      <c r="K3731" s="419">
        <f>+G3731*J3731%</f>
        <v>0</v>
      </c>
      <c r="L3731" s="464">
        <f t="shared" si="611"/>
        <v>2000000</v>
      </c>
      <c r="M3731" s="644">
        <f t="shared" si="612"/>
        <v>1.4030341069810798E-5</v>
      </c>
    </row>
    <row r="3732" spans="1:16">
      <c r="A3732" s="680"/>
      <c r="B3732" s="456" t="s">
        <v>26</v>
      </c>
      <c r="C3732" s="458"/>
      <c r="D3732" s="449"/>
      <c r="E3732" s="526"/>
      <c r="F3732" s="626"/>
      <c r="G3732" s="454">
        <f>SUM(G3731)</f>
        <v>2000000</v>
      </c>
      <c r="H3732" s="454" t="s">
        <v>158</v>
      </c>
      <c r="I3732" s="454" t="s">
        <v>158</v>
      </c>
      <c r="J3732" s="454" t="s">
        <v>158</v>
      </c>
      <c r="K3732" s="454">
        <f t="shared" ref="K3732:L3732" si="622">SUM(K3731)</f>
        <v>0</v>
      </c>
      <c r="L3732" s="454">
        <f t="shared" si="622"/>
        <v>2000000</v>
      </c>
      <c r="M3732" s="644">
        <f t="shared" si="612"/>
        <v>1.4030341069810798E-5</v>
      </c>
      <c r="P3732" s="479"/>
    </row>
    <row r="3733" spans="1:16" s="411" customFormat="1">
      <c r="A3733" s="680"/>
      <c r="B3733" s="440" t="s">
        <v>1395</v>
      </c>
      <c r="C3733" s="441">
        <v>901493114</v>
      </c>
      <c r="D3733" s="414" t="s">
        <v>1396</v>
      </c>
      <c r="E3733" s="418" t="s">
        <v>1706</v>
      </c>
      <c r="F3733" s="627">
        <v>20240910</v>
      </c>
      <c r="G3733" s="419">
        <v>14312500</v>
      </c>
      <c r="H3733" s="454"/>
      <c r="I3733" s="454"/>
      <c r="J3733" s="467"/>
      <c r="K3733" s="419">
        <f>+G3733*J3733%</f>
        <v>0</v>
      </c>
      <c r="L3733" s="464">
        <f t="shared" si="611"/>
        <v>14312500</v>
      </c>
      <c r="M3733" s="644">
        <f t="shared" si="612"/>
        <v>1.0040462828083352E-4</v>
      </c>
    </row>
    <row r="3734" spans="1:16">
      <c r="A3734" s="680"/>
      <c r="B3734" s="456" t="s">
        <v>26</v>
      </c>
      <c r="C3734" s="458"/>
      <c r="D3734" s="449"/>
      <c r="E3734" s="526"/>
      <c r="F3734" s="626"/>
      <c r="G3734" s="454">
        <f>SUM(G3733)</f>
        <v>14312500</v>
      </c>
      <c r="H3734" s="454" t="s">
        <v>158</v>
      </c>
      <c r="I3734" s="454" t="s">
        <v>158</v>
      </c>
      <c r="J3734" s="454" t="s">
        <v>158</v>
      </c>
      <c r="K3734" s="454">
        <f t="shared" ref="K3734:L3734" si="623">SUM(K3733)</f>
        <v>0</v>
      </c>
      <c r="L3734" s="454">
        <f t="shared" si="623"/>
        <v>14312500</v>
      </c>
      <c r="M3734" s="644">
        <f t="shared" si="612"/>
        <v>1.0040462828083352E-4</v>
      </c>
      <c r="P3734" s="479"/>
    </row>
    <row r="3735" spans="1:16" s="411" customFormat="1">
      <c r="A3735" s="680"/>
      <c r="B3735" s="440" t="s">
        <v>551</v>
      </c>
      <c r="C3735" s="441">
        <v>890305567</v>
      </c>
      <c r="D3735" s="414" t="s">
        <v>552</v>
      </c>
      <c r="E3735" s="418" t="s">
        <v>1706</v>
      </c>
      <c r="F3735" s="627">
        <v>20221005</v>
      </c>
      <c r="G3735" s="419">
        <v>3620000</v>
      </c>
      <c r="H3735" s="454"/>
      <c r="I3735" s="419">
        <v>143.66999999999999</v>
      </c>
      <c r="J3735" s="467"/>
      <c r="K3735" s="419">
        <f t="shared" ref="K3735:K3751" si="624">+G3735*J3735%</f>
        <v>0</v>
      </c>
      <c r="L3735" s="464">
        <f t="shared" si="611"/>
        <v>3620000</v>
      </c>
      <c r="M3735" s="644">
        <f t="shared" si="612"/>
        <v>2.5394917336357545E-5</v>
      </c>
    </row>
    <row r="3736" spans="1:16">
      <c r="A3736" s="680"/>
      <c r="B3736" s="440" t="s">
        <v>551</v>
      </c>
      <c r="C3736" s="441">
        <v>890305567</v>
      </c>
      <c r="D3736" s="414" t="s">
        <v>552</v>
      </c>
      <c r="E3736" s="418" t="s">
        <v>1706</v>
      </c>
      <c r="F3736" s="627">
        <v>20221005</v>
      </c>
      <c r="G3736" s="419">
        <v>5130000</v>
      </c>
      <c r="H3736" s="419">
        <v>143.66999999999999</v>
      </c>
      <c r="I3736" s="419">
        <v>143.66999999999999</v>
      </c>
      <c r="J3736" s="466">
        <f t="shared" si="619"/>
        <v>1</v>
      </c>
      <c r="K3736" s="419">
        <f t="shared" si="624"/>
        <v>51300</v>
      </c>
      <c r="L3736" s="464">
        <f t="shared" si="611"/>
        <v>5181300</v>
      </c>
      <c r="M3736" s="644">
        <f t="shared" si="612"/>
        <v>3.6347703092505341E-5</v>
      </c>
      <c r="P3736" s="479"/>
    </row>
    <row r="3737" spans="1:16">
      <c r="A3737" s="680"/>
      <c r="B3737" s="440" t="s">
        <v>551</v>
      </c>
      <c r="C3737" s="441">
        <v>890305567</v>
      </c>
      <c r="D3737" s="414" t="s">
        <v>552</v>
      </c>
      <c r="E3737" s="418" t="s">
        <v>1706</v>
      </c>
      <c r="F3737" s="627">
        <v>20211216</v>
      </c>
      <c r="G3737" s="419">
        <v>3990000</v>
      </c>
      <c r="H3737" s="419">
        <v>0</v>
      </c>
      <c r="I3737" s="419">
        <v>143.66999999999999</v>
      </c>
      <c r="J3737" s="466">
        <v>0</v>
      </c>
      <c r="K3737" s="419">
        <f t="shared" si="624"/>
        <v>0</v>
      </c>
      <c r="L3737" s="464">
        <f t="shared" si="611"/>
        <v>3990000</v>
      </c>
      <c r="M3737" s="644">
        <f t="shared" si="612"/>
        <v>2.7990530434272543E-5</v>
      </c>
      <c r="P3737" s="479"/>
    </row>
    <row r="3738" spans="1:16" s="411" customFormat="1">
      <c r="A3738" s="680"/>
      <c r="B3738" s="440" t="s">
        <v>551</v>
      </c>
      <c r="C3738" s="441">
        <v>890305567</v>
      </c>
      <c r="D3738" s="414" t="s">
        <v>552</v>
      </c>
      <c r="E3738" s="418" t="s">
        <v>1706</v>
      </c>
      <c r="F3738" s="627">
        <v>20211216</v>
      </c>
      <c r="G3738" s="419">
        <v>16790000</v>
      </c>
      <c r="H3738" s="454"/>
      <c r="I3738" s="419">
        <v>143.66999999999999</v>
      </c>
      <c r="J3738" s="467"/>
      <c r="K3738" s="419">
        <f t="shared" si="624"/>
        <v>0</v>
      </c>
      <c r="L3738" s="464">
        <f t="shared" si="611"/>
        <v>16790000</v>
      </c>
      <c r="M3738" s="644">
        <f t="shared" si="612"/>
        <v>1.1778471328106165E-4</v>
      </c>
    </row>
    <row r="3739" spans="1:16">
      <c r="A3739" s="680"/>
      <c r="B3739" s="440" t="s">
        <v>551</v>
      </c>
      <c r="C3739" s="441">
        <v>890305567</v>
      </c>
      <c r="D3739" s="414" t="s">
        <v>552</v>
      </c>
      <c r="E3739" s="418" t="s">
        <v>1706</v>
      </c>
      <c r="F3739" s="627">
        <v>20211216</v>
      </c>
      <c r="G3739" s="419">
        <v>3096000</v>
      </c>
      <c r="H3739" s="419">
        <v>0</v>
      </c>
      <c r="I3739" s="419">
        <v>143.66999999999999</v>
      </c>
      <c r="J3739" s="466">
        <v>0</v>
      </c>
      <c r="K3739" s="419">
        <f t="shared" si="624"/>
        <v>0</v>
      </c>
      <c r="L3739" s="464">
        <f t="shared" si="611"/>
        <v>3096000</v>
      </c>
      <c r="M3739" s="644">
        <f t="shared" si="612"/>
        <v>2.1718967976067114E-5</v>
      </c>
      <c r="P3739" s="479"/>
    </row>
    <row r="3740" spans="1:16" s="411" customFormat="1">
      <c r="A3740" s="680"/>
      <c r="B3740" s="440" t="s">
        <v>551</v>
      </c>
      <c r="C3740" s="441">
        <v>890305567</v>
      </c>
      <c r="D3740" s="414" t="s">
        <v>552</v>
      </c>
      <c r="E3740" s="418" t="s">
        <v>1706</v>
      </c>
      <c r="F3740" s="627">
        <v>20211216</v>
      </c>
      <c r="G3740" s="419">
        <v>4104000</v>
      </c>
      <c r="H3740" s="454"/>
      <c r="I3740" s="419">
        <v>143.66999999999999</v>
      </c>
      <c r="J3740" s="467"/>
      <c r="K3740" s="419">
        <f t="shared" si="624"/>
        <v>0</v>
      </c>
      <c r="L3740" s="464">
        <f t="shared" si="611"/>
        <v>4104000</v>
      </c>
      <c r="M3740" s="644">
        <f t="shared" si="612"/>
        <v>2.8790259875251757E-5</v>
      </c>
    </row>
    <row r="3741" spans="1:16">
      <c r="A3741" s="680"/>
      <c r="B3741" s="440" t="s">
        <v>551</v>
      </c>
      <c r="C3741" s="441">
        <v>890305567</v>
      </c>
      <c r="D3741" s="414" t="s">
        <v>552</v>
      </c>
      <c r="E3741" s="418" t="s">
        <v>1706</v>
      </c>
      <c r="F3741" s="627">
        <v>20211225</v>
      </c>
      <c r="G3741" s="419">
        <v>8840000</v>
      </c>
      <c r="H3741" s="419">
        <v>143.66999999999999</v>
      </c>
      <c r="I3741" s="419">
        <v>143.66999999999999</v>
      </c>
      <c r="J3741" s="466">
        <f t="shared" si="619"/>
        <v>1</v>
      </c>
      <c r="K3741" s="419">
        <f t="shared" si="624"/>
        <v>88400</v>
      </c>
      <c r="L3741" s="464">
        <f t="shared" si="611"/>
        <v>8928400</v>
      </c>
      <c r="M3741" s="644">
        <f t="shared" si="612"/>
        <v>6.2634248603849363E-5</v>
      </c>
      <c r="P3741" s="479"/>
    </row>
    <row r="3742" spans="1:16" s="411" customFormat="1">
      <c r="A3742" s="680"/>
      <c r="B3742" s="440" t="s">
        <v>551</v>
      </c>
      <c r="C3742" s="441">
        <v>890305567</v>
      </c>
      <c r="D3742" s="414" t="s">
        <v>552</v>
      </c>
      <c r="E3742" s="418" t="s">
        <v>1706</v>
      </c>
      <c r="F3742" s="627">
        <v>20220401</v>
      </c>
      <c r="G3742" s="419">
        <v>940000</v>
      </c>
      <c r="H3742" s="454"/>
      <c r="I3742" s="419">
        <v>143.66999999999999</v>
      </c>
      <c r="J3742" s="467"/>
      <c r="K3742" s="419">
        <f t="shared" si="624"/>
        <v>0</v>
      </c>
      <c r="L3742" s="464">
        <f t="shared" si="611"/>
        <v>940000</v>
      </c>
      <c r="M3742" s="644">
        <f t="shared" si="612"/>
        <v>6.5942603028110746E-6</v>
      </c>
    </row>
    <row r="3743" spans="1:16">
      <c r="A3743" s="680"/>
      <c r="B3743" s="440" t="s">
        <v>551</v>
      </c>
      <c r="C3743" s="441">
        <v>890305567</v>
      </c>
      <c r="D3743" s="414" t="s">
        <v>552</v>
      </c>
      <c r="E3743" s="418" t="s">
        <v>1706</v>
      </c>
      <c r="F3743" s="627">
        <v>20220521</v>
      </c>
      <c r="G3743" s="419">
        <v>500000</v>
      </c>
      <c r="H3743" s="419">
        <v>0</v>
      </c>
      <c r="I3743" s="419">
        <v>143.66999999999999</v>
      </c>
      <c r="J3743" s="466">
        <v>0</v>
      </c>
      <c r="K3743" s="419">
        <f t="shared" si="624"/>
        <v>0</v>
      </c>
      <c r="L3743" s="464">
        <f t="shared" si="611"/>
        <v>500000</v>
      </c>
      <c r="M3743" s="644">
        <f t="shared" si="612"/>
        <v>3.5075852674526994E-6</v>
      </c>
      <c r="P3743" s="479"/>
    </row>
    <row r="3744" spans="1:16" s="411" customFormat="1">
      <c r="A3744" s="680"/>
      <c r="B3744" s="440" t="s">
        <v>551</v>
      </c>
      <c r="C3744" s="441">
        <v>890305567</v>
      </c>
      <c r="D3744" s="414" t="s">
        <v>552</v>
      </c>
      <c r="E3744" s="418" t="s">
        <v>1706</v>
      </c>
      <c r="F3744" s="627">
        <v>20220528</v>
      </c>
      <c r="G3744" s="419">
        <v>250000</v>
      </c>
      <c r="H3744" s="454"/>
      <c r="I3744" s="419">
        <v>143.66999999999999</v>
      </c>
      <c r="J3744" s="467"/>
      <c r="K3744" s="419">
        <f t="shared" si="624"/>
        <v>0</v>
      </c>
      <c r="L3744" s="464">
        <f t="shared" si="611"/>
        <v>250000</v>
      </c>
      <c r="M3744" s="644">
        <f t="shared" si="612"/>
        <v>1.7537926337263497E-6</v>
      </c>
    </row>
    <row r="3745" spans="1:16">
      <c r="A3745" s="680"/>
      <c r="B3745" s="440" t="s">
        <v>551</v>
      </c>
      <c r="C3745" s="441">
        <v>890305567</v>
      </c>
      <c r="D3745" s="414" t="s">
        <v>552</v>
      </c>
      <c r="E3745" s="418" t="s">
        <v>1706</v>
      </c>
      <c r="F3745" s="627">
        <v>20221005</v>
      </c>
      <c r="G3745" s="419">
        <v>4610000</v>
      </c>
      <c r="H3745" s="419">
        <v>0</v>
      </c>
      <c r="I3745" s="419">
        <v>143.66999999999999</v>
      </c>
      <c r="J3745" s="466">
        <v>0</v>
      </c>
      <c r="K3745" s="419">
        <f t="shared" si="624"/>
        <v>0</v>
      </c>
      <c r="L3745" s="464">
        <f t="shared" si="611"/>
        <v>4610000</v>
      </c>
      <c r="M3745" s="644">
        <f t="shared" si="612"/>
        <v>3.233993616591389E-5</v>
      </c>
      <c r="P3745" s="479"/>
    </row>
    <row r="3746" spans="1:16">
      <c r="A3746" s="680"/>
      <c r="B3746" s="440" t="s">
        <v>551</v>
      </c>
      <c r="C3746" s="441">
        <v>890305567</v>
      </c>
      <c r="D3746" s="414" t="s">
        <v>552</v>
      </c>
      <c r="E3746" s="418" t="s">
        <v>1706</v>
      </c>
      <c r="F3746" s="627">
        <v>20221005</v>
      </c>
      <c r="G3746" s="419">
        <v>3460000</v>
      </c>
      <c r="H3746" s="419">
        <v>0</v>
      </c>
      <c r="I3746" s="419">
        <v>143.66999999999999</v>
      </c>
      <c r="J3746" s="466">
        <v>0</v>
      </c>
      <c r="K3746" s="419">
        <f t="shared" si="624"/>
        <v>0</v>
      </c>
      <c r="L3746" s="464">
        <f t="shared" si="611"/>
        <v>3460000</v>
      </c>
      <c r="M3746" s="644">
        <f t="shared" si="612"/>
        <v>2.4272490050772681E-5</v>
      </c>
      <c r="P3746" s="479"/>
    </row>
    <row r="3747" spans="1:16">
      <c r="A3747" s="680"/>
      <c r="B3747" s="440" t="s">
        <v>551</v>
      </c>
      <c r="C3747" s="441">
        <v>890305567</v>
      </c>
      <c r="D3747" s="414" t="s">
        <v>552</v>
      </c>
      <c r="E3747" s="418" t="s">
        <v>1706</v>
      </c>
      <c r="F3747" s="627">
        <v>20221005</v>
      </c>
      <c r="G3747" s="419">
        <v>13215000</v>
      </c>
      <c r="H3747" s="419">
        <v>105.7</v>
      </c>
      <c r="I3747" s="419">
        <v>143.66999999999999</v>
      </c>
      <c r="J3747" s="466">
        <f t="shared" si="619"/>
        <v>1.35922421948912</v>
      </c>
      <c r="K3747" s="419">
        <f t="shared" si="624"/>
        <v>179621.48060548719</v>
      </c>
      <c r="L3747" s="464">
        <f t="shared" si="611"/>
        <v>13394621.480605487</v>
      </c>
      <c r="M3747" s="644">
        <f t="shared" si="612"/>
        <v>9.3965553936954533E-5</v>
      </c>
      <c r="P3747" s="479"/>
    </row>
    <row r="3748" spans="1:16">
      <c r="A3748" s="680"/>
      <c r="B3748" s="440" t="s">
        <v>551</v>
      </c>
      <c r="C3748" s="441">
        <v>890305567</v>
      </c>
      <c r="D3748" s="414" t="s">
        <v>552</v>
      </c>
      <c r="E3748" s="418" t="s">
        <v>1706</v>
      </c>
      <c r="F3748" s="627">
        <v>20221027</v>
      </c>
      <c r="G3748" s="419">
        <v>12000000</v>
      </c>
      <c r="H3748" s="419">
        <v>119.31</v>
      </c>
      <c r="I3748" s="419">
        <v>143.66999999999999</v>
      </c>
      <c r="J3748" s="466">
        <f t="shared" si="619"/>
        <v>1.2041740005028916</v>
      </c>
      <c r="K3748" s="419">
        <f t="shared" si="624"/>
        <v>144500.88006034697</v>
      </c>
      <c r="L3748" s="464">
        <f t="shared" si="611"/>
        <v>12144500.880060347</v>
      </c>
      <c r="M3748" s="644">
        <f t="shared" si="612"/>
        <v>8.5195744734932035E-5</v>
      </c>
      <c r="P3748" s="479"/>
    </row>
    <row r="3749" spans="1:16">
      <c r="A3749" s="680"/>
      <c r="B3749" s="440" t="s">
        <v>551</v>
      </c>
      <c r="C3749" s="441">
        <v>890305567</v>
      </c>
      <c r="D3749" s="414" t="s">
        <v>552</v>
      </c>
      <c r="E3749" s="418" t="s">
        <v>1706</v>
      </c>
      <c r="F3749" s="627">
        <v>20230408</v>
      </c>
      <c r="G3749" s="419">
        <v>580000</v>
      </c>
      <c r="H3749" s="419">
        <v>119.31</v>
      </c>
      <c r="I3749" s="419">
        <v>143.66999999999999</v>
      </c>
      <c r="J3749" s="466">
        <f t="shared" si="619"/>
        <v>1.2041740005028916</v>
      </c>
      <c r="K3749" s="419">
        <f t="shared" si="624"/>
        <v>6984.2092029167707</v>
      </c>
      <c r="L3749" s="464">
        <f t="shared" si="611"/>
        <v>586984.20920291683</v>
      </c>
      <c r="M3749" s="644">
        <f t="shared" si="612"/>
        <v>4.1177943288550488E-6</v>
      </c>
      <c r="P3749" s="479"/>
    </row>
    <row r="3750" spans="1:16">
      <c r="A3750" s="680"/>
      <c r="B3750" s="440" t="s">
        <v>551</v>
      </c>
      <c r="C3750" s="441">
        <v>890305567</v>
      </c>
      <c r="D3750" s="414" t="s">
        <v>552</v>
      </c>
      <c r="E3750" s="418" t="s">
        <v>1706</v>
      </c>
      <c r="F3750" s="627">
        <v>20240717</v>
      </c>
      <c r="G3750" s="419">
        <v>19050000</v>
      </c>
      <c r="H3750" s="419">
        <v>126.03</v>
      </c>
      <c r="I3750" s="419">
        <v>143.66999999999999</v>
      </c>
      <c r="J3750" s="466">
        <f t="shared" si="619"/>
        <v>1.1399666746012853</v>
      </c>
      <c r="K3750" s="419">
        <f t="shared" si="624"/>
        <v>217163.65151154486</v>
      </c>
      <c r="L3750" s="464">
        <f t="shared" si="611"/>
        <v>19267163.651511546</v>
      </c>
      <c r="M3750" s="644">
        <f t="shared" si="612"/>
        <v>1.3516243873928411E-4</v>
      </c>
      <c r="P3750" s="479"/>
    </row>
    <row r="3751" spans="1:16">
      <c r="A3751" s="680"/>
      <c r="B3751" s="440" t="s">
        <v>551</v>
      </c>
      <c r="C3751" s="441">
        <v>890305567</v>
      </c>
      <c r="D3751" s="414" t="s">
        <v>552</v>
      </c>
      <c r="E3751" s="418" t="s">
        <v>1706</v>
      </c>
      <c r="F3751" s="627">
        <v>20240717</v>
      </c>
      <c r="G3751" s="419">
        <v>9170000</v>
      </c>
      <c r="H3751" s="419">
        <v>143.66999999999999</v>
      </c>
      <c r="I3751" s="419">
        <v>143.66999999999999</v>
      </c>
      <c r="J3751" s="466">
        <f t="shared" si="619"/>
        <v>1</v>
      </c>
      <c r="K3751" s="419">
        <f t="shared" si="624"/>
        <v>91700</v>
      </c>
      <c r="L3751" s="464">
        <f t="shared" si="611"/>
        <v>9261700</v>
      </c>
      <c r="M3751" s="644">
        <f t="shared" si="612"/>
        <v>6.4972404943133334E-5</v>
      </c>
      <c r="P3751" s="479"/>
    </row>
    <row r="3752" spans="1:16">
      <c r="A3752" s="680"/>
      <c r="B3752" s="456" t="s">
        <v>26</v>
      </c>
      <c r="C3752" s="458"/>
      <c r="D3752" s="449"/>
      <c r="E3752" s="526"/>
      <c r="F3752" s="626"/>
      <c r="G3752" s="454">
        <f>SUM(G3735:G3751)</f>
        <v>109345000</v>
      </c>
      <c r="H3752" s="454" t="s">
        <v>158</v>
      </c>
      <c r="I3752" s="454" t="s">
        <v>158</v>
      </c>
      <c r="J3752" s="454" t="s">
        <v>158</v>
      </c>
      <c r="K3752" s="454">
        <f t="shared" ref="K3752:L3752" si="625">SUM(K3735:K3751)</f>
        <v>779670.22138029581</v>
      </c>
      <c r="L3752" s="454">
        <f t="shared" si="625"/>
        <v>110124670.22138029</v>
      </c>
      <c r="M3752" s="644">
        <f t="shared" si="612"/>
        <v>7.7254334170320099E-4</v>
      </c>
      <c r="P3752" s="479"/>
    </row>
    <row r="3753" spans="1:16" ht="14">
      <c r="A3753" s="680"/>
      <c r="B3753" s="439" t="s">
        <v>897</v>
      </c>
      <c r="C3753" s="441">
        <v>1144043582</v>
      </c>
      <c r="D3753" s="439" t="s">
        <v>898</v>
      </c>
      <c r="E3753" s="418" t="s">
        <v>1706</v>
      </c>
      <c r="F3753" s="627">
        <v>20201216</v>
      </c>
      <c r="G3753" s="419">
        <v>7096470</v>
      </c>
      <c r="H3753" s="419">
        <v>137.09</v>
      </c>
      <c r="I3753" s="419">
        <v>143.66999999999999</v>
      </c>
      <c r="J3753" s="466">
        <f t="shared" si="619"/>
        <v>1.0479976657670143</v>
      </c>
      <c r="K3753" s="419">
        <f>+G3753*J3753%</f>
        <v>74370.83995185644</v>
      </c>
      <c r="L3753" s="464">
        <f t="shared" si="611"/>
        <v>7170840.8399518561</v>
      </c>
      <c r="M3753" s="644">
        <f t="shared" si="612"/>
        <v>5.0304671370926543E-5</v>
      </c>
      <c r="P3753" s="479"/>
    </row>
    <row r="3754" spans="1:16">
      <c r="A3754" s="680"/>
      <c r="B3754" s="456" t="s">
        <v>26</v>
      </c>
      <c r="C3754" s="458"/>
      <c r="D3754" s="449"/>
      <c r="E3754" s="526"/>
      <c r="F3754" s="626"/>
      <c r="G3754" s="454">
        <f>SUM(G3753)</f>
        <v>7096470</v>
      </c>
      <c r="H3754" s="454" t="s">
        <v>158</v>
      </c>
      <c r="I3754" s="454" t="s">
        <v>158</v>
      </c>
      <c r="J3754" s="454" t="s">
        <v>158</v>
      </c>
      <c r="K3754" s="454">
        <f t="shared" ref="K3754:L3754" si="626">SUM(K3753)</f>
        <v>74370.83995185644</v>
      </c>
      <c r="L3754" s="454">
        <f t="shared" si="626"/>
        <v>7170840.8399518561</v>
      </c>
      <c r="M3754" s="644">
        <f t="shared" si="612"/>
        <v>5.0304671370926543E-5</v>
      </c>
      <c r="P3754" s="479"/>
    </row>
    <row r="3755" spans="1:16" ht="14">
      <c r="A3755" s="680"/>
      <c r="B3755" s="439" t="s">
        <v>1600</v>
      </c>
      <c r="C3755" s="441">
        <v>1007509734</v>
      </c>
      <c r="D3755" s="439" t="s">
        <v>1601</v>
      </c>
      <c r="E3755" s="418" t="s">
        <v>1706</v>
      </c>
      <c r="F3755" s="625">
        <v>44729</v>
      </c>
      <c r="G3755" s="419">
        <v>1100000</v>
      </c>
      <c r="H3755" s="419">
        <v>119.31</v>
      </c>
      <c r="I3755" s="419">
        <v>143.66999999999999</v>
      </c>
      <c r="J3755" s="466">
        <f t="shared" si="619"/>
        <v>1.2041740005028916</v>
      </c>
      <c r="K3755" s="419">
        <f>+G3755*J3755%</f>
        <v>13245.914005531808</v>
      </c>
      <c r="L3755" s="464">
        <f t="shared" ref="L3755:L3817" si="627">+G3755+K3755</f>
        <v>1113245.9140055317</v>
      </c>
      <c r="M3755" s="644">
        <f t="shared" ref="M3755:M3818" si="628">+L3755/$L$4337</f>
        <v>7.8096099340354352E-6</v>
      </c>
      <c r="P3755" s="479"/>
    </row>
    <row r="3756" spans="1:16">
      <c r="A3756" s="680"/>
      <c r="B3756" s="456" t="s">
        <v>26</v>
      </c>
      <c r="C3756" s="458"/>
      <c r="D3756" s="449"/>
      <c r="E3756" s="526"/>
      <c r="F3756" s="626"/>
      <c r="G3756" s="454">
        <f>SUM(G3755)</f>
        <v>1100000</v>
      </c>
      <c r="H3756" s="454" t="s">
        <v>158</v>
      </c>
      <c r="I3756" s="454" t="s">
        <v>158</v>
      </c>
      <c r="J3756" s="454" t="s">
        <v>158</v>
      </c>
      <c r="K3756" s="454">
        <f t="shared" ref="K3756:L3756" si="629">SUM(K3755)</f>
        <v>13245.914005531808</v>
      </c>
      <c r="L3756" s="454">
        <f t="shared" si="629"/>
        <v>1113245.9140055317</v>
      </c>
      <c r="M3756" s="644">
        <f t="shared" si="628"/>
        <v>7.8096099340354352E-6</v>
      </c>
      <c r="P3756" s="479"/>
    </row>
    <row r="3757" spans="1:16" s="411" customFormat="1" ht="14">
      <c r="A3757" s="680"/>
      <c r="B3757" s="439" t="s">
        <v>744</v>
      </c>
      <c r="C3757" s="441">
        <v>1112045409</v>
      </c>
      <c r="D3757" s="439" t="s">
        <v>745</v>
      </c>
      <c r="E3757" s="418" t="s">
        <v>1706</v>
      </c>
      <c r="F3757" s="625">
        <v>44729</v>
      </c>
      <c r="G3757" s="419">
        <v>1100000</v>
      </c>
      <c r="H3757" s="454"/>
      <c r="I3757" s="419">
        <v>143.66999999999999</v>
      </c>
      <c r="J3757" s="467"/>
      <c r="K3757" s="419">
        <f>+G3757*J3757%</f>
        <v>0</v>
      </c>
      <c r="L3757" s="464">
        <f t="shared" si="627"/>
        <v>1100000</v>
      </c>
      <c r="M3757" s="644">
        <f t="shared" si="628"/>
        <v>7.7166875883959392E-6</v>
      </c>
    </row>
    <row r="3758" spans="1:16">
      <c r="A3758" s="680"/>
      <c r="B3758" s="456" t="s">
        <v>26</v>
      </c>
      <c r="C3758" s="458"/>
      <c r="D3758" s="449"/>
      <c r="E3758" s="526"/>
      <c r="F3758" s="626"/>
      <c r="G3758" s="454">
        <f>SUM(G3757)</f>
        <v>1100000</v>
      </c>
      <c r="H3758" s="454" t="s">
        <v>158</v>
      </c>
      <c r="I3758" s="454" t="s">
        <v>158</v>
      </c>
      <c r="J3758" s="454" t="s">
        <v>158</v>
      </c>
      <c r="K3758" s="454">
        <f t="shared" ref="K3758:L3758" si="630">SUM(K3757)</f>
        <v>0</v>
      </c>
      <c r="L3758" s="454">
        <f t="shared" si="630"/>
        <v>1100000</v>
      </c>
      <c r="M3758" s="644">
        <f t="shared" si="628"/>
        <v>7.7166875883959392E-6</v>
      </c>
      <c r="P3758" s="479"/>
    </row>
    <row r="3759" spans="1:16" s="411" customFormat="1" ht="28">
      <c r="A3759" s="680"/>
      <c r="B3759" s="439" t="s">
        <v>874</v>
      </c>
      <c r="C3759" s="441">
        <v>1088676</v>
      </c>
      <c r="D3759" s="439" t="s">
        <v>875</v>
      </c>
      <c r="E3759" s="418" t="s">
        <v>1706</v>
      </c>
      <c r="F3759" s="627">
        <v>20211220</v>
      </c>
      <c r="G3759" s="419">
        <v>1263413</v>
      </c>
      <c r="H3759" s="454"/>
      <c r="I3759" s="419">
        <v>143.66999999999999</v>
      </c>
      <c r="J3759" s="467"/>
      <c r="K3759" s="419">
        <f>+G3759*J3759%</f>
        <v>0</v>
      </c>
      <c r="L3759" s="464">
        <f t="shared" si="627"/>
        <v>1263413</v>
      </c>
      <c r="M3759" s="644">
        <f t="shared" si="628"/>
        <v>8.8630576510164355E-6</v>
      </c>
    </row>
    <row r="3760" spans="1:16">
      <c r="A3760" s="680"/>
      <c r="B3760" s="456" t="s">
        <v>26</v>
      </c>
      <c r="C3760" s="458"/>
      <c r="D3760" s="449"/>
      <c r="E3760" s="526"/>
      <c r="F3760" s="626"/>
      <c r="G3760" s="454">
        <f>SUM(G3759)</f>
        <v>1263413</v>
      </c>
      <c r="H3760" s="454" t="s">
        <v>158</v>
      </c>
      <c r="I3760" s="454" t="s">
        <v>158</v>
      </c>
      <c r="J3760" s="454" t="s">
        <v>158</v>
      </c>
      <c r="K3760" s="454">
        <f t="shared" ref="K3760:L3760" si="631">SUM(K3759)</f>
        <v>0</v>
      </c>
      <c r="L3760" s="454">
        <f t="shared" si="631"/>
        <v>1263413</v>
      </c>
      <c r="M3760" s="644">
        <f t="shared" si="628"/>
        <v>8.8630576510164355E-6</v>
      </c>
      <c r="P3760" s="479"/>
    </row>
    <row r="3761" spans="1:16" ht="28">
      <c r="A3761" s="680"/>
      <c r="B3761" s="439" t="s">
        <v>874</v>
      </c>
      <c r="C3761" s="441">
        <v>1088676</v>
      </c>
      <c r="D3761" s="439" t="s">
        <v>875</v>
      </c>
      <c r="E3761" s="418" t="s">
        <v>1706</v>
      </c>
      <c r="F3761" s="627">
        <v>20211231</v>
      </c>
      <c r="G3761" s="419">
        <v>7764180</v>
      </c>
      <c r="H3761" s="419">
        <v>143.66999999999999</v>
      </c>
      <c r="I3761" s="419">
        <v>143.66999999999999</v>
      </c>
      <c r="J3761" s="466">
        <f t="shared" si="619"/>
        <v>1</v>
      </c>
      <c r="K3761" s="419">
        <f>+G3761*J3761%</f>
        <v>77641.8</v>
      </c>
      <c r="L3761" s="464">
        <f t="shared" si="627"/>
        <v>7841821.7999999998</v>
      </c>
      <c r="M3761" s="644">
        <f t="shared" si="628"/>
        <v>5.5011717231338813E-5</v>
      </c>
      <c r="P3761" s="479"/>
    </row>
    <row r="3762" spans="1:16" s="411" customFormat="1">
      <c r="A3762" s="680"/>
      <c r="B3762" s="456" t="s">
        <v>26</v>
      </c>
      <c r="C3762" s="458"/>
      <c r="D3762" s="449"/>
      <c r="E3762" s="526"/>
      <c r="F3762" s="626"/>
      <c r="G3762" s="454">
        <f>SUM(G3761)</f>
        <v>7764180</v>
      </c>
      <c r="H3762" s="454" t="s">
        <v>158</v>
      </c>
      <c r="I3762" s="454" t="s">
        <v>158</v>
      </c>
      <c r="J3762" s="454" t="s">
        <v>158</v>
      </c>
      <c r="K3762" s="454">
        <f t="shared" ref="K3762:L3762" si="632">SUM(K3761)</f>
        <v>77641.8</v>
      </c>
      <c r="L3762" s="454">
        <f t="shared" si="632"/>
        <v>7841821.7999999998</v>
      </c>
      <c r="M3762" s="644">
        <f t="shared" si="628"/>
        <v>5.5011717231338813E-5</v>
      </c>
    </row>
    <row r="3763" spans="1:16" ht="14">
      <c r="A3763" s="680"/>
      <c r="B3763" s="439" t="s">
        <v>844</v>
      </c>
      <c r="C3763" s="441">
        <v>29810552</v>
      </c>
      <c r="D3763" s="439" t="s">
        <v>845</v>
      </c>
      <c r="E3763" s="418" t="s">
        <v>1706</v>
      </c>
      <c r="F3763" s="627">
        <v>20211231</v>
      </c>
      <c r="G3763" s="419">
        <v>5714000</v>
      </c>
      <c r="H3763" s="419">
        <v>0</v>
      </c>
      <c r="I3763" s="419">
        <v>143.66999999999999</v>
      </c>
      <c r="J3763" s="466">
        <v>0</v>
      </c>
      <c r="K3763" s="419">
        <f>+G3763*J3763%</f>
        <v>0</v>
      </c>
      <c r="L3763" s="464">
        <f t="shared" si="627"/>
        <v>5714000</v>
      </c>
      <c r="M3763" s="644">
        <f t="shared" si="628"/>
        <v>4.0084684436449449E-5</v>
      </c>
      <c r="P3763" s="479"/>
    </row>
    <row r="3764" spans="1:16">
      <c r="A3764" s="680"/>
      <c r="B3764" s="456" t="s">
        <v>26</v>
      </c>
      <c r="C3764" s="458"/>
      <c r="D3764" s="449"/>
      <c r="E3764" s="526"/>
      <c r="F3764" s="626"/>
      <c r="G3764" s="454">
        <f>SUM(G3763)</f>
        <v>5714000</v>
      </c>
      <c r="H3764" s="454" t="s">
        <v>158</v>
      </c>
      <c r="I3764" s="454" t="s">
        <v>158</v>
      </c>
      <c r="J3764" s="454" t="s">
        <v>158</v>
      </c>
      <c r="K3764" s="454">
        <f t="shared" ref="K3764:L3764" si="633">SUM(K3763)</f>
        <v>0</v>
      </c>
      <c r="L3764" s="454">
        <f t="shared" si="633"/>
        <v>5714000</v>
      </c>
      <c r="M3764" s="644">
        <f t="shared" si="628"/>
        <v>4.0084684436449449E-5</v>
      </c>
      <c r="P3764" s="479"/>
    </row>
    <row r="3765" spans="1:16" s="411" customFormat="1" ht="14">
      <c r="A3765" s="680"/>
      <c r="B3765" s="439" t="s">
        <v>322</v>
      </c>
      <c r="C3765" s="441">
        <v>1112458704</v>
      </c>
      <c r="D3765" s="439" t="s">
        <v>323</v>
      </c>
      <c r="E3765" s="418" t="s">
        <v>1706</v>
      </c>
      <c r="F3765" s="627">
        <v>20210430</v>
      </c>
      <c r="G3765" s="419">
        <v>8569568</v>
      </c>
      <c r="H3765" s="454"/>
      <c r="I3765" s="454"/>
      <c r="J3765" s="467"/>
      <c r="K3765" s="419">
        <f>+G3765*J3765%</f>
        <v>0</v>
      </c>
      <c r="L3765" s="464">
        <f t="shared" si="627"/>
        <v>8569568</v>
      </c>
      <c r="M3765" s="644">
        <f t="shared" si="628"/>
        <v>6.0116980930468192E-5</v>
      </c>
    </row>
    <row r="3766" spans="1:16" ht="14">
      <c r="A3766" s="680"/>
      <c r="B3766" s="439" t="s">
        <v>322</v>
      </c>
      <c r="C3766" s="441">
        <v>1112458704</v>
      </c>
      <c r="D3766" s="439" t="s">
        <v>323</v>
      </c>
      <c r="E3766" s="418" t="s">
        <v>1706</v>
      </c>
      <c r="F3766" s="627">
        <v>20201216</v>
      </c>
      <c r="G3766" s="419">
        <v>4716470</v>
      </c>
      <c r="H3766" s="419">
        <v>0</v>
      </c>
      <c r="I3766" s="419">
        <v>143.66999999999999</v>
      </c>
      <c r="J3766" s="466">
        <v>0</v>
      </c>
      <c r="K3766" s="419">
        <f>+G3766*J3766%</f>
        <v>0</v>
      </c>
      <c r="L3766" s="464">
        <f t="shared" si="627"/>
        <v>4716470</v>
      </c>
      <c r="M3766" s="644">
        <f t="shared" si="628"/>
        <v>3.3086841372765263E-5</v>
      </c>
      <c r="P3766" s="479"/>
    </row>
    <row r="3767" spans="1:16" s="411" customFormat="1" ht="14">
      <c r="A3767" s="680"/>
      <c r="B3767" s="439" t="s">
        <v>322</v>
      </c>
      <c r="C3767" s="441">
        <v>1112458704</v>
      </c>
      <c r="D3767" s="439" t="s">
        <v>323</v>
      </c>
      <c r="E3767" s="418" t="s">
        <v>1706</v>
      </c>
      <c r="F3767" s="627">
        <v>20230731</v>
      </c>
      <c r="G3767" s="419">
        <v>3900000</v>
      </c>
      <c r="H3767" s="454"/>
      <c r="I3767" s="419">
        <v>143.66999999999999</v>
      </c>
      <c r="J3767" s="467"/>
      <c r="K3767" s="419">
        <f>+G3767*J3767%</f>
        <v>0</v>
      </c>
      <c r="L3767" s="464">
        <f t="shared" si="627"/>
        <v>3900000</v>
      </c>
      <c r="M3767" s="644">
        <f t="shared" si="628"/>
        <v>2.7359165086131055E-5</v>
      </c>
    </row>
    <row r="3768" spans="1:16">
      <c r="A3768" s="680"/>
      <c r="B3768" s="456" t="s">
        <v>26</v>
      </c>
      <c r="C3768" s="458"/>
      <c r="D3768" s="449"/>
      <c r="E3768" s="526"/>
      <c r="F3768" s="626"/>
      <c r="G3768" s="454">
        <f>SUM(G3765:G3767)</f>
        <v>17186038</v>
      </c>
      <c r="H3768" s="454" t="s">
        <v>158</v>
      </c>
      <c r="I3768" s="454" t="s">
        <v>158</v>
      </c>
      <c r="J3768" s="454" t="s">
        <v>158</v>
      </c>
      <c r="K3768" s="454">
        <f t="shared" ref="K3768:L3768" si="634">SUM(K3765:K3767)</f>
        <v>0</v>
      </c>
      <c r="L3768" s="454">
        <f t="shared" si="634"/>
        <v>17186038</v>
      </c>
      <c r="M3768" s="644">
        <f t="shared" si="628"/>
        <v>1.2056298738936451E-4</v>
      </c>
      <c r="P3768" s="479"/>
    </row>
    <row r="3769" spans="1:16" s="411" customFormat="1" ht="14">
      <c r="A3769" s="680"/>
      <c r="B3769" s="439" t="s">
        <v>859</v>
      </c>
      <c r="C3769" s="441">
        <v>1006100229</v>
      </c>
      <c r="D3769" s="439" t="s">
        <v>860</v>
      </c>
      <c r="E3769" s="418" t="s">
        <v>1706</v>
      </c>
      <c r="F3769" s="627">
        <v>20230220</v>
      </c>
      <c r="G3769" s="419">
        <v>7171242</v>
      </c>
      <c r="H3769" s="454"/>
      <c r="I3769" s="454"/>
      <c r="J3769" s="467"/>
      <c r="K3769" s="419">
        <f>+G3769*J3769%</f>
        <v>0</v>
      </c>
      <c r="L3769" s="464">
        <f t="shared" si="627"/>
        <v>7171242</v>
      </c>
      <c r="M3769" s="644">
        <f t="shared" si="628"/>
        <v>5.0307485577076064E-5</v>
      </c>
    </row>
    <row r="3770" spans="1:16" ht="14">
      <c r="A3770" s="680"/>
      <c r="B3770" s="439" t="s">
        <v>859</v>
      </c>
      <c r="C3770" s="441">
        <v>1006100229</v>
      </c>
      <c r="D3770" s="439" t="s">
        <v>860</v>
      </c>
      <c r="E3770" s="418" t="s">
        <v>1706</v>
      </c>
      <c r="F3770" s="627">
        <v>20230728</v>
      </c>
      <c r="G3770" s="419">
        <v>355503702</v>
      </c>
      <c r="H3770" s="419">
        <v>0</v>
      </c>
      <c r="I3770" s="419">
        <v>143.66999999999999</v>
      </c>
      <c r="J3770" s="466">
        <v>0</v>
      </c>
      <c r="K3770" s="419">
        <f>+G3770*J3770%</f>
        <v>0</v>
      </c>
      <c r="L3770" s="464">
        <f t="shared" si="627"/>
        <v>355503702</v>
      </c>
      <c r="M3770" s="644">
        <f t="shared" si="628"/>
        <v>2.4939190953201895E-3</v>
      </c>
      <c r="P3770" s="479"/>
    </row>
    <row r="3771" spans="1:16">
      <c r="A3771" s="680"/>
      <c r="B3771" s="456" t="s">
        <v>26</v>
      </c>
      <c r="C3771" s="458"/>
      <c r="D3771" s="449"/>
      <c r="E3771" s="526"/>
      <c r="F3771" s="626"/>
      <c r="G3771" s="454">
        <f>SUM(G3769:G3770)</f>
        <v>362674944</v>
      </c>
      <c r="H3771" s="454" t="s">
        <v>158</v>
      </c>
      <c r="I3771" s="454" t="s">
        <v>158</v>
      </c>
      <c r="J3771" s="454" t="s">
        <v>158</v>
      </c>
      <c r="K3771" s="454">
        <f t="shared" ref="K3771:L3771" si="635">SUM(K3769:K3770)</f>
        <v>0</v>
      </c>
      <c r="L3771" s="454">
        <f>SUM(L3769:L3770)</f>
        <v>362674944</v>
      </c>
      <c r="M3771" s="644">
        <f t="shared" si="628"/>
        <v>2.5442265808972657E-3</v>
      </c>
      <c r="P3771" s="479"/>
    </row>
    <row r="3772" spans="1:16">
      <c r="A3772" s="680"/>
      <c r="B3772" s="440" t="s">
        <v>1398</v>
      </c>
      <c r="C3772" s="441">
        <v>1005966823</v>
      </c>
      <c r="D3772" s="414" t="s">
        <v>1399</v>
      </c>
      <c r="E3772" s="418" t="s">
        <v>1706</v>
      </c>
      <c r="F3772" s="627">
        <v>20240827</v>
      </c>
      <c r="G3772" s="419">
        <v>2000000</v>
      </c>
      <c r="H3772" s="419">
        <v>0</v>
      </c>
      <c r="I3772" s="419">
        <v>143.66999999999999</v>
      </c>
      <c r="J3772" s="466">
        <v>0</v>
      </c>
      <c r="K3772" s="419">
        <f>+G3772*J3772%</f>
        <v>0</v>
      </c>
      <c r="L3772" s="464">
        <f t="shared" si="627"/>
        <v>2000000</v>
      </c>
      <c r="M3772" s="644">
        <f t="shared" si="628"/>
        <v>1.4030341069810798E-5</v>
      </c>
      <c r="P3772" s="479"/>
    </row>
    <row r="3773" spans="1:16">
      <c r="A3773" s="680"/>
      <c r="B3773" s="456" t="s">
        <v>26</v>
      </c>
      <c r="C3773" s="458"/>
      <c r="D3773" s="449"/>
      <c r="E3773" s="526"/>
      <c r="F3773" s="626"/>
      <c r="G3773" s="454">
        <f>SUM(G3772)</f>
        <v>2000000</v>
      </c>
      <c r="H3773" s="454" t="s">
        <v>158</v>
      </c>
      <c r="I3773" s="454" t="s">
        <v>158</v>
      </c>
      <c r="J3773" s="454" t="s">
        <v>158</v>
      </c>
      <c r="K3773" s="454">
        <f t="shared" ref="K3773:L3773" si="636">SUM(K3772)</f>
        <v>0</v>
      </c>
      <c r="L3773" s="454">
        <f t="shared" si="636"/>
        <v>2000000</v>
      </c>
      <c r="M3773" s="644">
        <f t="shared" si="628"/>
        <v>1.4030341069810798E-5</v>
      </c>
      <c r="P3773" s="479"/>
    </row>
    <row r="3774" spans="1:16">
      <c r="A3774" s="680"/>
      <c r="B3774" s="440" t="s">
        <v>1400</v>
      </c>
      <c r="C3774" s="441">
        <v>10308868</v>
      </c>
      <c r="D3774" s="414" t="s">
        <v>1401</v>
      </c>
      <c r="E3774" s="418" t="s">
        <v>1706</v>
      </c>
      <c r="F3774" s="627">
        <v>20220330</v>
      </c>
      <c r="G3774" s="419">
        <v>286329</v>
      </c>
      <c r="H3774" s="419">
        <v>0</v>
      </c>
      <c r="I3774" s="419">
        <v>143.66999999999999</v>
      </c>
      <c r="J3774" s="466">
        <v>0</v>
      </c>
      <c r="K3774" s="419">
        <f>+G3774*J3774%</f>
        <v>0</v>
      </c>
      <c r="L3774" s="464">
        <f t="shared" si="627"/>
        <v>286329</v>
      </c>
      <c r="M3774" s="644">
        <f t="shared" si="628"/>
        <v>2.0086467640889278E-6</v>
      </c>
      <c r="P3774" s="479"/>
    </row>
    <row r="3775" spans="1:16">
      <c r="A3775" s="680"/>
      <c r="B3775" s="456" t="s">
        <v>26</v>
      </c>
      <c r="C3775" s="458"/>
      <c r="D3775" s="449"/>
      <c r="E3775" s="526"/>
      <c r="F3775" s="626"/>
      <c r="G3775" s="454">
        <f>SUM(G3774)</f>
        <v>286329</v>
      </c>
      <c r="H3775" s="454" t="s">
        <v>158</v>
      </c>
      <c r="I3775" s="454" t="s">
        <v>158</v>
      </c>
      <c r="J3775" s="454" t="s">
        <v>158</v>
      </c>
      <c r="K3775" s="454">
        <f t="shared" ref="K3775:L3775" si="637">SUM(K3774)</f>
        <v>0</v>
      </c>
      <c r="L3775" s="454">
        <f t="shared" si="637"/>
        <v>286329</v>
      </c>
      <c r="M3775" s="644">
        <f t="shared" si="628"/>
        <v>2.0086467640889278E-6</v>
      </c>
      <c r="P3775" s="479"/>
    </row>
    <row r="3776" spans="1:16" ht="23">
      <c r="A3776" s="680"/>
      <c r="B3776" s="439" t="s">
        <v>837</v>
      </c>
      <c r="C3776" s="441">
        <v>1095831805</v>
      </c>
      <c r="D3776" s="455" t="s">
        <v>282</v>
      </c>
      <c r="E3776" s="418" t="s">
        <v>1706</v>
      </c>
      <c r="F3776" s="627">
        <v>20230328</v>
      </c>
      <c r="G3776" s="419">
        <v>15112500</v>
      </c>
      <c r="H3776" s="419">
        <v>0</v>
      </c>
      <c r="I3776" s="419">
        <v>143.66999999999999</v>
      </c>
      <c r="J3776" s="466">
        <v>0</v>
      </c>
      <c r="K3776" s="419">
        <f t="shared" ref="K3776:K3781" si="638">+G3776*J3776%</f>
        <v>0</v>
      </c>
      <c r="L3776" s="464">
        <f t="shared" si="627"/>
        <v>15112500</v>
      </c>
      <c r="M3776" s="644">
        <f t="shared" si="628"/>
        <v>1.0601676470875783E-4</v>
      </c>
      <c r="P3776" s="479"/>
    </row>
    <row r="3777" spans="1:16" s="411" customFormat="1" ht="23">
      <c r="A3777" s="680"/>
      <c r="B3777" s="439" t="s">
        <v>837</v>
      </c>
      <c r="C3777" s="441">
        <v>1095831805</v>
      </c>
      <c r="D3777" s="455" t="s">
        <v>282</v>
      </c>
      <c r="E3777" s="418" t="s">
        <v>1706</v>
      </c>
      <c r="F3777" s="627">
        <v>20230425</v>
      </c>
      <c r="G3777" s="419">
        <v>15112500</v>
      </c>
      <c r="H3777" s="454"/>
      <c r="I3777" s="419">
        <v>143.66999999999999</v>
      </c>
      <c r="J3777" s="467"/>
      <c r="K3777" s="419">
        <f t="shared" si="638"/>
        <v>0</v>
      </c>
      <c r="L3777" s="464">
        <f t="shared" si="627"/>
        <v>15112500</v>
      </c>
      <c r="M3777" s="644">
        <f t="shared" si="628"/>
        <v>1.0601676470875783E-4</v>
      </c>
    </row>
    <row r="3778" spans="1:16" ht="23">
      <c r="A3778" s="680"/>
      <c r="B3778" s="439" t="s">
        <v>837</v>
      </c>
      <c r="C3778" s="441">
        <v>1095831805</v>
      </c>
      <c r="D3778" s="455" t="s">
        <v>282</v>
      </c>
      <c r="E3778" s="418" t="s">
        <v>1706</v>
      </c>
      <c r="F3778" s="627">
        <v>20230224</v>
      </c>
      <c r="G3778" s="419">
        <v>13803500</v>
      </c>
      <c r="H3778" s="419">
        <v>0</v>
      </c>
      <c r="I3778" s="419">
        <v>143.66999999999999</v>
      </c>
      <c r="J3778" s="466">
        <v>0</v>
      </c>
      <c r="K3778" s="419">
        <f t="shared" si="638"/>
        <v>0</v>
      </c>
      <c r="L3778" s="464">
        <f t="shared" si="627"/>
        <v>13803500</v>
      </c>
      <c r="M3778" s="644">
        <f t="shared" si="628"/>
        <v>9.6833906478566674E-5</v>
      </c>
      <c r="P3778" s="479"/>
    </row>
    <row r="3779" spans="1:16" s="411" customFormat="1" ht="23">
      <c r="A3779" s="680"/>
      <c r="B3779" s="439" t="s">
        <v>837</v>
      </c>
      <c r="C3779" s="441">
        <v>1095831805</v>
      </c>
      <c r="D3779" s="455" t="s">
        <v>282</v>
      </c>
      <c r="E3779" s="418" t="s">
        <v>1706</v>
      </c>
      <c r="F3779" s="627">
        <v>20230530</v>
      </c>
      <c r="G3779" s="419">
        <v>15112500</v>
      </c>
      <c r="H3779" s="454"/>
      <c r="I3779" s="419">
        <v>143.66999999999999</v>
      </c>
      <c r="J3779" s="467"/>
      <c r="K3779" s="419">
        <f t="shared" si="638"/>
        <v>0</v>
      </c>
      <c r="L3779" s="464">
        <f t="shared" si="627"/>
        <v>15112500</v>
      </c>
      <c r="M3779" s="644">
        <f t="shared" si="628"/>
        <v>1.0601676470875783E-4</v>
      </c>
    </row>
    <row r="3780" spans="1:16" ht="23">
      <c r="A3780" s="680"/>
      <c r="B3780" s="439" t="s">
        <v>837</v>
      </c>
      <c r="C3780" s="441">
        <v>1095831805</v>
      </c>
      <c r="D3780" s="455" t="s">
        <v>282</v>
      </c>
      <c r="E3780" s="418" t="s">
        <v>1706</v>
      </c>
      <c r="F3780" s="627">
        <v>20230626</v>
      </c>
      <c r="G3780" s="419">
        <v>7556250</v>
      </c>
      <c r="H3780" s="419">
        <v>0</v>
      </c>
      <c r="I3780" s="419">
        <v>143.66999999999999</v>
      </c>
      <c r="J3780" s="466">
        <v>0</v>
      </c>
      <c r="K3780" s="419">
        <f t="shared" si="638"/>
        <v>0</v>
      </c>
      <c r="L3780" s="464">
        <f t="shared" si="627"/>
        <v>7556250</v>
      </c>
      <c r="M3780" s="644">
        <f t="shared" si="628"/>
        <v>5.3008382354378917E-5</v>
      </c>
      <c r="P3780" s="479"/>
    </row>
    <row r="3781" spans="1:16" s="411" customFormat="1" ht="23">
      <c r="A3781" s="680"/>
      <c r="B3781" s="439" t="s">
        <v>837</v>
      </c>
      <c r="C3781" s="441">
        <v>1095831805</v>
      </c>
      <c r="D3781" s="455" t="s">
        <v>282</v>
      </c>
      <c r="E3781" s="418" t="s">
        <v>1706</v>
      </c>
      <c r="F3781" s="627">
        <v>20230726</v>
      </c>
      <c r="G3781" s="419">
        <v>60000000</v>
      </c>
      <c r="H3781" s="454"/>
      <c r="I3781" s="419">
        <v>143.66999999999999</v>
      </c>
      <c r="J3781" s="467"/>
      <c r="K3781" s="419">
        <f t="shared" si="638"/>
        <v>0</v>
      </c>
      <c r="L3781" s="464">
        <f t="shared" si="627"/>
        <v>60000000</v>
      </c>
      <c r="M3781" s="644">
        <f t="shared" si="628"/>
        <v>4.2091023209432394E-4</v>
      </c>
    </row>
    <row r="3782" spans="1:16">
      <c r="A3782" s="680"/>
      <c r="B3782" s="456" t="s">
        <v>26</v>
      </c>
      <c r="C3782" s="458"/>
      <c r="D3782" s="449"/>
      <c r="E3782" s="526"/>
      <c r="F3782" s="626"/>
      <c r="G3782" s="454">
        <f>SUM(G3776:G3781)</f>
        <v>126697250</v>
      </c>
      <c r="H3782" s="454" t="s">
        <v>2890</v>
      </c>
      <c r="I3782" s="454" t="s">
        <v>158</v>
      </c>
      <c r="J3782" s="454" t="s">
        <v>158</v>
      </c>
      <c r="K3782" s="454">
        <f t="shared" ref="K3782:L3782" si="639">SUM(K3776:K3781)</f>
        <v>0</v>
      </c>
      <c r="L3782" s="454">
        <f t="shared" si="639"/>
        <v>126697250</v>
      </c>
      <c r="M3782" s="644">
        <f t="shared" si="628"/>
        <v>8.8880281505354305E-4</v>
      </c>
      <c r="P3782" s="479"/>
    </row>
    <row r="3783" spans="1:16" s="411" customFormat="1">
      <c r="A3783" s="680"/>
      <c r="B3783" s="440" t="s">
        <v>653</v>
      </c>
      <c r="C3783" s="441">
        <v>1094925914</v>
      </c>
      <c r="D3783" s="414" t="s">
        <v>654</v>
      </c>
      <c r="E3783" s="418" t="s">
        <v>1706</v>
      </c>
      <c r="F3783" s="627">
        <v>20240816</v>
      </c>
      <c r="G3783" s="419">
        <v>31150000</v>
      </c>
      <c r="H3783" s="454"/>
      <c r="I3783" s="454"/>
      <c r="J3783" s="467"/>
      <c r="K3783" s="419">
        <f>+G3783*J3783%</f>
        <v>0</v>
      </c>
      <c r="L3783" s="464">
        <f t="shared" si="627"/>
        <v>31150000</v>
      </c>
      <c r="M3783" s="644">
        <f t="shared" si="628"/>
        <v>2.1852256216230316E-4</v>
      </c>
    </row>
    <row r="3784" spans="1:16">
      <c r="A3784" s="680"/>
      <c r="B3784" s="456" t="s">
        <v>26</v>
      </c>
      <c r="C3784" s="458"/>
      <c r="D3784" s="449"/>
      <c r="E3784" s="526"/>
      <c r="F3784" s="626"/>
      <c r="G3784" s="454">
        <f>SUM(G3783)</f>
        <v>31150000</v>
      </c>
      <c r="H3784" s="454" t="s">
        <v>158</v>
      </c>
      <c r="I3784" s="454" t="s">
        <v>158</v>
      </c>
      <c r="J3784" s="454" t="s">
        <v>158</v>
      </c>
      <c r="K3784" s="454">
        <f t="shared" ref="K3784:L3784" si="640">SUM(K3783)</f>
        <v>0</v>
      </c>
      <c r="L3784" s="454">
        <f t="shared" si="640"/>
        <v>31150000</v>
      </c>
      <c r="M3784" s="644">
        <f t="shared" si="628"/>
        <v>2.1852256216230316E-4</v>
      </c>
      <c r="P3784" s="479"/>
    </row>
    <row r="3785" spans="1:16" s="411" customFormat="1">
      <c r="A3785" s="680"/>
      <c r="B3785" s="440" t="s">
        <v>549</v>
      </c>
      <c r="C3785" s="441">
        <v>900144515</v>
      </c>
      <c r="D3785" s="414" t="s">
        <v>550</v>
      </c>
      <c r="E3785" s="418" t="s">
        <v>1706</v>
      </c>
      <c r="F3785" s="627">
        <v>20211216</v>
      </c>
      <c r="G3785" s="419">
        <v>3815565</v>
      </c>
      <c r="H3785" s="454"/>
      <c r="I3785" s="419">
        <v>143.66999999999999</v>
      </c>
      <c r="J3785" s="467"/>
      <c r="K3785" s="419">
        <f t="shared" ref="K3785:K3796" si="641">+G3785*J3785%</f>
        <v>0</v>
      </c>
      <c r="L3785" s="464">
        <f t="shared" si="627"/>
        <v>3815565</v>
      </c>
      <c r="M3785" s="644">
        <f t="shared" si="628"/>
        <v>2.6766839162016318E-5</v>
      </c>
    </row>
    <row r="3786" spans="1:16">
      <c r="A3786" s="680"/>
      <c r="B3786" s="440" t="s">
        <v>549</v>
      </c>
      <c r="C3786" s="441">
        <v>900144515</v>
      </c>
      <c r="D3786" s="414" t="s">
        <v>550</v>
      </c>
      <c r="E3786" s="418" t="s">
        <v>1706</v>
      </c>
      <c r="F3786" s="627">
        <v>20211218</v>
      </c>
      <c r="G3786" s="419">
        <v>1517550</v>
      </c>
      <c r="H3786" s="419">
        <v>124.46</v>
      </c>
      <c r="I3786" s="419">
        <v>143.66999999999999</v>
      </c>
      <c r="J3786" s="466">
        <f t="shared" ref="J3786:J3823" si="642">+I3786/H3786</f>
        <v>1.1543467780813113</v>
      </c>
      <c r="K3786" s="419">
        <f t="shared" si="641"/>
        <v>17517.789530772938</v>
      </c>
      <c r="L3786" s="464">
        <f t="shared" si="627"/>
        <v>1535067.7895307729</v>
      </c>
      <c r="M3786" s="644">
        <f t="shared" si="628"/>
        <v>1.0768762326198641E-5</v>
      </c>
      <c r="P3786" s="479"/>
    </row>
    <row r="3787" spans="1:16">
      <c r="A3787" s="680"/>
      <c r="B3787" s="440" t="s">
        <v>549</v>
      </c>
      <c r="C3787" s="441">
        <v>900144515</v>
      </c>
      <c r="D3787" s="414" t="s">
        <v>550</v>
      </c>
      <c r="E3787" s="418" t="s">
        <v>1706</v>
      </c>
      <c r="F3787" s="627">
        <v>20211230</v>
      </c>
      <c r="G3787" s="419">
        <v>3990000</v>
      </c>
      <c r="H3787" s="419">
        <v>121.5</v>
      </c>
      <c r="I3787" s="419">
        <v>143.66999999999999</v>
      </c>
      <c r="J3787" s="466">
        <f t="shared" si="642"/>
        <v>1.182469135802469</v>
      </c>
      <c r="K3787" s="419">
        <f t="shared" si="641"/>
        <v>47180.518518518511</v>
      </c>
      <c r="L3787" s="464">
        <f t="shared" si="627"/>
        <v>4037180.5185185187</v>
      </c>
      <c r="M3787" s="644">
        <f t="shared" si="628"/>
        <v>2.8321509817605211E-5</v>
      </c>
      <c r="P3787" s="479"/>
    </row>
    <row r="3788" spans="1:16">
      <c r="A3788" s="680"/>
      <c r="B3788" s="440" t="s">
        <v>549</v>
      </c>
      <c r="C3788" s="441">
        <v>900144515</v>
      </c>
      <c r="D3788" s="414" t="s">
        <v>550</v>
      </c>
      <c r="E3788" s="418" t="s">
        <v>1706</v>
      </c>
      <c r="F3788" s="627">
        <v>20220211</v>
      </c>
      <c r="G3788" s="419">
        <v>3990000</v>
      </c>
      <c r="H3788" s="419">
        <v>122.63</v>
      </c>
      <c r="I3788" s="419">
        <v>143.66999999999999</v>
      </c>
      <c r="J3788" s="466">
        <f t="shared" si="642"/>
        <v>1.1715730245453804</v>
      </c>
      <c r="K3788" s="419">
        <f t="shared" si="641"/>
        <v>46745.76367936068</v>
      </c>
      <c r="L3788" s="464">
        <f t="shared" si="627"/>
        <v>4036745.7636793605</v>
      </c>
      <c r="M3788" s="644">
        <f t="shared" si="628"/>
        <v>2.8318459938267643E-5</v>
      </c>
      <c r="P3788" s="479"/>
    </row>
    <row r="3789" spans="1:16">
      <c r="A3789" s="680"/>
      <c r="B3789" s="440" t="s">
        <v>549</v>
      </c>
      <c r="C3789" s="441">
        <v>900144515</v>
      </c>
      <c r="D3789" s="414" t="s">
        <v>550</v>
      </c>
      <c r="E3789" s="418" t="s">
        <v>1706</v>
      </c>
      <c r="F3789" s="627">
        <v>20220212</v>
      </c>
      <c r="G3789" s="419">
        <v>5523300</v>
      </c>
      <c r="H3789" s="419">
        <v>123.51</v>
      </c>
      <c r="I3789" s="419">
        <v>143.66999999999999</v>
      </c>
      <c r="J3789" s="466">
        <f t="shared" si="642"/>
        <v>1.1632256497449598</v>
      </c>
      <c r="K3789" s="419">
        <f t="shared" si="641"/>
        <v>64248.442312363361</v>
      </c>
      <c r="L3789" s="464">
        <f t="shared" si="627"/>
        <v>5587548.4423123635</v>
      </c>
      <c r="M3789" s="644">
        <f t="shared" si="628"/>
        <v>3.9197605194866251E-5</v>
      </c>
      <c r="P3789" s="479"/>
    </row>
    <row r="3790" spans="1:16">
      <c r="A3790" s="680"/>
      <c r="B3790" s="440" t="s">
        <v>549</v>
      </c>
      <c r="C3790" s="441">
        <v>900144515</v>
      </c>
      <c r="D3790" s="414" t="s">
        <v>550</v>
      </c>
      <c r="E3790" s="418" t="s">
        <v>1706</v>
      </c>
      <c r="F3790" s="627">
        <v>20220308</v>
      </c>
      <c r="G3790" s="419">
        <v>3990000</v>
      </c>
      <c r="H3790" s="419">
        <v>124.46</v>
      </c>
      <c r="I3790" s="419">
        <v>143.66999999999999</v>
      </c>
      <c r="J3790" s="466">
        <f t="shared" si="642"/>
        <v>1.1543467780813113</v>
      </c>
      <c r="K3790" s="419">
        <f t="shared" si="641"/>
        <v>46058.43644544432</v>
      </c>
      <c r="L3790" s="464">
        <f t="shared" si="627"/>
        <v>4036058.4364454444</v>
      </c>
      <c r="M3790" s="644">
        <f t="shared" si="628"/>
        <v>2.8313638220508436E-5</v>
      </c>
      <c r="P3790" s="479"/>
    </row>
    <row r="3791" spans="1:16">
      <c r="A3791" s="680"/>
      <c r="B3791" s="440" t="s">
        <v>549</v>
      </c>
      <c r="C3791" s="441">
        <v>900144515</v>
      </c>
      <c r="D3791" s="414" t="s">
        <v>550</v>
      </c>
      <c r="E3791" s="418" t="s">
        <v>1706</v>
      </c>
      <c r="F3791" s="627">
        <v>20220409</v>
      </c>
      <c r="G3791" s="419">
        <v>4030250</v>
      </c>
      <c r="H3791" s="419">
        <v>124.46</v>
      </c>
      <c r="I3791" s="419">
        <v>143.66999999999999</v>
      </c>
      <c r="J3791" s="466">
        <f t="shared" si="642"/>
        <v>1.1543467780813113</v>
      </c>
      <c r="K3791" s="419">
        <f t="shared" si="641"/>
        <v>46523.061023622045</v>
      </c>
      <c r="L3791" s="464">
        <f t="shared" si="627"/>
        <v>4076773.0610236218</v>
      </c>
      <c r="M3791" s="644">
        <f t="shared" si="628"/>
        <v>2.8599258255189002E-5</v>
      </c>
      <c r="P3791" s="479"/>
    </row>
    <row r="3792" spans="1:16">
      <c r="A3792" s="680"/>
      <c r="B3792" s="440" t="s">
        <v>549</v>
      </c>
      <c r="C3792" s="441">
        <v>900144515</v>
      </c>
      <c r="D3792" s="414" t="s">
        <v>550</v>
      </c>
      <c r="E3792" s="418" t="s">
        <v>1706</v>
      </c>
      <c r="F3792" s="627">
        <v>20220422</v>
      </c>
      <c r="G3792" s="419">
        <v>4030250</v>
      </c>
      <c r="H3792" s="419">
        <v>124.46</v>
      </c>
      <c r="I3792" s="419">
        <v>143.66999999999999</v>
      </c>
      <c r="J3792" s="466">
        <f t="shared" si="642"/>
        <v>1.1543467780813113</v>
      </c>
      <c r="K3792" s="419">
        <f t="shared" si="641"/>
        <v>46523.061023622045</v>
      </c>
      <c r="L3792" s="464">
        <f t="shared" si="627"/>
        <v>4076773.0610236218</v>
      </c>
      <c r="M3792" s="644">
        <f t="shared" si="628"/>
        <v>2.8599258255189002E-5</v>
      </c>
      <c r="P3792" s="479"/>
    </row>
    <row r="3793" spans="1:16" s="411" customFormat="1">
      <c r="A3793" s="680"/>
      <c r="B3793" s="440" t="s">
        <v>549</v>
      </c>
      <c r="C3793" s="441">
        <v>900144515</v>
      </c>
      <c r="D3793" s="414" t="s">
        <v>550</v>
      </c>
      <c r="E3793" s="418" t="s">
        <v>1706</v>
      </c>
      <c r="F3793" s="627">
        <v>20220531</v>
      </c>
      <c r="G3793" s="419">
        <v>4030250</v>
      </c>
      <c r="H3793" s="454"/>
      <c r="I3793" s="419">
        <v>143.66999999999999</v>
      </c>
      <c r="J3793" s="467"/>
      <c r="K3793" s="419">
        <f t="shared" si="641"/>
        <v>0</v>
      </c>
      <c r="L3793" s="464">
        <f t="shared" si="627"/>
        <v>4030250</v>
      </c>
      <c r="M3793" s="644">
        <f t="shared" si="628"/>
        <v>2.8272891048302484E-5</v>
      </c>
    </row>
    <row r="3794" spans="1:16">
      <c r="A3794" s="680"/>
      <c r="B3794" s="440" t="s">
        <v>549</v>
      </c>
      <c r="C3794" s="441">
        <v>900144515</v>
      </c>
      <c r="D3794" s="414" t="s">
        <v>550</v>
      </c>
      <c r="E3794" s="418" t="s">
        <v>1706</v>
      </c>
      <c r="F3794" s="627">
        <v>20220624</v>
      </c>
      <c r="G3794" s="419">
        <v>4030250</v>
      </c>
      <c r="H3794" s="419">
        <v>0</v>
      </c>
      <c r="I3794" s="419">
        <v>143.66999999999999</v>
      </c>
      <c r="J3794" s="466">
        <v>0</v>
      </c>
      <c r="K3794" s="419">
        <f t="shared" si="641"/>
        <v>0</v>
      </c>
      <c r="L3794" s="464">
        <f t="shared" si="627"/>
        <v>4030250</v>
      </c>
      <c r="M3794" s="644">
        <f t="shared" si="628"/>
        <v>2.8272891048302484E-5</v>
      </c>
      <c r="P3794" s="479"/>
    </row>
    <row r="3795" spans="1:16" s="411" customFormat="1">
      <c r="A3795" s="680"/>
      <c r="B3795" s="440" t="s">
        <v>549</v>
      </c>
      <c r="C3795" s="441">
        <v>900144515</v>
      </c>
      <c r="D3795" s="414" t="s">
        <v>550</v>
      </c>
      <c r="E3795" s="418" t="s">
        <v>1706</v>
      </c>
      <c r="F3795" s="627">
        <v>20220729</v>
      </c>
      <c r="G3795" s="419">
        <v>4030250</v>
      </c>
      <c r="H3795" s="454"/>
      <c r="I3795" s="419">
        <v>143.66999999999999</v>
      </c>
      <c r="J3795" s="467"/>
      <c r="K3795" s="419">
        <f t="shared" si="641"/>
        <v>0</v>
      </c>
      <c r="L3795" s="464">
        <f t="shared" si="627"/>
        <v>4030250</v>
      </c>
      <c r="M3795" s="644">
        <f t="shared" si="628"/>
        <v>2.8272891048302484E-5</v>
      </c>
    </row>
    <row r="3796" spans="1:16">
      <c r="A3796" s="680"/>
      <c r="B3796" s="440" t="s">
        <v>549</v>
      </c>
      <c r="C3796" s="441">
        <v>900144515</v>
      </c>
      <c r="D3796" s="414" t="s">
        <v>550</v>
      </c>
      <c r="E3796" s="418" t="s">
        <v>1706</v>
      </c>
      <c r="F3796" s="627">
        <v>20220826</v>
      </c>
      <c r="G3796" s="419">
        <v>4030250</v>
      </c>
      <c r="H3796" s="419">
        <v>0</v>
      </c>
      <c r="I3796" s="419">
        <v>143.66999999999999</v>
      </c>
      <c r="J3796" s="466">
        <v>0</v>
      </c>
      <c r="K3796" s="419">
        <f t="shared" si="641"/>
        <v>0</v>
      </c>
      <c r="L3796" s="464">
        <f t="shared" si="627"/>
        <v>4030250</v>
      </c>
      <c r="M3796" s="644">
        <f t="shared" si="628"/>
        <v>2.8272891048302484E-5</v>
      </c>
      <c r="P3796" s="479"/>
    </row>
    <row r="3797" spans="1:16" s="411" customFormat="1">
      <c r="A3797" s="680"/>
      <c r="B3797" s="456" t="s">
        <v>26</v>
      </c>
      <c r="C3797" s="458"/>
      <c r="D3797" s="449"/>
      <c r="E3797" s="526"/>
      <c r="F3797" s="626"/>
      <c r="G3797" s="454">
        <f>SUM(G3785:G3796)</f>
        <v>47007915</v>
      </c>
      <c r="H3797" s="454" t="s">
        <v>158</v>
      </c>
      <c r="I3797" s="454" t="s">
        <v>158</v>
      </c>
      <c r="J3797" s="454" t="s">
        <v>158</v>
      </c>
      <c r="K3797" s="454">
        <f t="shared" ref="K3797:L3797" si="643">SUM(K3785:K3796)</f>
        <v>314797.07253370387</v>
      </c>
      <c r="L3797" s="454">
        <f t="shared" si="643"/>
        <v>47322712.072533704</v>
      </c>
      <c r="M3797" s="644">
        <f t="shared" si="628"/>
        <v>3.3197689536305046E-4</v>
      </c>
    </row>
    <row r="3798" spans="1:16" ht="14">
      <c r="A3798" s="680"/>
      <c r="B3798" s="439" t="s">
        <v>905</v>
      </c>
      <c r="C3798" s="441">
        <v>1144105749</v>
      </c>
      <c r="D3798" s="439" t="s">
        <v>1100</v>
      </c>
      <c r="E3798" s="418" t="s">
        <v>1706</v>
      </c>
      <c r="F3798" s="627">
        <v>20211231</v>
      </c>
      <c r="G3798" s="419">
        <v>50283900</v>
      </c>
      <c r="H3798" s="419">
        <v>0</v>
      </c>
      <c r="I3798" s="419">
        <v>143.66999999999999</v>
      </c>
      <c r="J3798" s="466">
        <v>0</v>
      </c>
      <c r="K3798" s="419">
        <f>+G3798*J3798%</f>
        <v>0</v>
      </c>
      <c r="L3798" s="464">
        <f t="shared" si="627"/>
        <v>50283900</v>
      </c>
      <c r="M3798" s="644">
        <f t="shared" si="628"/>
        <v>3.527501336601296E-4</v>
      </c>
      <c r="P3798" s="479"/>
    </row>
    <row r="3799" spans="1:16" s="411" customFormat="1">
      <c r="A3799" s="680"/>
      <c r="B3799" s="456" t="s">
        <v>26</v>
      </c>
      <c r="C3799" s="458"/>
      <c r="D3799" s="449"/>
      <c r="E3799" s="526"/>
      <c r="F3799" s="626"/>
      <c r="G3799" s="454">
        <f>SUM(G3798)</f>
        <v>50283900</v>
      </c>
      <c r="H3799" s="454" t="s">
        <v>158</v>
      </c>
      <c r="I3799" s="454" t="s">
        <v>158</v>
      </c>
      <c r="J3799" s="454" t="s">
        <v>158</v>
      </c>
      <c r="K3799" s="454">
        <f t="shared" ref="K3799:L3799" si="644">SUM(K3798)</f>
        <v>0</v>
      </c>
      <c r="L3799" s="454">
        <f t="shared" si="644"/>
        <v>50283900</v>
      </c>
      <c r="M3799" s="644">
        <f t="shared" si="628"/>
        <v>3.527501336601296E-4</v>
      </c>
    </row>
    <row r="3800" spans="1:16" ht="14">
      <c r="A3800" s="680"/>
      <c r="B3800" s="439" t="s">
        <v>327</v>
      </c>
      <c r="C3800" s="441">
        <v>31577014</v>
      </c>
      <c r="D3800" s="439" t="s">
        <v>1117</v>
      </c>
      <c r="E3800" s="418" t="s">
        <v>1706</v>
      </c>
      <c r="F3800" s="629">
        <v>45522</v>
      </c>
      <c r="G3800" s="419">
        <v>110900</v>
      </c>
      <c r="H3800" s="419">
        <v>143.66999999999999</v>
      </c>
      <c r="I3800" s="419">
        <v>143.66999999999999</v>
      </c>
      <c r="J3800" s="466">
        <f t="shared" si="642"/>
        <v>1</v>
      </c>
      <c r="K3800" s="419">
        <f>+G3800*J3800%</f>
        <v>1109</v>
      </c>
      <c r="L3800" s="464">
        <f t="shared" si="627"/>
        <v>112009</v>
      </c>
      <c r="M3800" s="644">
        <f t="shared" si="628"/>
        <v>7.8576223644421878E-7</v>
      </c>
      <c r="P3800" s="479"/>
    </row>
    <row r="3801" spans="1:16" s="411" customFormat="1">
      <c r="A3801" s="680"/>
      <c r="B3801" s="456" t="s">
        <v>26</v>
      </c>
      <c r="C3801" s="458"/>
      <c r="D3801" s="449"/>
      <c r="E3801" s="526"/>
      <c r="F3801" s="626"/>
      <c r="G3801" s="454">
        <f>SUM(G3800)</f>
        <v>110900</v>
      </c>
      <c r="H3801" s="454" t="s">
        <v>158</v>
      </c>
      <c r="I3801" s="454" t="s">
        <v>158</v>
      </c>
      <c r="J3801" s="454" t="s">
        <v>158</v>
      </c>
      <c r="K3801" s="454">
        <f t="shared" ref="K3801:L3801" si="645">SUM(K3800)</f>
        <v>1109</v>
      </c>
      <c r="L3801" s="454">
        <f t="shared" si="645"/>
        <v>112009</v>
      </c>
      <c r="M3801" s="644">
        <f t="shared" si="628"/>
        <v>7.8576223644421878E-7</v>
      </c>
    </row>
    <row r="3802" spans="1:16" ht="14">
      <c r="A3802" s="680"/>
      <c r="B3802" s="439" t="s">
        <v>699</v>
      </c>
      <c r="C3802" s="441">
        <v>1026154096</v>
      </c>
      <c r="D3802" s="439" t="s">
        <v>902</v>
      </c>
      <c r="E3802" s="418" t="s">
        <v>1706</v>
      </c>
      <c r="F3802" s="629">
        <v>45281</v>
      </c>
      <c r="G3802" s="419">
        <v>22500000</v>
      </c>
      <c r="H3802" s="419">
        <v>137.72</v>
      </c>
      <c r="I3802" s="419">
        <v>143.66999999999999</v>
      </c>
      <c r="J3802" s="466">
        <f t="shared" si="642"/>
        <v>1.0432036015103108</v>
      </c>
      <c r="K3802" s="419">
        <f>+G3802*J3802%</f>
        <v>234720.81033981993</v>
      </c>
      <c r="L3802" s="464">
        <f t="shared" si="627"/>
        <v>22734720.81033982</v>
      </c>
      <c r="M3802" s="644">
        <f t="shared" si="628"/>
        <v>1.594879435479965E-4</v>
      </c>
      <c r="P3802" s="479"/>
    </row>
    <row r="3803" spans="1:16" s="411" customFormat="1">
      <c r="A3803" s="680"/>
      <c r="B3803" s="456" t="s">
        <v>26</v>
      </c>
      <c r="C3803" s="458"/>
      <c r="D3803" s="449"/>
      <c r="E3803" s="526"/>
      <c r="F3803" s="626"/>
      <c r="G3803" s="454">
        <f>SUM(G3802)</f>
        <v>22500000</v>
      </c>
      <c r="H3803" s="454" t="s">
        <v>158</v>
      </c>
      <c r="I3803" s="454" t="s">
        <v>158</v>
      </c>
      <c r="J3803" s="454" t="s">
        <v>158</v>
      </c>
      <c r="K3803" s="454">
        <f t="shared" ref="K3803:L3803" si="646">SUM(K3802)</f>
        <v>234720.81033981993</v>
      </c>
      <c r="L3803" s="454">
        <f t="shared" si="646"/>
        <v>22734720.81033982</v>
      </c>
      <c r="M3803" s="644">
        <f t="shared" si="628"/>
        <v>1.594879435479965E-4</v>
      </c>
    </row>
    <row r="3804" spans="1:16">
      <c r="A3804" s="680"/>
      <c r="B3804" s="440" t="s">
        <v>198</v>
      </c>
      <c r="C3804" s="441">
        <v>800001047</v>
      </c>
      <c r="D3804" s="414" t="s">
        <v>199</v>
      </c>
      <c r="E3804" s="418" t="s">
        <v>1706</v>
      </c>
      <c r="F3804" s="627">
        <v>20220614</v>
      </c>
      <c r="G3804" s="419">
        <v>3580617</v>
      </c>
      <c r="H3804" s="419">
        <v>0</v>
      </c>
      <c r="I3804" s="419">
        <v>143.66999999999999</v>
      </c>
      <c r="J3804" s="466">
        <v>0</v>
      </c>
      <c r="K3804" s="419">
        <f t="shared" ref="K3804:K3837" si="647">+G3804*J3804%</f>
        <v>0</v>
      </c>
      <c r="L3804" s="464">
        <f t="shared" si="627"/>
        <v>3580617</v>
      </c>
      <c r="M3804" s="644">
        <f t="shared" si="628"/>
        <v>2.5118638875181364E-5</v>
      </c>
      <c r="P3804" s="479"/>
    </row>
    <row r="3805" spans="1:16" s="411" customFormat="1">
      <c r="A3805" s="680"/>
      <c r="B3805" s="440" t="s">
        <v>198</v>
      </c>
      <c r="C3805" s="441">
        <v>800001047</v>
      </c>
      <c r="D3805" s="414" t="s">
        <v>199</v>
      </c>
      <c r="E3805" s="418" t="s">
        <v>1706</v>
      </c>
      <c r="F3805" s="627">
        <v>20220520</v>
      </c>
      <c r="G3805" s="419">
        <v>207555</v>
      </c>
      <c r="H3805" s="454"/>
      <c r="I3805" s="419">
        <v>143.66999999999999</v>
      </c>
      <c r="J3805" s="467"/>
      <c r="K3805" s="419">
        <f t="shared" si="647"/>
        <v>0</v>
      </c>
      <c r="L3805" s="464">
        <f t="shared" si="627"/>
        <v>207555</v>
      </c>
      <c r="M3805" s="644">
        <f t="shared" si="628"/>
        <v>1.4560337203722901E-6</v>
      </c>
    </row>
    <row r="3806" spans="1:16">
      <c r="A3806" s="680"/>
      <c r="B3806" s="440" t="s">
        <v>198</v>
      </c>
      <c r="C3806" s="441">
        <v>800001047</v>
      </c>
      <c r="D3806" s="414" t="s">
        <v>199</v>
      </c>
      <c r="E3806" s="418" t="s">
        <v>1706</v>
      </c>
      <c r="F3806" s="627">
        <v>20220819</v>
      </c>
      <c r="G3806" s="419">
        <v>160719</v>
      </c>
      <c r="H3806" s="419">
        <v>0</v>
      </c>
      <c r="I3806" s="419">
        <v>143.66999999999999</v>
      </c>
      <c r="J3806" s="466">
        <v>0</v>
      </c>
      <c r="K3806" s="419">
        <f t="shared" si="647"/>
        <v>0</v>
      </c>
      <c r="L3806" s="464">
        <f t="shared" si="627"/>
        <v>160719</v>
      </c>
      <c r="M3806" s="644">
        <f t="shared" si="628"/>
        <v>1.1274711931994608E-6</v>
      </c>
      <c r="P3806" s="479"/>
    </row>
    <row r="3807" spans="1:16" s="411" customFormat="1">
      <c r="A3807" s="680"/>
      <c r="B3807" s="440" t="s">
        <v>198</v>
      </c>
      <c r="C3807" s="441">
        <v>800001047</v>
      </c>
      <c r="D3807" s="414" t="s">
        <v>199</v>
      </c>
      <c r="E3807" s="418" t="s">
        <v>1706</v>
      </c>
      <c r="F3807" s="627">
        <v>20221226</v>
      </c>
      <c r="G3807" s="419">
        <v>3979111</v>
      </c>
      <c r="H3807" s="454"/>
      <c r="I3807" s="419">
        <v>143.66999999999999</v>
      </c>
      <c r="J3807" s="467"/>
      <c r="K3807" s="419">
        <f t="shared" si="647"/>
        <v>0</v>
      </c>
      <c r="L3807" s="464">
        <f t="shared" si="627"/>
        <v>3979111</v>
      </c>
      <c r="M3807" s="644">
        <f t="shared" si="628"/>
        <v>2.7914142242317958E-5</v>
      </c>
    </row>
    <row r="3808" spans="1:16">
      <c r="A3808" s="680"/>
      <c r="B3808" s="440" t="s">
        <v>198</v>
      </c>
      <c r="C3808" s="441">
        <v>800001047</v>
      </c>
      <c r="D3808" s="414" t="s">
        <v>199</v>
      </c>
      <c r="E3808" s="418" t="s">
        <v>1706</v>
      </c>
      <c r="F3808" s="627">
        <v>20220317</v>
      </c>
      <c r="G3808" s="419">
        <v>1597669</v>
      </c>
      <c r="H3808" s="419">
        <v>119.31</v>
      </c>
      <c r="I3808" s="419">
        <v>143.66999999999999</v>
      </c>
      <c r="J3808" s="466">
        <f t="shared" si="642"/>
        <v>1.2041740005028916</v>
      </c>
      <c r="K3808" s="419">
        <f t="shared" si="647"/>
        <v>19238.714712094541</v>
      </c>
      <c r="L3808" s="464">
        <f t="shared" si="627"/>
        <v>1616907.7147120945</v>
      </c>
      <c r="M3808" s="644">
        <f t="shared" si="628"/>
        <v>1.1342883357909511E-5</v>
      </c>
      <c r="P3808" s="479"/>
    </row>
    <row r="3809" spans="1:16" s="411" customFormat="1">
      <c r="A3809" s="680"/>
      <c r="B3809" s="440" t="s">
        <v>198</v>
      </c>
      <c r="C3809" s="441">
        <v>800001047</v>
      </c>
      <c r="D3809" s="414" t="s">
        <v>199</v>
      </c>
      <c r="E3809" s="418" t="s">
        <v>1706</v>
      </c>
      <c r="F3809" s="627">
        <v>20220216</v>
      </c>
      <c r="G3809" s="419">
        <v>1037193</v>
      </c>
      <c r="H3809" s="454"/>
      <c r="I3809" s="419">
        <v>143.66999999999999</v>
      </c>
      <c r="J3809" s="467"/>
      <c r="K3809" s="419">
        <f t="shared" si="647"/>
        <v>0</v>
      </c>
      <c r="L3809" s="464">
        <f t="shared" si="627"/>
        <v>1037193</v>
      </c>
      <c r="M3809" s="644">
        <f t="shared" si="628"/>
        <v>7.2760857726101349E-6</v>
      </c>
    </row>
    <row r="3810" spans="1:16">
      <c r="A3810" s="680"/>
      <c r="B3810" s="440" t="s">
        <v>198</v>
      </c>
      <c r="C3810" s="441">
        <v>800001047</v>
      </c>
      <c r="D3810" s="414" t="s">
        <v>199</v>
      </c>
      <c r="E3810" s="418" t="s">
        <v>1706</v>
      </c>
      <c r="F3810" s="627">
        <v>20220219</v>
      </c>
      <c r="G3810" s="419">
        <v>713519</v>
      </c>
      <c r="H3810" s="419">
        <v>0</v>
      </c>
      <c r="I3810" s="419">
        <v>143.66999999999999</v>
      </c>
      <c r="J3810" s="466">
        <v>0</v>
      </c>
      <c r="K3810" s="419">
        <f t="shared" si="647"/>
        <v>0</v>
      </c>
      <c r="L3810" s="464">
        <f t="shared" si="627"/>
        <v>713519</v>
      </c>
      <c r="M3810" s="644">
        <f t="shared" si="628"/>
        <v>5.0054574648951652E-6</v>
      </c>
      <c r="P3810" s="479"/>
    </row>
    <row r="3811" spans="1:16">
      <c r="A3811" s="680"/>
      <c r="B3811" s="440" t="s">
        <v>198</v>
      </c>
      <c r="C3811" s="441">
        <v>800001047</v>
      </c>
      <c r="D3811" s="414" t="s">
        <v>199</v>
      </c>
      <c r="E3811" s="418" t="s">
        <v>1706</v>
      </c>
      <c r="F3811" s="627">
        <v>20220219</v>
      </c>
      <c r="G3811" s="419">
        <v>2092750</v>
      </c>
      <c r="H3811" s="419">
        <v>0</v>
      </c>
      <c r="I3811" s="419">
        <v>143.66999999999999</v>
      </c>
      <c r="J3811" s="466">
        <v>0</v>
      </c>
      <c r="K3811" s="419">
        <f t="shared" si="647"/>
        <v>0</v>
      </c>
      <c r="L3811" s="464">
        <f t="shared" si="627"/>
        <v>2092750</v>
      </c>
      <c r="M3811" s="644">
        <f t="shared" si="628"/>
        <v>1.4680998136923274E-5</v>
      </c>
      <c r="P3811" s="479"/>
    </row>
    <row r="3812" spans="1:16" s="411" customFormat="1">
      <c r="A3812" s="680"/>
      <c r="B3812" s="440" t="s">
        <v>198</v>
      </c>
      <c r="C3812" s="441">
        <v>800001047</v>
      </c>
      <c r="D3812" s="414" t="s">
        <v>199</v>
      </c>
      <c r="E3812" s="418" t="s">
        <v>1706</v>
      </c>
      <c r="F3812" s="627">
        <v>20220311</v>
      </c>
      <c r="G3812" s="419">
        <v>2637582</v>
      </c>
      <c r="H3812" s="454"/>
      <c r="I3812" s="419">
        <v>143.66999999999999</v>
      </c>
      <c r="J3812" s="467"/>
      <c r="K3812" s="419">
        <f t="shared" si="647"/>
        <v>0</v>
      </c>
      <c r="L3812" s="464">
        <f t="shared" si="627"/>
        <v>2637582</v>
      </c>
      <c r="M3812" s="644">
        <f t="shared" si="628"/>
        <v>1.8503087529796852E-5</v>
      </c>
    </row>
    <row r="3813" spans="1:16">
      <c r="A3813" s="680"/>
      <c r="B3813" s="440" t="s">
        <v>198</v>
      </c>
      <c r="C3813" s="441">
        <v>800001047</v>
      </c>
      <c r="D3813" s="414" t="s">
        <v>199</v>
      </c>
      <c r="E3813" s="418" t="s">
        <v>1706</v>
      </c>
      <c r="F3813" s="627">
        <v>20220417</v>
      </c>
      <c r="G3813" s="419">
        <v>68699</v>
      </c>
      <c r="H3813" s="419">
        <v>111.41</v>
      </c>
      <c r="I3813" s="419">
        <v>143.66999999999999</v>
      </c>
      <c r="J3813" s="466">
        <f t="shared" si="642"/>
        <v>1.2895610806929358</v>
      </c>
      <c r="K3813" s="419">
        <f t="shared" si="647"/>
        <v>885.91556682524003</v>
      </c>
      <c r="L3813" s="464">
        <f t="shared" si="627"/>
        <v>69584.915566825235</v>
      </c>
      <c r="M3813" s="644">
        <f t="shared" si="628"/>
        <v>4.8815004935827239E-7</v>
      </c>
      <c r="P3813" s="479"/>
    </row>
    <row r="3814" spans="1:16" s="411" customFormat="1">
      <c r="A3814" s="680"/>
      <c r="B3814" s="440" t="s">
        <v>198</v>
      </c>
      <c r="C3814" s="441">
        <v>800001047</v>
      </c>
      <c r="D3814" s="414" t="s">
        <v>199</v>
      </c>
      <c r="E3814" s="418" t="s">
        <v>1706</v>
      </c>
      <c r="F3814" s="627">
        <v>20220324</v>
      </c>
      <c r="G3814" s="419">
        <v>63840</v>
      </c>
      <c r="H3814" s="454"/>
      <c r="I3814" s="419">
        <v>143.66999999999999</v>
      </c>
      <c r="J3814" s="467"/>
      <c r="K3814" s="419">
        <f t="shared" si="647"/>
        <v>0</v>
      </c>
      <c r="L3814" s="464">
        <f t="shared" si="627"/>
        <v>63840</v>
      </c>
      <c r="M3814" s="644">
        <f t="shared" si="628"/>
        <v>4.4784848694836068E-7</v>
      </c>
    </row>
    <row r="3815" spans="1:16">
      <c r="A3815" s="680"/>
      <c r="B3815" s="440" t="s">
        <v>198</v>
      </c>
      <c r="C3815" s="441">
        <v>800001047</v>
      </c>
      <c r="D3815" s="414" t="s">
        <v>199</v>
      </c>
      <c r="E3815" s="418" t="s">
        <v>1706</v>
      </c>
      <c r="F3815" s="627">
        <v>20220501</v>
      </c>
      <c r="G3815" s="419">
        <v>3704607</v>
      </c>
      <c r="H3815" s="419">
        <v>0</v>
      </c>
      <c r="I3815" s="419">
        <v>143.66999999999999</v>
      </c>
      <c r="J3815" s="466">
        <v>0</v>
      </c>
      <c r="K3815" s="419">
        <f t="shared" si="647"/>
        <v>0</v>
      </c>
      <c r="L3815" s="464">
        <f t="shared" si="627"/>
        <v>3704607</v>
      </c>
      <c r="M3815" s="644">
        <f t="shared" si="628"/>
        <v>2.5988449869804284E-5</v>
      </c>
      <c r="P3815" s="479"/>
    </row>
    <row r="3816" spans="1:16">
      <c r="A3816" s="680"/>
      <c r="B3816" s="440" t="s">
        <v>198</v>
      </c>
      <c r="C3816" s="441">
        <v>800001047</v>
      </c>
      <c r="D3816" s="414" t="s">
        <v>199</v>
      </c>
      <c r="E3816" s="418" t="s">
        <v>1706</v>
      </c>
      <c r="F3816" s="627">
        <v>20220422</v>
      </c>
      <c r="G3816" s="419">
        <v>2437995</v>
      </c>
      <c r="H3816" s="419">
        <v>0</v>
      </c>
      <c r="I3816" s="419">
        <v>143.66999999999999</v>
      </c>
      <c r="J3816" s="466">
        <v>0</v>
      </c>
      <c r="K3816" s="419">
        <f t="shared" si="647"/>
        <v>0</v>
      </c>
      <c r="L3816" s="464">
        <f t="shared" si="627"/>
        <v>2437995</v>
      </c>
      <c r="M3816" s="644">
        <f t="shared" si="628"/>
        <v>1.7102950688246689E-5</v>
      </c>
      <c r="P3816" s="479"/>
    </row>
    <row r="3817" spans="1:16" s="411" customFormat="1">
      <c r="A3817" s="680"/>
      <c r="B3817" s="440" t="s">
        <v>198</v>
      </c>
      <c r="C3817" s="441">
        <v>800001047</v>
      </c>
      <c r="D3817" s="414" t="s">
        <v>199</v>
      </c>
      <c r="E3817" s="418" t="s">
        <v>1706</v>
      </c>
      <c r="F3817" s="627">
        <v>20220425</v>
      </c>
      <c r="G3817" s="419">
        <v>1142816</v>
      </c>
      <c r="H3817" s="454"/>
      <c r="I3817" s="419">
        <v>143.66999999999999</v>
      </c>
      <c r="J3817" s="467"/>
      <c r="K3817" s="419">
        <f t="shared" si="647"/>
        <v>0</v>
      </c>
      <c r="L3817" s="464">
        <f t="shared" si="627"/>
        <v>1142816</v>
      </c>
      <c r="M3817" s="644">
        <f t="shared" si="628"/>
        <v>8.0170491300184482E-6</v>
      </c>
    </row>
    <row r="3818" spans="1:16">
      <c r="A3818" s="680"/>
      <c r="B3818" s="440" t="s">
        <v>198</v>
      </c>
      <c r="C3818" s="441">
        <v>800001047</v>
      </c>
      <c r="D3818" s="414" t="s">
        <v>199</v>
      </c>
      <c r="E3818" s="418" t="s">
        <v>1706</v>
      </c>
      <c r="F3818" s="627">
        <v>20220418</v>
      </c>
      <c r="G3818" s="419">
        <v>296563</v>
      </c>
      <c r="H3818" s="419">
        <v>133.78</v>
      </c>
      <c r="I3818" s="419">
        <v>143.66999999999999</v>
      </c>
      <c r="J3818" s="466">
        <f t="shared" si="642"/>
        <v>1.0739273433996113</v>
      </c>
      <c r="K3818" s="419">
        <f t="shared" si="647"/>
        <v>3184.8711474061888</v>
      </c>
      <c r="L3818" s="464">
        <f t="shared" ref="L3818:L3881" si="648">+G3818+K3818</f>
        <v>299747.87114740617</v>
      </c>
      <c r="M3818" s="644">
        <f t="shared" si="628"/>
        <v>2.1027824335739039E-6</v>
      </c>
      <c r="P3818" s="479"/>
    </row>
    <row r="3819" spans="1:16">
      <c r="A3819" s="680"/>
      <c r="B3819" s="440" t="s">
        <v>198</v>
      </c>
      <c r="C3819" s="441">
        <v>800001047</v>
      </c>
      <c r="D3819" s="414" t="s">
        <v>199</v>
      </c>
      <c r="E3819" s="418" t="s">
        <v>1706</v>
      </c>
      <c r="F3819" s="627">
        <v>20220408</v>
      </c>
      <c r="G3819" s="419">
        <v>320758</v>
      </c>
      <c r="H3819" s="419">
        <v>133.78</v>
      </c>
      <c r="I3819" s="419">
        <v>143.66999999999999</v>
      </c>
      <c r="J3819" s="466">
        <f t="shared" si="642"/>
        <v>1.0739273433996113</v>
      </c>
      <c r="K3819" s="419">
        <f t="shared" si="647"/>
        <v>3444.7078681417252</v>
      </c>
      <c r="L3819" s="464">
        <f t="shared" si="648"/>
        <v>324202.7078681417</v>
      </c>
      <c r="M3819" s="644">
        <f t="shared" ref="M3819:M3882" si="649">+L3819/$L$4337</f>
        <v>2.2743372835731302E-6</v>
      </c>
      <c r="P3819" s="479"/>
    </row>
    <row r="3820" spans="1:16">
      <c r="A3820" s="680"/>
      <c r="B3820" s="440" t="s">
        <v>198</v>
      </c>
      <c r="C3820" s="441">
        <v>800001047</v>
      </c>
      <c r="D3820" s="414" t="s">
        <v>199</v>
      </c>
      <c r="E3820" s="418" t="s">
        <v>1706</v>
      </c>
      <c r="F3820" s="627">
        <v>20220404</v>
      </c>
      <c r="G3820" s="419">
        <v>57596</v>
      </c>
      <c r="H3820" s="419">
        <v>134.44999999999999</v>
      </c>
      <c r="I3820" s="419">
        <v>143.66999999999999</v>
      </c>
      <c r="J3820" s="466">
        <f t="shared" si="642"/>
        <v>1.0685756786909633</v>
      </c>
      <c r="K3820" s="419">
        <f t="shared" si="647"/>
        <v>615.45684789884717</v>
      </c>
      <c r="L3820" s="464">
        <f t="shared" si="648"/>
        <v>58211.456847898844</v>
      </c>
      <c r="M3820" s="644">
        <f t="shared" si="649"/>
        <v>4.0836329687329709E-7</v>
      </c>
      <c r="P3820" s="479"/>
    </row>
    <row r="3821" spans="1:16">
      <c r="A3821" s="680"/>
      <c r="B3821" s="440" t="s">
        <v>198</v>
      </c>
      <c r="C3821" s="441">
        <v>800001047</v>
      </c>
      <c r="D3821" s="414" t="s">
        <v>199</v>
      </c>
      <c r="E3821" s="418" t="s">
        <v>1706</v>
      </c>
      <c r="F3821" s="627">
        <v>20220503</v>
      </c>
      <c r="G3821" s="419">
        <v>4153920</v>
      </c>
      <c r="H3821" s="419">
        <v>143.66999999999999</v>
      </c>
      <c r="I3821" s="419">
        <v>143.66999999999999</v>
      </c>
      <c r="J3821" s="466">
        <f t="shared" si="642"/>
        <v>1</v>
      </c>
      <c r="K3821" s="419">
        <f t="shared" si="647"/>
        <v>41539.200000000004</v>
      </c>
      <c r="L3821" s="464">
        <f t="shared" si="648"/>
        <v>4195459.2</v>
      </c>
      <c r="M3821" s="644">
        <f t="shared" si="649"/>
        <v>2.9431861760237778E-5</v>
      </c>
      <c r="P3821" s="479"/>
    </row>
    <row r="3822" spans="1:16" s="411" customFormat="1">
      <c r="A3822" s="680"/>
      <c r="B3822" s="440" t="s">
        <v>198</v>
      </c>
      <c r="C3822" s="441">
        <v>800001047</v>
      </c>
      <c r="D3822" s="414" t="s">
        <v>199</v>
      </c>
      <c r="E3822" s="418" t="s">
        <v>1706</v>
      </c>
      <c r="F3822" s="627">
        <v>20220604</v>
      </c>
      <c r="G3822" s="419">
        <v>112037</v>
      </c>
      <c r="H3822" s="454"/>
      <c r="I3822" s="419">
        <v>143.66999999999999</v>
      </c>
      <c r="J3822" s="467"/>
      <c r="K3822" s="419">
        <f t="shared" si="647"/>
        <v>0</v>
      </c>
      <c r="L3822" s="464">
        <f t="shared" si="648"/>
        <v>112037</v>
      </c>
      <c r="M3822" s="644">
        <f t="shared" si="649"/>
        <v>7.8595866121919618E-7</v>
      </c>
    </row>
    <row r="3823" spans="1:16">
      <c r="A3823" s="680"/>
      <c r="B3823" s="440" t="s">
        <v>198</v>
      </c>
      <c r="C3823" s="441">
        <v>800001047</v>
      </c>
      <c r="D3823" s="414" t="s">
        <v>199</v>
      </c>
      <c r="E3823" s="418" t="s">
        <v>1706</v>
      </c>
      <c r="F3823" s="627">
        <v>20220729</v>
      </c>
      <c r="G3823" s="419">
        <v>4426093</v>
      </c>
      <c r="H3823" s="419">
        <v>142.91999999999999</v>
      </c>
      <c r="I3823" s="419">
        <v>143.66999999999999</v>
      </c>
      <c r="J3823" s="466">
        <f t="shared" si="642"/>
        <v>1.0052476910159529</v>
      </c>
      <c r="K3823" s="419">
        <f t="shared" si="647"/>
        <v>44493.197684718718</v>
      </c>
      <c r="L3823" s="464">
        <f t="shared" si="648"/>
        <v>4470586.1976847183</v>
      </c>
      <c r="M3823" s="644">
        <f t="shared" si="649"/>
        <v>3.1361924567752599E-5</v>
      </c>
      <c r="P3823" s="479"/>
    </row>
    <row r="3824" spans="1:16">
      <c r="A3824" s="680"/>
      <c r="B3824" s="440" t="s">
        <v>198</v>
      </c>
      <c r="C3824" s="441">
        <v>800001047</v>
      </c>
      <c r="D3824" s="414" t="s">
        <v>199</v>
      </c>
      <c r="E3824" s="418" t="s">
        <v>1706</v>
      </c>
      <c r="F3824" s="627">
        <v>20220729</v>
      </c>
      <c r="G3824" s="419">
        <v>1490879</v>
      </c>
      <c r="H3824" s="419">
        <v>0</v>
      </c>
      <c r="I3824" s="419">
        <v>143.66999999999999</v>
      </c>
      <c r="J3824" s="466">
        <v>0</v>
      </c>
      <c r="K3824" s="419">
        <f t="shared" si="647"/>
        <v>0</v>
      </c>
      <c r="L3824" s="464">
        <f t="shared" si="648"/>
        <v>1490879</v>
      </c>
      <c r="M3824" s="644">
        <f t="shared" si="649"/>
        <v>1.0458770431909227E-5</v>
      </c>
      <c r="P3824" s="479"/>
    </row>
    <row r="3825" spans="1:16">
      <c r="A3825" s="680"/>
      <c r="B3825" s="440" t="s">
        <v>198</v>
      </c>
      <c r="C3825" s="441">
        <v>800001047</v>
      </c>
      <c r="D3825" s="414" t="s">
        <v>199</v>
      </c>
      <c r="E3825" s="418" t="s">
        <v>1706</v>
      </c>
      <c r="F3825" s="627">
        <v>20220811</v>
      </c>
      <c r="G3825" s="419">
        <v>305697</v>
      </c>
      <c r="H3825" s="419">
        <v>0</v>
      </c>
      <c r="I3825" s="419">
        <v>143.66999999999999</v>
      </c>
      <c r="J3825" s="466">
        <v>0</v>
      </c>
      <c r="K3825" s="419">
        <f t="shared" si="647"/>
        <v>0</v>
      </c>
      <c r="L3825" s="464">
        <f t="shared" si="648"/>
        <v>305697</v>
      </c>
      <c r="M3825" s="644">
        <f t="shared" si="649"/>
        <v>2.1445165870089757E-6</v>
      </c>
      <c r="P3825" s="479"/>
    </row>
    <row r="3826" spans="1:16" s="411" customFormat="1">
      <c r="A3826" s="680"/>
      <c r="B3826" s="440" t="s">
        <v>198</v>
      </c>
      <c r="C3826" s="441">
        <v>800001047</v>
      </c>
      <c r="D3826" s="414" t="s">
        <v>199</v>
      </c>
      <c r="E3826" s="418" t="s">
        <v>1706</v>
      </c>
      <c r="F3826" s="627">
        <v>20220806</v>
      </c>
      <c r="G3826" s="419">
        <v>509171</v>
      </c>
      <c r="H3826" s="454"/>
      <c r="I3826" s="419">
        <v>143.66999999999999</v>
      </c>
      <c r="J3826" s="467"/>
      <c r="K3826" s="419">
        <f t="shared" si="647"/>
        <v>0</v>
      </c>
      <c r="L3826" s="464">
        <f t="shared" si="648"/>
        <v>509171</v>
      </c>
      <c r="M3826" s="644">
        <f t="shared" si="649"/>
        <v>3.5719213964283168E-6</v>
      </c>
    </row>
    <row r="3827" spans="1:16">
      <c r="A3827" s="680"/>
      <c r="B3827" s="440" t="s">
        <v>198</v>
      </c>
      <c r="C3827" s="441">
        <v>800001047</v>
      </c>
      <c r="D3827" s="414" t="s">
        <v>199</v>
      </c>
      <c r="E3827" s="418" t="s">
        <v>1706</v>
      </c>
      <c r="F3827" s="627">
        <v>20220812</v>
      </c>
      <c r="G3827" s="419">
        <v>2694038</v>
      </c>
      <c r="H3827" s="419">
        <v>119.31</v>
      </c>
      <c r="I3827" s="419">
        <v>143.66999999999999</v>
      </c>
      <c r="J3827" s="466">
        <f t="shared" ref="J3827:J3890" si="650">+I3827/H3827</f>
        <v>1.2041740005028916</v>
      </c>
      <c r="K3827" s="419">
        <f t="shared" si="647"/>
        <v>32440.905159668087</v>
      </c>
      <c r="L3827" s="464">
        <f t="shared" si="648"/>
        <v>2726478.9051596681</v>
      </c>
      <c r="M3827" s="644">
        <f t="shared" si="649"/>
        <v>1.9126714479517236E-5</v>
      </c>
      <c r="P3827" s="479"/>
    </row>
    <row r="3828" spans="1:16" s="411" customFormat="1">
      <c r="A3828" s="680"/>
      <c r="B3828" s="440" t="s">
        <v>198</v>
      </c>
      <c r="C3828" s="441">
        <v>800001047</v>
      </c>
      <c r="D3828" s="414" t="s">
        <v>199</v>
      </c>
      <c r="E3828" s="418" t="s">
        <v>1706</v>
      </c>
      <c r="F3828" s="627">
        <v>20220814</v>
      </c>
      <c r="G3828" s="419">
        <v>4126616</v>
      </c>
      <c r="H3828" s="454"/>
      <c r="I3828" s="419">
        <v>143.66999999999999</v>
      </c>
      <c r="J3828" s="467"/>
      <c r="K3828" s="419">
        <f t="shared" si="647"/>
        <v>0</v>
      </c>
      <c r="L3828" s="464">
        <f t="shared" si="648"/>
        <v>4126616</v>
      </c>
      <c r="M3828" s="644">
        <f t="shared" si="649"/>
        <v>2.8948914972069178E-5</v>
      </c>
    </row>
    <row r="3829" spans="1:16">
      <c r="A3829" s="680"/>
      <c r="B3829" s="440" t="s">
        <v>198</v>
      </c>
      <c r="C3829" s="441">
        <v>800001047</v>
      </c>
      <c r="D3829" s="414" t="s">
        <v>199</v>
      </c>
      <c r="E3829" s="418" t="s">
        <v>1706</v>
      </c>
      <c r="F3829" s="627">
        <v>20220805</v>
      </c>
      <c r="G3829" s="419">
        <v>524912</v>
      </c>
      <c r="H3829" s="419">
        <v>0</v>
      </c>
      <c r="I3829" s="419">
        <v>143.66999999999999</v>
      </c>
      <c r="J3829" s="466">
        <v>0</v>
      </c>
      <c r="K3829" s="419">
        <f t="shared" si="647"/>
        <v>0</v>
      </c>
      <c r="L3829" s="464">
        <f t="shared" si="648"/>
        <v>524912</v>
      </c>
      <c r="M3829" s="644">
        <f t="shared" si="649"/>
        <v>3.6823471958182627E-6</v>
      </c>
      <c r="P3829" s="479"/>
    </row>
    <row r="3830" spans="1:16" s="411" customFormat="1">
      <c r="A3830" s="680"/>
      <c r="B3830" s="440" t="s">
        <v>198</v>
      </c>
      <c r="C3830" s="441">
        <v>800001047</v>
      </c>
      <c r="D3830" s="414" t="s">
        <v>199</v>
      </c>
      <c r="E3830" s="418" t="s">
        <v>1706</v>
      </c>
      <c r="F3830" s="627">
        <v>20221110</v>
      </c>
      <c r="G3830" s="419">
        <v>2331</v>
      </c>
      <c r="H3830" s="454"/>
      <c r="I3830" s="419">
        <v>143.66999999999999</v>
      </c>
      <c r="J3830" s="467"/>
      <c r="K3830" s="419">
        <f t="shared" si="647"/>
        <v>0</v>
      </c>
      <c r="L3830" s="464">
        <f t="shared" si="648"/>
        <v>2331</v>
      </c>
      <c r="M3830" s="644">
        <f t="shared" si="649"/>
        <v>1.6352362516864483E-8</v>
      </c>
    </row>
    <row r="3831" spans="1:16">
      <c r="A3831" s="680"/>
      <c r="B3831" s="440" t="s">
        <v>198</v>
      </c>
      <c r="C3831" s="441">
        <v>800001047</v>
      </c>
      <c r="D3831" s="414" t="s">
        <v>199</v>
      </c>
      <c r="E3831" s="418" t="s">
        <v>1706</v>
      </c>
      <c r="F3831" s="627">
        <v>20221229</v>
      </c>
      <c r="G3831" s="419">
        <v>3867560</v>
      </c>
      <c r="H3831" s="419">
        <v>0</v>
      </c>
      <c r="I3831" s="419">
        <v>143.66999999999999</v>
      </c>
      <c r="J3831" s="466">
        <v>0</v>
      </c>
      <c r="K3831" s="419">
        <f t="shared" si="647"/>
        <v>0</v>
      </c>
      <c r="L3831" s="464">
        <f t="shared" si="648"/>
        <v>3867560</v>
      </c>
      <c r="M3831" s="644">
        <f t="shared" si="649"/>
        <v>2.7131592953978725E-5</v>
      </c>
      <c r="P3831" s="479"/>
    </row>
    <row r="3832" spans="1:16" s="411" customFormat="1">
      <c r="A3832" s="680"/>
      <c r="B3832" s="440" t="s">
        <v>198</v>
      </c>
      <c r="C3832" s="441">
        <v>800001047</v>
      </c>
      <c r="D3832" s="414" t="s">
        <v>199</v>
      </c>
      <c r="E3832" s="418" t="s">
        <v>1706</v>
      </c>
      <c r="F3832" s="627">
        <v>20230118</v>
      </c>
      <c r="G3832" s="419">
        <v>2900038</v>
      </c>
      <c r="H3832" s="454"/>
      <c r="I3832" s="419">
        <v>143.66999999999999</v>
      </c>
      <c r="J3832" s="467"/>
      <c r="K3832" s="419">
        <f t="shared" si="647"/>
        <v>0</v>
      </c>
      <c r="L3832" s="464">
        <f t="shared" si="648"/>
        <v>2900038</v>
      </c>
      <c r="M3832" s="644">
        <f t="shared" si="649"/>
        <v>2.0344261127705983E-5</v>
      </c>
    </row>
    <row r="3833" spans="1:16">
      <c r="A3833" s="680"/>
      <c r="B3833" s="440" t="s">
        <v>198</v>
      </c>
      <c r="C3833" s="441">
        <v>800001047</v>
      </c>
      <c r="D3833" s="414" t="s">
        <v>199</v>
      </c>
      <c r="E3833" s="418" t="s">
        <v>1706</v>
      </c>
      <c r="F3833" s="627">
        <v>20230613</v>
      </c>
      <c r="G3833" s="419">
        <v>1830683</v>
      </c>
      <c r="H3833" s="419">
        <v>0</v>
      </c>
      <c r="I3833" s="419">
        <v>143.66999999999999</v>
      </c>
      <c r="J3833" s="466">
        <v>0</v>
      </c>
      <c r="K3833" s="419">
        <f t="shared" si="647"/>
        <v>0</v>
      </c>
      <c r="L3833" s="464">
        <f t="shared" si="648"/>
        <v>1830683</v>
      </c>
      <c r="M3833" s="644">
        <f t="shared" si="649"/>
        <v>1.284255344035222E-5</v>
      </c>
      <c r="P3833" s="479"/>
    </row>
    <row r="3834" spans="1:16" s="411" customFormat="1">
      <c r="A3834" s="680"/>
      <c r="B3834" s="440" t="s">
        <v>198</v>
      </c>
      <c r="C3834" s="441">
        <v>800001047</v>
      </c>
      <c r="D3834" s="414" t="s">
        <v>199</v>
      </c>
      <c r="E3834" s="418" t="s">
        <v>1706</v>
      </c>
      <c r="F3834" s="627">
        <v>20230609</v>
      </c>
      <c r="G3834" s="419">
        <v>386542</v>
      </c>
      <c r="H3834" s="454"/>
      <c r="I3834" s="419">
        <v>143.66999999999999</v>
      </c>
      <c r="J3834" s="467"/>
      <c r="K3834" s="419">
        <f t="shared" si="647"/>
        <v>0</v>
      </c>
      <c r="L3834" s="464">
        <f t="shared" si="648"/>
        <v>386542</v>
      </c>
      <c r="M3834" s="644">
        <f t="shared" si="649"/>
        <v>2.7116580489034027E-6</v>
      </c>
    </row>
    <row r="3835" spans="1:16">
      <c r="A3835" s="680"/>
      <c r="B3835" s="440" t="s">
        <v>198</v>
      </c>
      <c r="C3835" s="441">
        <v>800001047</v>
      </c>
      <c r="D3835" s="414" t="s">
        <v>199</v>
      </c>
      <c r="E3835" s="418" t="s">
        <v>1706</v>
      </c>
      <c r="F3835" s="627">
        <v>20230606</v>
      </c>
      <c r="G3835" s="419">
        <v>2683738</v>
      </c>
      <c r="H3835" s="419">
        <v>0</v>
      </c>
      <c r="I3835" s="419">
        <v>143.66999999999999</v>
      </c>
      <c r="J3835" s="466">
        <v>0</v>
      </c>
      <c r="K3835" s="419">
        <f t="shared" si="647"/>
        <v>0</v>
      </c>
      <c r="L3835" s="464">
        <f t="shared" si="648"/>
        <v>2683738</v>
      </c>
      <c r="M3835" s="644">
        <f t="shared" si="649"/>
        <v>1.8826879741005944E-5</v>
      </c>
      <c r="P3835" s="479"/>
    </row>
    <row r="3836" spans="1:16" s="411" customFormat="1">
      <c r="A3836" s="680"/>
      <c r="B3836" s="440" t="s">
        <v>198</v>
      </c>
      <c r="C3836" s="441">
        <v>800001047</v>
      </c>
      <c r="D3836" s="414" t="s">
        <v>199</v>
      </c>
      <c r="E3836" s="418" t="s">
        <v>1706</v>
      </c>
      <c r="F3836" s="627">
        <v>20230606</v>
      </c>
      <c r="G3836" s="419">
        <v>4050920</v>
      </c>
      <c r="H3836" s="454"/>
      <c r="I3836" s="419">
        <v>143.66999999999999</v>
      </c>
      <c r="J3836" s="467"/>
      <c r="K3836" s="419">
        <f t="shared" si="647"/>
        <v>0</v>
      </c>
      <c r="L3836" s="464">
        <f t="shared" si="648"/>
        <v>4050920</v>
      </c>
      <c r="M3836" s="644">
        <f t="shared" si="649"/>
        <v>2.8417894623258977E-5</v>
      </c>
    </row>
    <row r="3837" spans="1:16">
      <c r="A3837" s="680"/>
      <c r="B3837" s="440" t="s">
        <v>198</v>
      </c>
      <c r="C3837" s="441">
        <v>800001047</v>
      </c>
      <c r="D3837" s="414" t="s">
        <v>199</v>
      </c>
      <c r="E3837" s="418" t="s">
        <v>1706</v>
      </c>
      <c r="F3837" s="627">
        <v>20230603</v>
      </c>
      <c r="G3837" s="419">
        <v>8434745</v>
      </c>
      <c r="H3837" s="419">
        <v>0</v>
      </c>
      <c r="I3837" s="419">
        <v>143.66999999999999</v>
      </c>
      <c r="J3837" s="466">
        <v>0</v>
      </c>
      <c r="K3837" s="419">
        <f t="shared" si="647"/>
        <v>0</v>
      </c>
      <c r="L3837" s="464">
        <f t="shared" si="648"/>
        <v>8434745</v>
      </c>
      <c r="M3837" s="644">
        <f t="shared" si="649"/>
        <v>5.9171174593440637E-5</v>
      </c>
      <c r="P3837" s="479"/>
    </row>
    <row r="3838" spans="1:16">
      <c r="A3838" s="680"/>
      <c r="B3838" s="456" t="s">
        <v>26</v>
      </c>
      <c r="C3838" s="458"/>
      <c r="D3838" s="449"/>
      <c r="E3838" s="526"/>
      <c r="F3838" s="626"/>
      <c r="G3838" s="454">
        <f>SUM(G3804:G3837)</f>
        <v>66599509</v>
      </c>
      <c r="H3838" s="454" t="s">
        <v>158</v>
      </c>
      <c r="I3838" s="454" t="s">
        <v>158</v>
      </c>
      <c r="J3838" s="454" t="s">
        <v>158</v>
      </c>
      <c r="K3838" s="454">
        <f t="shared" ref="K3838:L3838" si="651">SUM(K3804:K3837)</f>
        <v>145842.96898675335</v>
      </c>
      <c r="L3838" s="454">
        <f t="shared" si="651"/>
        <v>66745351.96898675</v>
      </c>
      <c r="M3838" s="644">
        <f t="shared" si="649"/>
        <v>4.6823002647472588E-4</v>
      </c>
      <c r="P3838" s="479"/>
    </row>
    <row r="3839" spans="1:16" s="411" customFormat="1" ht="14">
      <c r="A3839" s="680"/>
      <c r="B3839" s="439" t="s">
        <v>781</v>
      </c>
      <c r="C3839" s="441">
        <v>1193406836</v>
      </c>
      <c r="D3839" s="439" t="s">
        <v>1604</v>
      </c>
      <c r="E3839" s="418" t="s">
        <v>1706</v>
      </c>
      <c r="F3839" s="625">
        <v>44729</v>
      </c>
      <c r="G3839" s="419">
        <v>1800000</v>
      </c>
      <c r="H3839" s="454"/>
      <c r="I3839" s="454"/>
      <c r="J3839" s="467"/>
      <c r="K3839" s="419">
        <f>+G3839*J3839%</f>
        <v>0</v>
      </c>
      <c r="L3839" s="464">
        <f t="shared" si="648"/>
        <v>1800000</v>
      </c>
      <c r="M3839" s="644">
        <f t="shared" si="649"/>
        <v>1.2627306962829719E-5</v>
      </c>
    </row>
    <row r="3840" spans="1:16">
      <c r="A3840" s="680"/>
      <c r="B3840" s="456" t="s">
        <v>26</v>
      </c>
      <c r="C3840" s="458"/>
      <c r="D3840" s="449"/>
      <c r="E3840" s="526"/>
      <c r="F3840" s="626"/>
      <c r="G3840" s="454">
        <f>SUM(G3839)</f>
        <v>1800000</v>
      </c>
      <c r="H3840" s="454" t="s">
        <v>158</v>
      </c>
      <c r="I3840" s="454" t="s">
        <v>158</v>
      </c>
      <c r="J3840" s="454" t="s">
        <v>158</v>
      </c>
      <c r="K3840" s="454">
        <f t="shared" ref="K3840:L3840" si="652">SUM(K3839)</f>
        <v>0</v>
      </c>
      <c r="L3840" s="454">
        <f t="shared" si="652"/>
        <v>1800000</v>
      </c>
      <c r="M3840" s="644">
        <f t="shared" si="649"/>
        <v>1.2627306962829719E-5</v>
      </c>
      <c r="P3840" s="479"/>
    </row>
    <row r="3841" spans="1:16" ht="14">
      <c r="A3841" s="680"/>
      <c r="B3841" s="439" t="s">
        <v>1239</v>
      </c>
      <c r="C3841" s="441">
        <v>805015921</v>
      </c>
      <c r="D3841" s="439" t="s">
        <v>1236</v>
      </c>
      <c r="E3841" s="418" t="s">
        <v>1706</v>
      </c>
      <c r="F3841" s="625"/>
      <c r="G3841" s="419">
        <v>4500000000</v>
      </c>
      <c r="H3841" s="419">
        <v>126.03</v>
      </c>
      <c r="I3841" s="419">
        <v>143.66999999999999</v>
      </c>
      <c r="J3841" s="466">
        <f t="shared" si="650"/>
        <v>1.1399666746012853</v>
      </c>
      <c r="K3841" s="419">
        <f>+G3841*J3841%</f>
        <v>51298500.35705784</v>
      </c>
      <c r="L3841" s="464">
        <f t="shared" si="648"/>
        <v>4551298500.3570576</v>
      </c>
      <c r="M3841" s="644">
        <f t="shared" si="649"/>
        <v>3.1928135135263956E-2</v>
      </c>
      <c r="P3841" s="479"/>
    </row>
    <row r="3842" spans="1:16">
      <c r="A3842" s="680"/>
      <c r="B3842" s="456" t="s">
        <v>26</v>
      </c>
      <c r="C3842" s="458"/>
      <c r="D3842" s="449"/>
      <c r="E3842" s="526"/>
      <c r="F3842" s="626"/>
      <c r="G3842" s="454">
        <f>SUM(G3841)</f>
        <v>4500000000</v>
      </c>
      <c r="H3842" s="454" t="s">
        <v>158</v>
      </c>
      <c r="I3842" s="454" t="s">
        <v>158</v>
      </c>
      <c r="J3842" s="454" t="s">
        <v>158</v>
      </c>
      <c r="K3842" s="454">
        <f t="shared" ref="K3842:L3842" si="653">SUM(K3841)</f>
        <v>51298500.35705784</v>
      </c>
      <c r="L3842" s="454">
        <f t="shared" si="653"/>
        <v>4551298500.3570576</v>
      </c>
      <c r="M3842" s="644">
        <f t="shared" si="649"/>
        <v>3.1928135135263956E-2</v>
      </c>
      <c r="P3842" s="479"/>
    </row>
    <row r="3843" spans="1:16" s="411" customFormat="1">
      <c r="A3843" s="680"/>
      <c r="B3843" s="440" t="s">
        <v>579</v>
      </c>
      <c r="C3843" s="441">
        <v>1144055732</v>
      </c>
      <c r="D3843" s="414" t="s">
        <v>271</v>
      </c>
      <c r="E3843" s="418" t="s">
        <v>1706</v>
      </c>
      <c r="F3843" s="629">
        <v>45083</v>
      </c>
      <c r="G3843" s="419">
        <v>10339204</v>
      </c>
      <c r="H3843" s="454"/>
      <c r="I3843" s="419">
        <v>143.66999999999999</v>
      </c>
      <c r="J3843" s="467"/>
      <c r="K3843" s="419">
        <f t="shared" ref="K3843:K3854" si="654">+G3843*J3843%</f>
        <v>0</v>
      </c>
      <c r="L3843" s="464">
        <f t="shared" si="648"/>
        <v>10339204</v>
      </c>
      <c r="M3843" s="644">
        <f t="shared" si="649"/>
        <v>7.2531279255176045E-5</v>
      </c>
    </row>
    <row r="3844" spans="1:16">
      <c r="A3844" s="680"/>
      <c r="B3844" s="440" t="s">
        <v>579</v>
      </c>
      <c r="C3844" s="441">
        <v>1144055732</v>
      </c>
      <c r="D3844" s="414" t="s">
        <v>271</v>
      </c>
      <c r="E3844" s="418" t="s">
        <v>1706</v>
      </c>
      <c r="F3844" s="629">
        <v>45114</v>
      </c>
      <c r="G3844" s="419">
        <v>17665241</v>
      </c>
      <c r="H3844" s="419">
        <v>0</v>
      </c>
      <c r="I3844" s="419">
        <v>143.66999999999999</v>
      </c>
      <c r="J3844" s="466">
        <v>0</v>
      </c>
      <c r="K3844" s="419">
        <f t="shared" si="654"/>
        <v>0</v>
      </c>
      <c r="L3844" s="464">
        <f t="shared" si="648"/>
        <v>17665241</v>
      </c>
      <c r="M3844" s="644">
        <f t="shared" si="649"/>
        <v>1.2392467815520278E-4</v>
      </c>
      <c r="P3844" s="479"/>
    </row>
    <row r="3845" spans="1:16" s="411" customFormat="1">
      <c r="A3845" s="680"/>
      <c r="B3845" s="440" t="s">
        <v>579</v>
      </c>
      <c r="C3845" s="441">
        <v>1144055732</v>
      </c>
      <c r="D3845" s="414" t="s">
        <v>271</v>
      </c>
      <c r="E3845" s="418" t="s">
        <v>1706</v>
      </c>
      <c r="F3845" s="629">
        <v>45142</v>
      </c>
      <c r="G3845" s="419">
        <v>9363621</v>
      </c>
      <c r="H3845" s="454"/>
      <c r="I3845" s="419">
        <v>143.66999999999999</v>
      </c>
      <c r="J3845" s="467"/>
      <c r="K3845" s="419">
        <f t="shared" si="654"/>
        <v>0</v>
      </c>
      <c r="L3845" s="464">
        <f t="shared" si="648"/>
        <v>9363621</v>
      </c>
      <c r="M3845" s="644">
        <f t="shared" si="649"/>
        <v>6.568739813922143E-5</v>
      </c>
    </row>
    <row r="3846" spans="1:16">
      <c r="A3846" s="680"/>
      <c r="B3846" s="440" t="s">
        <v>579</v>
      </c>
      <c r="C3846" s="441">
        <v>1144055732</v>
      </c>
      <c r="D3846" s="414" t="s">
        <v>271</v>
      </c>
      <c r="E3846" s="418" t="s">
        <v>1706</v>
      </c>
      <c r="F3846" s="629">
        <v>44986</v>
      </c>
      <c r="G3846" s="419">
        <v>5986231</v>
      </c>
      <c r="H3846" s="419">
        <v>0</v>
      </c>
      <c r="I3846" s="419">
        <v>143.66999999999999</v>
      </c>
      <c r="J3846" s="466">
        <v>0</v>
      </c>
      <c r="K3846" s="419">
        <f t="shared" si="654"/>
        <v>0</v>
      </c>
      <c r="L3846" s="464">
        <f t="shared" si="648"/>
        <v>5986231</v>
      </c>
      <c r="M3846" s="644">
        <f t="shared" si="649"/>
        <v>4.1994431326337282E-5</v>
      </c>
      <c r="P3846" s="479"/>
    </row>
    <row r="3847" spans="1:16" s="411" customFormat="1">
      <c r="A3847" s="680"/>
      <c r="B3847" s="440" t="s">
        <v>579</v>
      </c>
      <c r="C3847" s="441">
        <v>1144055732</v>
      </c>
      <c r="D3847" s="414" t="s">
        <v>271</v>
      </c>
      <c r="E3847" s="418" t="s">
        <v>1706</v>
      </c>
      <c r="F3847" s="629">
        <v>45021</v>
      </c>
      <c r="G3847" s="419">
        <v>6983988</v>
      </c>
      <c r="H3847" s="454"/>
      <c r="I3847" s="419">
        <v>143.66999999999999</v>
      </c>
      <c r="J3847" s="467"/>
      <c r="K3847" s="419">
        <f t="shared" si="654"/>
        <v>0</v>
      </c>
      <c r="L3847" s="464">
        <f t="shared" si="648"/>
        <v>6983988</v>
      </c>
      <c r="M3847" s="644">
        <f t="shared" si="649"/>
        <v>4.8993866833732889E-5</v>
      </c>
    </row>
    <row r="3848" spans="1:16">
      <c r="A3848" s="680"/>
      <c r="B3848" s="440" t="s">
        <v>579</v>
      </c>
      <c r="C3848" s="441">
        <v>1144055732</v>
      </c>
      <c r="D3848" s="414" t="s">
        <v>271</v>
      </c>
      <c r="E3848" s="418" t="s">
        <v>1706</v>
      </c>
      <c r="F3848" s="629">
        <v>45021</v>
      </c>
      <c r="G3848" s="419">
        <v>6565570</v>
      </c>
      <c r="H3848" s="419">
        <v>0</v>
      </c>
      <c r="I3848" s="419">
        <v>143.66999999999999</v>
      </c>
      <c r="J3848" s="466">
        <v>0</v>
      </c>
      <c r="K3848" s="419">
        <f t="shared" si="654"/>
        <v>0</v>
      </c>
      <c r="L3848" s="464">
        <f t="shared" si="648"/>
        <v>6565570</v>
      </c>
      <c r="M3848" s="644">
        <f t="shared" si="649"/>
        <v>4.6058593208858837E-5</v>
      </c>
      <c r="P3848" s="479"/>
    </row>
    <row r="3849" spans="1:16" s="411" customFormat="1">
      <c r="A3849" s="680"/>
      <c r="B3849" s="440" t="s">
        <v>579</v>
      </c>
      <c r="C3849" s="441">
        <v>1144055732</v>
      </c>
      <c r="D3849" s="414" t="s">
        <v>271</v>
      </c>
      <c r="E3849" s="418" t="s">
        <v>1706</v>
      </c>
      <c r="F3849" s="629">
        <v>45038</v>
      </c>
      <c r="G3849" s="419">
        <v>11033975</v>
      </c>
      <c r="H3849" s="454"/>
      <c r="I3849" s="419">
        <v>143.66999999999999</v>
      </c>
      <c r="J3849" s="467"/>
      <c r="K3849" s="419">
        <f t="shared" si="654"/>
        <v>0</v>
      </c>
      <c r="L3849" s="464">
        <f t="shared" si="648"/>
        <v>11033975</v>
      </c>
      <c r="M3849" s="644">
        <f t="shared" si="649"/>
        <v>7.7405216302882799E-5</v>
      </c>
    </row>
    <row r="3850" spans="1:16">
      <c r="A3850" s="680"/>
      <c r="B3850" s="440" t="s">
        <v>579</v>
      </c>
      <c r="C3850" s="441">
        <v>1144055732</v>
      </c>
      <c r="D3850" s="414" t="s">
        <v>271</v>
      </c>
      <c r="E3850" s="418" t="s">
        <v>1706</v>
      </c>
      <c r="F3850" s="629">
        <v>45510</v>
      </c>
      <c r="G3850" s="419">
        <v>145068</v>
      </c>
      <c r="H3850" s="419">
        <v>0</v>
      </c>
      <c r="I3850" s="419">
        <v>143.66999999999999</v>
      </c>
      <c r="J3850" s="466">
        <v>0</v>
      </c>
      <c r="K3850" s="419">
        <f t="shared" si="654"/>
        <v>0</v>
      </c>
      <c r="L3850" s="464">
        <f t="shared" si="648"/>
        <v>145068</v>
      </c>
      <c r="M3850" s="644">
        <f t="shared" si="649"/>
        <v>1.0176767591576564E-6</v>
      </c>
      <c r="P3850" s="479"/>
    </row>
    <row r="3851" spans="1:16" s="411" customFormat="1">
      <c r="A3851" s="680"/>
      <c r="B3851" s="440" t="s">
        <v>579</v>
      </c>
      <c r="C3851" s="441">
        <v>1144055732</v>
      </c>
      <c r="D3851" s="414" t="s">
        <v>271</v>
      </c>
      <c r="E3851" s="418" t="s">
        <v>1706</v>
      </c>
      <c r="F3851" s="629">
        <v>45510</v>
      </c>
      <c r="G3851" s="419">
        <v>3693017</v>
      </c>
      <c r="H3851" s="454"/>
      <c r="I3851" s="419">
        <v>143.66999999999999</v>
      </c>
      <c r="J3851" s="467"/>
      <c r="K3851" s="419">
        <f t="shared" si="654"/>
        <v>0</v>
      </c>
      <c r="L3851" s="464">
        <f t="shared" si="648"/>
        <v>3693017</v>
      </c>
      <c r="M3851" s="644">
        <f t="shared" si="649"/>
        <v>2.5907144043304731E-5</v>
      </c>
    </row>
    <row r="3852" spans="1:16">
      <c r="A3852" s="680"/>
      <c r="B3852" s="440" t="s">
        <v>579</v>
      </c>
      <c r="C3852" s="441">
        <v>1144055732</v>
      </c>
      <c r="D3852" s="414" t="s">
        <v>271</v>
      </c>
      <c r="E3852" s="418" t="s">
        <v>1706</v>
      </c>
      <c r="F3852" s="629">
        <v>45533</v>
      </c>
      <c r="G3852" s="419">
        <v>5715679</v>
      </c>
      <c r="H3852" s="419">
        <v>0</v>
      </c>
      <c r="I3852" s="419">
        <v>143.66999999999999</v>
      </c>
      <c r="J3852" s="466">
        <v>0</v>
      </c>
      <c r="K3852" s="419">
        <f t="shared" si="654"/>
        <v>0</v>
      </c>
      <c r="L3852" s="464">
        <f t="shared" si="648"/>
        <v>5715679</v>
      </c>
      <c r="M3852" s="644">
        <f t="shared" si="649"/>
        <v>4.0096462907777557E-5</v>
      </c>
      <c r="P3852" s="479"/>
    </row>
    <row r="3853" spans="1:16" s="411" customFormat="1">
      <c r="A3853" s="680"/>
      <c r="B3853" s="440" t="s">
        <v>579</v>
      </c>
      <c r="C3853" s="441">
        <v>1144055732</v>
      </c>
      <c r="D3853" s="414" t="s">
        <v>271</v>
      </c>
      <c r="E3853" s="418" t="s">
        <v>1706</v>
      </c>
      <c r="F3853" s="629">
        <v>45533</v>
      </c>
      <c r="G3853" s="419">
        <v>3453655</v>
      </c>
      <c r="H3853" s="454"/>
      <c r="I3853" s="419">
        <v>143.66999999999999</v>
      </c>
      <c r="J3853" s="467"/>
      <c r="K3853" s="419">
        <f t="shared" si="654"/>
        <v>0</v>
      </c>
      <c r="L3853" s="464">
        <f t="shared" si="648"/>
        <v>3453655</v>
      </c>
      <c r="M3853" s="644">
        <f t="shared" si="649"/>
        <v>2.4227978793728705E-5</v>
      </c>
    </row>
    <row r="3854" spans="1:16">
      <c r="A3854" s="680"/>
      <c r="B3854" s="440" t="s">
        <v>579</v>
      </c>
      <c r="C3854" s="441">
        <v>1144055732</v>
      </c>
      <c r="D3854" s="414" t="s">
        <v>271</v>
      </c>
      <c r="E3854" s="418" t="s">
        <v>1706</v>
      </c>
      <c r="F3854" s="629">
        <v>45510</v>
      </c>
      <c r="G3854" s="419">
        <v>6733745</v>
      </c>
      <c r="H3854" s="419">
        <v>143.66999999999999</v>
      </c>
      <c r="I3854" s="419">
        <v>143.66999999999999</v>
      </c>
      <c r="J3854" s="466">
        <f t="shared" si="650"/>
        <v>1</v>
      </c>
      <c r="K3854" s="419">
        <f t="shared" si="654"/>
        <v>67337.45</v>
      </c>
      <c r="L3854" s="464">
        <f t="shared" si="648"/>
        <v>6801082.4500000002</v>
      </c>
      <c r="M3854" s="644">
        <f t="shared" si="649"/>
        <v>4.7710753208702219E-5</v>
      </c>
      <c r="P3854" s="479"/>
    </row>
    <row r="3855" spans="1:16">
      <c r="A3855" s="680"/>
      <c r="B3855" s="456" t="s">
        <v>26</v>
      </c>
      <c r="C3855" s="458"/>
      <c r="D3855" s="449"/>
      <c r="E3855" s="526"/>
      <c r="F3855" s="626"/>
      <c r="G3855" s="454">
        <f>SUM(G3843:G3854)</f>
        <v>87678994</v>
      </c>
      <c r="H3855" s="454" t="s">
        <v>158</v>
      </c>
      <c r="I3855" s="454" t="s">
        <v>158</v>
      </c>
      <c r="J3855" s="454" t="s">
        <v>158</v>
      </c>
      <c r="K3855" s="454">
        <f t="shared" ref="K3855:L3855" si="655">SUM(K3843:K3854)</f>
        <v>67337.45</v>
      </c>
      <c r="L3855" s="454">
        <f t="shared" si="655"/>
        <v>87746331.450000003</v>
      </c>
      <c r="M3855" s="644">
        <f t="shared" si="649"/>
        <v>6.1555547893408298E-4</v>
      </c>
      <c r="P3855" s="479"/>
    </row>
    <row r="3856" spans="1:16" ht="14">
      <c r="A3856" s="680"/>
      <c r="B3856" s="439" t="s">
        <v>878</v>
      </c>
      <c r="C3856" s="441">
        <v>1107060295</v>
      </c>
      <c r="D3856" s="439" t="s">
        <v>879</v>
      </c>
      <c r="E3856" s="418" t="s">
        <v>1706</v>
      </c>
      <c r="F3856" s="627">
        <v>20221128</v>
      </c>
      <c r="G3856" s="419">
        <v>2959545</v>
      </c>
      <c r="H3856" s="419">
        <v>119.31</v>
      </c>
      <c r="I3856" s="419">
        <v>143.66999999999999</v>
      </c>
      <c r="J3856" s="466">
        <f t="shared" si="650"/>
        <v>1.2041740005028916</v>
      </c>
      <c r="K3856" s="419">
        <f>+G3856*J3856%</f>
        <v>35638.071423183304</v>
      </c>
      <c r="L3856" s="464">
        <f t="shared" si="648"/>
        <v>2995183.0714231832</v>
      </c>
      <c r="M3856" s="644">
        <f t="shared" si="649"/>
        <v>2.1011720029295368E-5</v>
      </c>
      <c r="P3856" s="479"/>
    </row>
    <row r="3857" spans="1:16" ht="14">
      <c r="A3857" s="680"/>
      <c r="B3857" s="439" t="s">
        <v>878</v>
      </c>
      <c r="C3857" s="441">
        <v>1107060295</v>
      </c>
      <c r="D3857" s="439" t="s">
        <v>879</v>
      </c>
      <c r="E3857" s="418" t="s">
        <v>1706</v>
      </c>
      <c r="F3857" s="627">
        <v>20230906</v>
      </c>
      <c r="G3857" s="419">
        <v>18750000</v>
      </c>
      <c r="H3857" s="419">
        <v>119.31</v>
      </c>
      <c r="I3857" s="419">
        <v>143.66999999999999</v>
      </c>
      <c r="J3857" s="466">
        <f t="shared" si="650"/>
        <v>1.2041740005028916</v>
      </c>
      <c r="K3857" s="419">
        <f>+G3857*J3857%</f>
        <v>225782.62509429216</v>
      </c>
      <c r="L3857" s="464">
        <f t="shared" si="648"/>
        <v>18975782.625094291</v>
      </c>
      <c r="M3857" s="644">
        <f t="shared" si="649"/>
        <v>1.331183511483313E-4</v>
      </c>
      <c r="P3857" s="479"/>
    </row>
    <row r="3858" spans="1:16">
      <c r="A3858" s="680"/>
      <c r="B3858" s="456" t="s">
        <v>26</v>
      </c>
      <c r="C3858" s="458"/>
      <c r="D3858" s="449"/>
      <c r="E3858" s="526"/>
      <c r="F3858" s="626"/>
      <c r="G3858" s="454">
        <f>SUM(G3856:G3857)</f>
        <v>21709545</v>
      </c>
      <c r="H3858" s="454" t="s">
        <v>158</v>
      </c>
      <c r="I3858" s="454" t="s">
        <v>158</v>
      </c>
      <c r="J3858" s="454" t="s">
        <v>158</v>
      </c>
      <c r="K3858" s="454">
        <f t="shared" ref="K3858:L3858" si="656">SUM(K3856:K3857)</f>
        <v>261420.69651747547</v>
      </c>
      <c r="L3858" s="454">
        <f t="shared" si="656"/>
        <v>21970965.696517475</v>
      </c>
      <c r="M3858" s="644">
        <f t="shared" si="649"/>
        <v>1.5413007117762666E-4</v>
      </c>
      <c r="P3858" s="479"/>
    </row>
    <row r="3859" spans="1:16" ht="14">
      <c r="A3859" s="680"/>
      <c r="B3859" s="439" t="s">
        <v>890</v>
      </c>
      <c r="C3859" s="441">
        <v>1130944146</v>
      </c>
      <c r="D3859" s="439" t="s">
        <v>891</v>
      </c>
      <c r="E3859" s="418" t="s">
        <v>1706</v>
      </c>
      <c r="F3859" s="627">
        <v>20211231</v>
      </c>
      <c r="G3859" s="419">
        <v>26000000</v>
      </c>
      <c r="H3859" s="419">
        <v>118.7</v>
      </c>
      <c r="I3859" s="419">
        <v>143.66999999999999</v>
      </c>
      <c r="J3859" s="466">
        <f t="shared" si="650"/>
        <v>1.2103622577927546</v>
      </c>
      <c r="K3859" s="419">
        <f>+G3859*J3859%</f>
        <v>314694.18702611618</v>
      </c>
      <c r="L3859" s="464">
        <f t="shared" si="648"/>
        <v>26314694.187026117</v>
      </c>
      <c r="M3859" s="644">
        <f t="shared" si="649"/>
        <v>1.8460206729587199E-4</v>
      </c>
      <c r="P3859" s="479"/>
    </row>
    <row r="3860" spans="1:16">
      <c r="A3860" s="680"/>
      <c r="B3860" s="456" t="s">
        <v>26</v>
      </c>
      <c r="C3860" s="458"/>
      <c r="D3860" s="449"/>
      <c r="E3860" s="526"/>
      <c r="F3860" s="626"/>
      <c r="G3860" s="454">
        <f>SUM(G3859)</f>
        <v>26000000</v>
      </c>
      <c r="H3860" s="454" t="s">
        <v>158</v>
      </c>
      <c r="I3860" s="454" t="s">
        <v>158</v>
      </c>
      <c r="J3860" s="454" t="s">
        <v>158</v>
      </c>
      <c r="K3860" s="454">
        <f t="shared" ref="K3860:L3860" si="657">SUM(K3859)</f>
        <v>314694.18702611618</v>
      </c>
      <c r="L3860" s="454">
        <f t="shared" si="657"/>
        <v>26314694.187026117</v>
      </c>
      <c r="M3860" s="644">
        <f t="shared" si="649"/>
        <v>1.8460206729587199E-4</v>
      </c>
      <c r="P3860" s="479"/>
    </row>
    <row r="3861" spans="1:16" ht="14">
      <c r="A3861" s="680"/>
      <c r="B3861" s="439" t="s">
        <v>337</v>
      </c>
      <c r="C3861" s="441">
        <v>1006351552</v>
      </c>
      <c r="D3861" s="439" t="s">
        <v>339</v>
      </c>
      <c r="E3861" s="418" t="s">
        <v>1706</v>
      </c>
      <c r="F3861" s="627">
        <v>20210430</v>
      </c>
      <c r="G3861" s="419">
        <v>5813000</v>
      </c>
      <c r="H3861" s="419">
        <v>122.63</v>
      </c>
      <c r="I3861" s="419">
        <v>143.66999999999999</v>
      </c>
      <c r="J3861" s="466">
        <f t="shared" si="650"/>
        <v>1.1715730245453804</v>
      </c>
      <c r="K3861" s="419">
        <f>+G3861*J3861%</f>
        <v>68103.539916822963</v>
      </c>
      <c r="L3861" s="464">
        <f t="shared" si="648"/>
        <v>5881103.5399168227</v>
      </c>
      <c r="M3861" s="644">
        <f t="shared" si="649"/>
        <v>4.1256944265952335E-5</v>
      </c>
      <c r="P3861" s="479"/>
    </row>
    <row r="3862" spans="1:16">
      <c r="A3862" s="680"/>
      <c r="B3862" s="456" t="s">
        <v>26</v>
      </c>
      <c r="C3862" s="458"/>
      <c r="D3862" s="449"/>
      <c r="E3862" s="526"/>
      <c r="F3862" s="626"/>
      <c r="G3862" s="454">
        <f>SUM(G3861)</f>
        <v>5813000</v>
      </c>
      <c r="H3862" s="454" t="s">
        <v>158</v>
      </c>
      <c r="I3862" s="454" t="s">
        <v>158</v>
      </c>
      <c r="J3862" s="454" t="s">
        <v>158</v>
      </c>
      <c r="K3862" s="454">
        <f t="shared" ref="K3862:L3862" si="658">SUM(K3861)</f>
        <v>68103.539916822963</v>
      </c>
      <c r="L3862" s="454">
        <f t="shared" si="658"/>
        <v>5881103.5399168227</v>
      </c>
      <c r="M3862" s="644">
        <f t="shared" si="649"/>
        <v>4.1256944265952335E-5</v>
      </c>
      <c r="P3862" s="479"/>
    </row>
    <row r="3863" spans="1:16" s="411" customFormat="1" ht="14">
      <c r="A3863" s="680"/>
      <c r="B3863" s="439" t="s">
        <v>340</v>
      </c>
      <c r="C3863" s="441">
        <v>1007128466</v>
      </c>
      <c r="D3863" s="439" t="s">
        <v>271</v>
      </c>
      <c r="E3863" s="418" t="s">
        <v>1706</v>
      </c>
      <c r="F3863" s="627">
        <v>20240615</v>
      </c>
      <c r="G3863" s="419">
        <v>54139000</v>
      </c>
      <c r="H3863" s="454"/>
      <c r="I3863" s="419">
        <v>143.66999999999999</v>
      </c>
      <c r="J3863" s="467"/>
      <c r="K3863" s="419">
        <f>+G3863*J3863%</f>
        <v>0</v>
      </c>
      <c r="L3863" s="464">
        <f t="shared" si="648"/>
        <v>54139000</v>
      </c>
      <c r="M3863" s="644">
        <f t="shared" si="649"/>
        <v>3.797943175892434E-4</v>
      </c>
    </row>
    <row r="3864" spans="1:16">
      <c r="A3864" s="680"/>
      <c r="B3864" s="456" t="s">
        <v>26</v>
      </c>
      <c r="C3864" s="458"/>
      <c r="D3864" s="449"/>
      <c r="E3864" s="526"/>
      <c r="F3864" s="626"/>
      <c r="G3864" s="454">
        <f>SUM(G3863)</f>
        <v>54139000</v>
      </c>
      <c r="H3864" s="454" t="s">
        <v>158</v>
      </c>
      <c r="I3864" s="454" t="s">
        <v>158</v>
      </c>
      <c r="J3864" s="454" t="s">
        <v>158</v>
      </c>
      <c r="K3864" s="454">
        <f t="shared" ref="K3864:L3864" si="659">SUM(K3863)</f>
        <v>0</v>
      </c>
      <c r="L3864" s="454">
        <f t="shared" si="659"/>
        <v>54139000</v>
      </c>
      <c r="M3864" s="644">
        <f t="shared" si="649"/>
        <v>3.797943175892434E-4</v>
      </c>
      <c r="P3864" s="479"/>
    </row>
    <row r="3865" spans="1:16" ht="14">
      <c r="A3865" s="680"/>
      <c r="B3865" s="439" t="s">
        <v>1605</v>
      </c>
      <c r="C3865" s="441">
        <v>1078370975</v>
      </c>
      <c r="D3865" s="439" t="s">
        <v>1606</v>
      </c>
      <c r="E3865" s="418" t="s">
        <v>1706</v>
      </c>
      <c r="F3865" s="625">
        <v>44729</v>
      </c>
      <c r="G3865" s="419">
        <v>1800000</v>
      </c>
      <c r="H3865" s="419">
        <v>0</v>
      </c>
      <c r="I3865" s="419">
        <v>143.66999999999999</v>
      </c>
      <c r="J3865" s="466">
        <v>0</v>
      </c>
      <c r="K3865" s="419">
        <f>+G3865*J3865%</f>
        <v>0</v>
      </c>
      <c r="L3865" s="464">
        <f t="shared" si="648"/>
        <v>1800000</v>
      </c>
      <c r="M3865" s="644">
        <f t="shared" si="649"/>
        <v>1.2627306962829719E-5</v>
      </c>
      <c r="P3865" s="479"/>
    </row>
    <row r="3866" spans="1:16" s="411" customFormat="1">
      <c r="A3866" s="680"/>
      <c r="B3866" s="456" t="s">
        <v>26</v>
      </c>
      <c r="C3866" s="458"/>
      <c r="D3866" s="449"/>
      <c r="E3866" s="526"/>
      <c r="F3866" s="626"/>
      <c r="G3866" s="454">
        <f>SUM(G3865)</f>
        <v>1800000</v>
      </c>
      <c r="H3866" s="454" t="s">
        <v>158</v>
      </c>
      <c r="I3866" s="454" t="s">
        <v>158</v>
      </c>
      <c r="J3866" s="454" t="s">
        <v>158</v>
      </c>
      <c r="K3866" s="454">
        <f t="shared" ref="K3866:L3866" si="660">SUM(K3865)</f>
        <v>0</v>
      </c>
      <c r="L3866" s="454">
        <f t="shared" si="660"/>
        <v>1800000</v>
      </c>
      <c r="M3866" s="644">
        <f t="shared" si="649"/>
        <v>1.2627306962829719E-5</v>
      </c>
    </row>
    <row r="3867" spans="1:16">
      <c r="A3867" s="680"/>
      <c r="B3867" s="440" t="s">
        <v>676</v>
      </c>
      <c r="C3867" s="441">
        <v>11788456</v>
      </c>
      <c r="D3867" s="414" t="s">
        <v>677</v>
      </c>
      <c r="E3867" s="418" t="s">
        <v>1706</v>
      </c>
      <c r="F3867" s="625"/>
      <c r="G3867" s="419">
        <v>40000000</v>
      </c>
      <c r="H3867" s="419">
        <v>119.31</v>
      </c>
      <c r="I3867" s="419">
        <v>143.66999999999999</v>
      </c>
      <c r="J3867" s="466">
        <f t="shared" si="650"/>
        <v>1.2041740005028916</v>
      </c>
      <c r="K3867" s="419">
        <f>+G3867*J3867%</f>
        <v>481669.60020115663</v>
      </c>
      <c r="L3867" s="464">
        <f t="shared" si="648"/>
        <v>40481669.60020116</v>
      </c>
      <c r="M3867" s="644">
        <f t="shared" si="649"/>
        <v>2.8398581578310681E-4</v>
      </c>
      <c r="P3867" s="479"/>
    </row>
    <row r="3868" spans="1:16" s="411" customFormat="1">
      <c r="A3868" s="680"/>
      <c r="B3868" s="456" t="s">
        <v>26</v>
      </c>
      <c r="C3868" s="458"/>
      <c r="D3868" s="449"/>
      <c r="E3868" s="526"/>
      <c r="F3868" s="626"/>
      <c r="G3868" s="454">
        <f>SUM(G3867)</f>
        <v>40000000</v>
      </c>
      <c r="H3868" s="454" t="s">
        <v>158</v>
      </c>
      <c r="I3868" s="454" t="s">
        <v>158</v>
      </c>
      <c r="J3868" s="454" t="s">
        <v>158</v>
      </c>
      <c r="K3868" s="454">
        <f t="shared" ref="K3868:L3868" si="661">SUM(K3867)</f>
        <v>481669.60020115663</v>
      </c>
      <c r="L3868" s="454">
        <f t="shared" si="661"/>
        <v>40481669.60020116</v>
      </c>
      <c r="M3868" s="644">
        <f t="shared" si="649"/>
        <v>2.8398581578310681E-4</v>
      </c>
    </row>
    <row r="3869" spans="1:16" ht="14">
      <c r="A3869" s="680"/>
      <c r="B3869" s="439" t="s">
        <v>903</v>
      </c>
      <c r="C3869" s="441">
        <v>1144077640</v>
      </c>
      <c r="D3869" s="439" t="s">
        <v>904</v>
      </c>
      <c r="E3869" s="418" t="s">
        <v>1706</v>
      </c>
      <c r="F3869" s="627">
        <v>20221226</v>
      </c>
      <c r="G3869" s="419">
        <v>29458280</v>
      </c>
      <c r="H3869" s="419">
        <v>0</v>
      </c>
      <c r="I3869" s="419">
        <v>143.66999999999999</v>
      </c>
      <c r="J3869" s="466">
        <v>0</v>
      </c>
      <c r="K3869" s="419">
        <f>+G3869*J3869%</f>
        <v>0</v>
      </c>
      <c r="L3869" s="464">
        <f t="shared" si="648"/>
        <v>29458280</v>
      </c>
      <c r="M3869" s="644">
        <f t="shared" si="649"/>
        <v>2.0665485786499301E-4</v>
      </c>
      <c r="P3869" s="479"/>
    </row>
    <row r="3870" spans="1:16">
      <c r="A3870" s="680"/>
      <c r="B3870" s="456" t="s">
        <v>26</v>
      </c>
      <c r="C3870" s="458"/>
      <c r="D3870" s="449"/>
      <c r="E3870" s="526"/>
      <c r="F3870" s="626"/>
      <c r="G3870" s="454">
        <f>SUM(G3869)</f>
        <v>29458280</v>
      </c>
      <c r="H3870" s="454" t="s">
        <v>158</v>
      </c>
      <c r="I3870" s="454" t="s">
        <v>158</v>
      </c>
      <c r="J3870" s="454" t="s">
        <v>158</v>
      </c>
      <c r="K3870" s="454">
        <f t="shared" ref="K3870:L3870" si="662">SUM(K3869)</f>
        <v>0</v>
      </c>
      <c r="L3870" s="454">
        <f t="shared" si="662"/>
        <v>29458280</v>
      </c>
      <c r="M3870" s="644">
        <f t="shared" si="649"/>
        <v>2.0665485786499301E-4</v>
      </c>
      <c r="P3870" s="479"/>
    </row>
    <row r="3871" spans="1:16" ht="14">
      <c r="A3871" s="680"/>
      <c r="B3871" s="439" t="s">
        <v>707</v>
      </c>
      <c r="C3871" s="441">
        <v>1075229218</v>
      </c>
      <c r="D3871" s="439" t="s">
        <v>708</v>
      </c>
      <c r="E3871" s="418" t="s">
        <v>1706</v>
      </c>
      <c r="F3871" s="625">
        <v>44729</v>
      </c>
      <c r="G3871" s="419">
        <v>1500000</v>
      </c>
      <c r="H3871" s="419">
        <v>0</v>
      </c>
      <c r="I3871" s="419">
        <v>143.66999999999999</v>
      </c>
      <c r="J3871" s="466">
        <v>0</v>
      </c>
      <c r="K3871" s="419">
        <f>+G3871*J3871%</f>
        <v>0</v>
      </c>
      <c r="L3871" s="464">
        <f t="shared" si="648"/>
        <v>1500000</v>
      </c>
      <c r="M3871" s="644">
        <f t="shared" si="649"/>
        <v>1.0522755802358099E-5</v>
      </c>
      <c r="P3871" s="479"/>
    </row>
    <row r="3872" spans="1:16" s="411" customFormat="1">
      <c r="A3872" s="680"/>
      <c r="B3872" s="456" t="s">
        <v>26</v>
      </c>
      <c r="C3872" s="458"/>
      <c r="D3872" s="449"/>
      <c r="E3872" s="526"/>
      <c r="F3872" s="626"/>
      <c r="G3872" s="454">
        <f>SUM(G3871)</f>
        <v>1500000</v>
      </c>
      <c r="H3872" s="454" t="s">
        <v>158</v>
      </c>
      <c r="I3872" s="454" t="s">
        <v>158</v>
      </c>
      <c r="J3872" s="454" t="s">
        <v>158</v>
      </c>
      <c r="K3872" s="454">
        <f t="shared" ref="K3872:L3872" si="663">SUM(K3871)</f>
        <v>0</v>
      </c>
      <c r="L3872" s="454">
        <f t="shared" si="663"/>
        <v>1500000</v>
      </c>
      <c r="M3872" s="644">
        <f t="shared" si="649"/>
        <v>1.0522755802358099E-5</v>
      </c>
    </row>
    <row r="3873" spans="1:16">
      <c r="A3873" s="680"/>
      <c r="B3873" s="440" t="s">
        <v>1199</v>
      </c>
      <c r="C3873" s="441">
        <v>900639735</v>
      </c>
      <c r="D3873" s="414" t="s">
        <v>1200</v>
      </c>
      <c r="E3873" s="418" t="s">
        <v>1706</v>
      </c>
      <c r="F3873" s="627">
        <v>20240809</v>
      </c>
      <c r="G3873" s="419">
        <v>6030960</v>
      </c>
      <c r="H3873" s="419">
        <v>0</v>
      </c>
      <c r="I3873" s="419">
        <v>143.66999999999999</v>
      </c>
      <c r="J3873" s="466">
        <v>0</v>
      </c>
      <c r="K3873" s="419">
        <f>+G3873*J3873%</f>
        <v>0</v>
      </c>
      <c r="L3873" s="464">
        <f t="shared" si="648"/>
        <v>6030960</v>
      </c>
      <c r="M3873" s="644">
        <f t="shared" si="649"/>
        <v>4.2308212889193066E-5</v>
      </c>
      <c r="P3873" s="479"/>
    </row>
    <row r="3874" spans="1:16" s="411" customFormat="1">
      <c r="A3874" s="680"/>
      <c r="B3874" s="456" t="s">
        <v>26</v>
      </c>
      <c r="C3874" s="458"/>
      <c r="D3874" s="449"/>
      <c r="E3874" s="526"/>
      <c r="F3874" s="626"/>
      <c r="G3874" s="454">
        <f>SUM(G3873)</f>
        <v>6030960</v>
      </c>
      <c r="H3874" s="454" t="s">
        <v>158</v>
      </c>
      <c r="I3874" s="454" t="s">
        <v>158</v>
      </c>
      <c r="J3874" s="454" t="s">
        <v>158</v>
      </c>
      <c r="K3874" s="454">
        <f t="shared" ref="K3874:L3874" si="664">SUM(K3873)</f>
        <v>0</v>
      </c>
      <c r="L3874" s="454">
        <f t="shared" si="664"/>
        <v>6030960</v>
      </c>
      <c r="M3874" s="644">
        <f t="shared" si="649"/>
        <v>4.2308212889193066E-5</v>
      </c>
    </row>
    <row r="3875" spans="1:16" ht="14">
      <c r="A3875" s="680"/>
      <c r="B3875" s="439" t="s">
        <v>861</v>
      </c>
      <c r="C3875" s="441">
        <v>1006110077</v>
      </c>
      <c r="D3875" s="439" t="s">
        <v>862</v>
      </c>
      <c r="E3875" s="418" t="s">
        <v>1706</v>
      </c>
      <c r="F3875" s="627">
        <v>20220817</v>
      </c>
      <c r="G3875" s="419">
        <v>100931220</v>
      </c>
      <c r="H3875" s="419">
        <v>0</v>
      </c>
      <c r="I3875" s="419">
        <v>143.66999999999999</v>
      </c>
      <c r="J3875" s="466">
        <v>0</v>
      </c>
      <c r="K3875" s="419">
        <f>+G3875*J3875%</f>
        <v>0</v>
      </c>
      <c r="L3875" s="464">
        <f t="shared" si="648"/>
        <v>100931220</v>
      </c>
      <c r="M3875" s="644">
        <f t="shared" si="649"/>
        <v>7.0804972059605449E-4</v>
      </c>
      <c r="P3875" s="479"/>
    </row>
    <row r="3876" spans="1:16" ht="14">
      <c r="A3876" s="680"/>
      <c r="B3876" s="439" t="s">
        <v>861</v>
      </c>
      <c r="C3876" s="441">
        <v>1006110077</v>
      </c>
      <c r="D3876" s="439" t="s">
        <v>862</v>
      </c>
      <c r="E3876" s="418" t="s">
        <v>1706</v>
      </c>
      <c r="F3876" s="627">
        <v>20210430</v>
      </c>
      <c r="G3876" s="419">
        <v>8000000</v>
      </c>
      <c r="H3876" s="419">
        <v>0</v>
      </c>
      <c r="I3876" s="419">
        <v>143.66999999999999</v>
      </c>
      <c r="J3876" s="466">
        <v>0</v>
      </c>
      <c r="K3876" s="419">
        <f>+G3876*J3876%</f>
        <v>0</v>
      </c>
      <c r="L3876" s="464">
        <f t="shared" si="648"/>
        <v>8000000</v>
      </c>
      <c r="M3876" s="644">
        <f t="shared" si="649"/>
        <v>5.6121364279243191E-5</v>
      </c>
      <c r="P3876" s="479"/>
    </row>
    <row r="3877" spans="1:16" s="411" customFormat="1">
      <c r="A3877" s="680"/>
      <c r="B3877" s="456" t="s">
        <v>26</v>
      </c>
      <c r="C3877" s="458"/>
      <c r="D3877" s="449"/>
      <c r="E3877" s="526"/>
      <c r="F3877" s="626"/>
      <c r="G3877" s="454">
        <f>SUM(G3875:G3876)</f>
        <v>108931220</v>
      </c>
      <c r="H3877" s="454" t="s">
        <v>158</v>
      </c>
      <c r="I3877" s="454" t="s">
        <v>158</v>
      </c>
      <c r="J3877" s="454" t="s">
        <v>158</v>
      </c>
      <c r="K3877" s="454">
        <f t="shared" ref="K3877:L3877" si="665">SUM(K3875:K3876)</f>
        <v>0</v>
      </c>
      <c r="L3877" s="454">
        <f t="shared" si="665"/>
        <v>108931220</v>
      </c>
      <c r="M3877" s="644">
        <f t="shared" si="649"/>
        <v>7.6417108487529767E-4</v>
      </c>
    </row>
    <row r="3878" spans="1:16" ht="14">
      <c r="A3878" s="680"/>
      <c r="B3878" s="439" t="s">
        <v>174</v>
      </c>
      <c r="C3878" s="441">
        <v>890399011</v>
      </c>
      <c r="D3878" s="439"/>
      <c r="E3878" s="418" t="s">
        <v>1706</v>
      </c>
      <c r="F3878" s="625"/>
      <c r="G3878" s="419">
        <v>49358</v>
      </c>
      <c r="H3878" s="419">
        <v>0</v>
      </c>
      <c r="I3878" s="419">
        <v>143.66999999999999</v>
      </c>
      <c r="J3878" s="466">
        <v>0</v>
      </c>
      <c r="K3878" s="419">
        <f>+G3878*J3878%</f>
        <v>0</v>
      </c>
      <c r="L3878" s="464">
        <f t="shared" si="648"/>
        <v>49358</v>
      </c>
      <c r="M3878" s="644">
        <f t="shared" si="649"/>
        <v>3.4625478726186068E-7</v>
      </c>
      <c r="P3878" s="479"/>
    </row>
    <row r="3879" spans="1:16" s="411" customFormat="1">
      <c r="A3879" s="680"/>
      <c r="B3879" s="456" t="s">
        <v>26</v>
      </c>
      <c r="C3879" s="458"/>
      <c r="D3879" s="449"/>
      <c r="E3879" s="526"/>
      <c r="F3879" s="626"/>
      <c r="G3879" s="454">
        <f>SUM(G3878)</f>
        <v>49358</v>
      </c>
      <c r="H3879" s="454" t="s">
        <v>158</v>
      </c>
      <c r="I3879" s="454" t="s">
        <v>158</v>
      </c>
      <c r="J3879" s="454" t="s">
        <v>158</v>
      </c>
      <c r="K3879" s="454">
        <f t="shared" ref="K3879:L3879" si="666">SUM(K3878)</f>
        <v>0</v>
      </c>
      <c r="L3879" s="454">
        <f t="shared" si="666"/>
        <v>49358</v>
      </c>
      <c r="M3879" s="644">
        <f t="shared" si="649"/>
        <v>3.4625478726186068E-7</v>
      </c>
    </row>
    <row r="3880" spans="1:16">
      <c r="A3880" s="680"/>
      <c r="B3880" s="440" t="s">
        <v>598</v>
      </c>
      <c r="C3880" s="441">
        <v>16603002</v>
      </c>
      <c r="D3880" s="414" t="s">
        <v>599</v>
      </c>
      <c r="E3880" s="418" t="s">
        <v>1706</v>
      </c>
      <c r="F3880" s="629">
        <v>44895</v>
      </c>
      <c r="G3880" s="419">
        <v>136800</v>
      </c>
      <c r="H3880" s="419">
        <v>124.46</v>
      </c>
      <c r="I3880" s="419">
        <v>143.66999999999999</v>
      </c>
      <c r="J3880" s="466">
        <f t="shared" si="650"/>
        <v>1.1543467780813113</v>
      </c>
      <c r="K3880" s="419">
        <f t="shared" ref="K3880:K3903" si="667">+G3880*J3880%</f>
        <v>1579.1463924152338</v>
      </c>
      <c r="L3880" s="464">
        <f t="shared" si="648"/>
        <v>138379.14639241522</v>
      </c>
      <c r="M3880" s="644">
        <f t="shared" si="649"/>
        <v>9.7075331041743194E-7</v>
      </c>
      <c r="P3880" s="479"/>
    </row>
    <row r="3881" spans="1:16" s="411" customFormat="1">
      <c r="A3881" s="680"/>
      <c r="B3881" s="440" t="s">
        <v>598</v>
      </c>
      <c r="C3881" s="441">
        <v>16603002</v>
      </c>
      <c r="D3881" s="414" t="s">
        <v>599</v>
      </c>
      <c r="E3881" s="418" t="s">
        <v>1706</v>
      </c>
      <c r="F3881" s="629">
        <v>44895</v>
      </c>
      <c r="G3881" s="419">
        <v>456000</v>
      </c>
      <c r="H3881" s="454"/>
      <c r="I3881" s="419">
        <v>143.66999999999999</v>
      </c>
      <c r="J3881" s="467"/>
      <c r="K3881" s="419">
        <f t="shared" si="667"/>
        <v>0</v>
      </c>
      <c r="L3881" s="464">
        <f t="shared" si="648"/>
        <v>456000</v>
      </c>
      <c r="M3881" s="644">
        <f t="shared" si="649"/>
        <v>3.1989177639168621E-6</v>
      </c>
    </row>
    <row r="3882" spans="1:16">
      <c r="A3882" s="680"/>
      <c r="B3882" s="440" t="s">
        <v>598</v>
      </c>
      <c r="C3882" s="441">
        <v>16603002</v>
      </c>
      <c r="D3882" s="414" t="s">
        <v>599</v>
      </c>
      <c r="E3882" s="418" t="s">
        <v>1706</v>
      </c>
      <c r="F3882" s="629">
        <v>44873</v>
      </c>
      <c r="G3882" s="419">
        <v>1075000</v>
      </c>
      <c r="H3882" s="419">
        <v>124.46</v>
      </c>
      <c r="I3882" s="419">
        <v>143.66999999999999</v>
      </c>
      <c r="J3882" s="466">
        <f t="shared" si="650"/>
        <v>1.1543467780813113</v>
      </c>
      <c r="K3882" s="419">
        <f t="shared" si="667"/>
        <v>12409.227864374096</v>
      </c>
      <c r="L3882" s="464">
        <f t="shared" ref="L3882:L3944" si="668">+G3882+K3882</f>
        <v>1087409.2278643742</v>
      </c>
      <c r="M3882" s="644">
        <f t="shared" si="649"/>
        <v>7.6283611746983885E-6</v>
      </c>
      <c r="P3882" s="479"/>
    </row>
    <row r="3883" spans="1:16" s="411" customFormat="1">
      <c r="A3883" s="680"/>
      <c r="B3883" s="440" t="s">
        <v>598</v>
      </c>
      <c r="C3883" s="441">
        <v>16603002</v>
      </c>
      <c r="D3883" s="414" t="s">
        <v>599</v>
      </c>
      <c r="E3883" s="418" t="s">
        <v>1706</v>
      </c>
      <c r="F3883" s="629">
        <v>45014</v>
      </c>
      <c r="G3883" s="419">
        <v>3420000</v>
      </c>
      <c r="H3883" s="454"/>
      <c r="I3883" s="419">
        <v>143.66999999999999</v>
      </c>
      <c r="J3883" s="467"/>
      <c r="K3883" s="419">
        <f t="shared" si="667"/>
        <v>0</v>
      </c>
      <c r="L3883" s="464">
        <f t="shared" si="668"/>
        <v>3420000</v>
      </c>
      <c r="M3883" s="644">
        <f t="shared" ref="M3883:M3946" si="669">+L3883/$L$4337</f>
        <v>2.3991883229376464E-5</v>
      </c>
    </row>
    <row r="3884" spans="1:16">
      <c r="A3884" s="680"/>
      <c r="B3884" s="440" t="s">
        <v>598</v>
      </c>
      <c r="C3884" s="441">
        <v>16603002</v>
      </c>
      <c r="D3884" s="414" t="s">
        <v>599</v>
      </c>
      <c r="E3884" s="418" t="s">
        <v>1706</v>
      </c>
      <c r="F3884" s="629">
        <v>44911</v>
      </c>
      <c r="G3884" s="419">
        <v>399000</v>
      </c>
      <c r="H3884" s="419">
        <v>126.03</v>
      </c>
      <c r="I3884" s="419">
        <v>143.66999999999999</v>
      </c>
      <c r="J3884" s="466">
        <f t="shared" si="650"/>
        <v>1.1399666746012853</v>
      </c>
      <c r="K3884" s="419">
        <f t="shared" si="667"/>
        <v>4548.4670316591282</v>
      </c>
      <c r="L3884" s="464">
        <f t="shared" si="668"/>
        <v>403548.46703165915</v>
      </c>
      <c r="M3884" s="644">
        <f t="shared" si="669"/>
        <v>2.8309613153267379E-6</v>
      </c>
      <c r="P3884" s="479"/>
    </row>
    <row r="3885" spans="1:16">
      <c r="A3885" s="680"/>
      <c r="B3885" s="440" t="s">
        <v>598</v>
      </c>
      <c r="C3885" s="441">
        <v>16603002</v>
      </c>
      <c r="D3885" s="414" t="s">
        <v>599</v>
      </c>
      <c r="E3885" s="418" t="s">
        <v>1706</v>
      </c>
      <c r="F3885" s="629">
        <v>44861</v>
      </c>
      <c r="G3885" s="419">
        <v>478800</v>
      </c>
      <c r="H3885" s="419">
        <v>0</v>
      </c>
      <c r="I3885" s="419">
        <v>143.66999999999999</v>
      </c>
      <c r="J3885" s="466">
        <v>0</v>
      </c>
      <c r="K3885" s="419">
        <f t="shared" si="667"/>
        <v>0</v>
      </c>
      <c r="L3885" s="464">
        <f t="shared" si="668"/>
        <v>478800</v>
      </c>
      <c r="M3885" s="644">
        <f t="shared" si="669"/>
        <v>3.3588636521127049E-6</v>
      </c>
      <c r="P3885" s="479"/>
    </row>
    <row r="3886" spans="1:16" s="411" customFormat="1">
      <c r="A3886" s="680"/>
      <c r="B3886" s="440" t="s">
        <v>598</v>
      </c>
      <c r="C3886" s="441">
        <v>16603002</v>
      </c>
      <c r="D3886" s="414" t="s">
        <v>599</v>
      </c>
      <c r="E3886" s="418" t="s">
        <v>1706</v>
      </c>
      <c r="F3886" s="629">
        <v>44895</v>
      </c>
      <c r="G3886" s="419">
        <v>592800</v>
      </c>
      <c r="H3886" s="454"/>
      <c r="I3886" s="419">
        <v>143.66999999999999</v>
      </c>
      <c r="J3886" s="467"/>
      <c r="K3886" s="419">
        <f t="shared" si="667"/>
        <v>0</v>
      </c>
      <c r="L3886" s="464">
        <f t="shared" si="668"/>
        <v>592800</v>
      </c>
      <c r="M3886" s="644">
        <f t="shared" si="669"/>
        <v>4.1585930930919206E-6</v>
      </c>
    </row>
    <row r="3887" spans="1:16">
      <c r="A3887" s="680"/>
      <c r="B3887" s="440" t="s">
        <v>598</v>
      </c>
      <c r="C3887" s="441">
        <v>16603002</v>
      </c>
      <c r="D3887" s="414" t="s">
        <v>599</v>
      </c>
      <c r="E3887" s="418" t="s">
        <v>1706</v>
      </c>
      <c r="F3887" s="629">
        <v>44911</v>
      </c>
      <c r="G3887" s="419">
        <v>592800</v>
      </c>
      <c r="H3887" s="419">
        <v>126.03</v>
      </c>
      <c r="I3887" s="419">
        <v>143.66999999999999</v>
      </c>
      <c r="J3887" s="466">
        <f t="shared" si="650"/>
        <v>1.1399666746012853</v>
      </c>
      <c r="K3887" s="419">
        <f t="shared" si="667"/>
        <v>6757.722447036419</v>
      </c>
      <c r="L3887" s="464">
        <f t="shared" si="668"/>
        <v>599557.72244703642</v>
      </c>
      <c r="M3887" s="644">
        <f t="shared" si="669"/>
        <v>4.2059996684854389E-6</v>
      </c>
      <c r="P3887" s="479"/>
    </row>
    <row r="3888" spans="1:16" s="411" customFormat="1">
      <c r="A3888" s="680"/>
      <c r="B3888" s="440" t="s">
        <v>598</v>
      </c>
      <c r="C3888" s="441">
        <v>16603002</v>
      </c>
      <c r="D3888" s="414" t="s">
        <v>599</v>
      </c>
      <c r="E3888" s="418" t="s">
        <v>1706</v>
      </c>
      <c r="F3888" s="629">
        <v>44949</v>
      </c>
      <c r="G3888" s="419">
        <v>832200</v>
      </c>
      <c r="H3888" s="454"/>
      <c r="I3888" s="419">
        <v>143.66999999999999</v>
      </c>
      <c r="J3888" s="467"/>
      <c r="K3888" s="419">
        <f t="shared" si="667"/>
        <v>0</v>
      </c>
      <c r="L3888" s="464">
        <f t="shared" si="668"/>
        <v>832200</v>
      </c>
      <c r="M3888" s="644">
        <f t="shared" si="669"/>
        <v>5.8380249191482732E-6</v>
      </c>
    </row>
    <row r="3889" spans="1:16">
      <c r="A3889" s="680"/>
      <c r="B3889" s="440" t="s">
        <v>598</v>
      </c>
      <c r="C3889" s="441">
        <v>16603002</v>
      </c>
      <c r="D3889" s="414" t="s">
        <v>599</v>
      </c>
      <c r="E3889" s="418" t="s">
        <v>1706</v>
      </c>
      <c r="F3889" s="629">
        <v>44953</v>
      </c>
      <c r="G3889" s="419">
        <v>649800</v>
      </c>
      <c r="H3889" s="419">
        <v>128.27000000000001</v>
      </c>
      <c r="I3889" s="419">
        <v>143.66999999999999</v>
      </c>
      <c r="J3889" s="466">
        <f t="shared" si="650"/>
        <v>1.1200592500194899</v>
      </c>
      <c r="K3889" s="419">
        <f t="shared" si="667"/>
        <v>7278.1450066266461</v>
      </c>
      <c r="L3889" s="464">
        <f t="shared" si="668"/>
        <v>657078.14500662661</v>
      </c>
      <c r="M3889" s="644">
        <f t="shared" si="669"/>
        <v>4.6095152419807839E-6</v>
      </c>
      <c r="P3889" s="479"/>
    </row>
    <row r="3890" spans="1:16">
      <c r="A3890" s="680"/>
      <c r="B3890" s="440" t="s">
        <v>598</v>
      </c>
      <c r="C3890" s="441">
        <v>16603002</v>
      </c>
      <c r="D3890" s="414" t="s">
        <v>599</v>
      </c>
      <c r="E3890" s="418" t="s">
        <v>1706</v>
      </c>
      <c r="F3890" s="629">
        <v>44964</v>
      </c>
      <c r="G3890" s="419">
        <v>171000</v>
      </c>
      <c r="H3890" s="419">
        <v>130.4</v>
      </c>
      <c r="I3890" s="419">
        <v>143.66999999999999</v>
      </c>
      <c r="J3890" s="466">
        <f t="shared" si="650"/>
        <v>1.1017638036809814</v>
      </c>
      <c r="K3890" s="419">
        <f t="shared" si="667"/>
        <v>1884.0161042944781</v>
      </c>
      <c r="L3890" s="464">
        <f t="shared" si="668"/>
        <v>172884.01610429448</v>
      </c>
      <c r="M3890" s="644">
        <f t="shared" si="669"/>
        <v>1.2128108557309572E-6</v>
      </c>
      <c r="P3890" s="479"/>
    </row>
    <row r="3891" spans="1:16" s="411" customFormat="1">
      <c r="A3891" s="680"/>
      <c r="B3891" s="440" t="s">
        <v>598</v>
      </c>
      <c r="C3891" s="441">
        <v>16603002</v>
      </c>
      <c r="D3891" s="414" t="s">
        <v>599</v>
      </c>
      <c r="E3891" s="418" t="s">
        <v>1706</v>
      </c>
      <c r="F3891" s="629">
        <v>44967</v>
      </c>
      <c r="G3891" s="419">
        <v>171000</v>
      </c>
      <c r="H3891" s="454"/>
      <c r="I3891" s="419">
        <v>143.66999999999999</v>
      </c>
      <c r="J3891" s="467"/>
      <c r="K3891" s="419">
        <f t="shared" si="667"/>
        <v>0</v>
      </c>
      <c r="L3891" s="464">
        <f t="shared" si="668"/>
        <v>171000</v>
      </c>
      <c r="M3891" s="644">
        <f t="shared" si="669"/>
        <v>1.1995941614688232E-6</v>
      </c>
    </row>
    <row r="3892" spans="1:16">
      <c r="A3892" s="680"/>
      <c r="B3892" s="440" t="s">
        <v>598</v>
      </c>
      <c r="C3892" s="441">
        <v>16603002</v>
      </c>
      <c r="D3892" s="414" t="s">
        <v>599</v>
      </c>
      <c r="E3892" s="418" t="s">
        <v>1706</v>
      </c>
      <c r="F3892" s="629">
        <v>44979</v>
      </c>
      <c r="G3892" s="419">
        <v>171000</v>
      </c>
      <c r="H3892" s="419">
        <v>0</v>
      </c>
      <c r="I3892" s="419">
        <v>143.66999999999999</v>
      </c>
      <c r="J3892" s="466">
        <v>0</v>
      </c>
      <c r="K3892" s="419">
        <f t="shared" si="667"/>
        <v>0</v>
      </c>
      <c r="L3892" s="464">
        <f t="shared" si="668"/>
        <v>171000</v>
      </c>
      <c r="M3892" s="644">
        <f t="shared" si="669"/>
        <v>1.1995941614688232E-6</v>
      </c>
      <c r="P3892" s="479"/>
    </row>
    <row r="3893" spans="1:16">
      <c r="A3893" s="680"/>
      <c r="B3893" s="440" t="s">
        <v>598</v>
      </c>
      <c r="C3893" s="441">
        <v>16603002</v>
      </c>
      <c r="D3893" s="414" t="s">
        <v>599</v>
      </c>
      <c r="E3893" s="418" t="s">
        <v>1706</v>
      </c>
      <c r="F3893" s="629">
        <v>44979</v>
      </c>
      <c r="G3893" s="419">
        <v>171000</v>
      </c>
      <c r="H3893" s="419">
        <v>0</v>
      </c>
      <c r="I3893" s="419">
        <v>143.66999999999999</v>
      </c>
      <c r="J3893" s="466">
        <v>0</v>
      </c>
      <c r="K3893" s="419">
        <f t="shared" si="667"/>
        <v>0</v>
      </c>
      <c r="L3893" s="464">
        <f t="shared" si="668"/>
        <v>171000</v>
      </c>
      <c r="M3893" s="644">
        <f t="shared" si="669"/>
        <v>1.1995941614688232E-6</v>
      </c>
      <c r="P3893" s="479"/>
    </row>
    <row r="3894" spans="1:16">
      <c r="A3894" s="680"/>
      <c r="B3894" s="440" t="s">
        <v>598</v>
      </c>
      <c r="C3894" s="441">
        <v>16603002</v>
      </c>
      <c r="D3894" s="414" t="s">
        <v>599</v>
      </c>
      <c r="E3894" s="418" t="s">
        <v>1706</v>
      </c>
      <c r="F3894" s="629">
        <v>45014</v>
      </c>
      <c r="G3894" s="419">
        <v>342000</v>
      </c>
      <c r="H3894" s="419">
        <v>0</v>
      </c>
      <c r="I3894" s="419">
        <v>143.66999999999999</v>
      </c>
      <c r="J3894" s="466">
        <v>0</v>
      </c>
      <c r="K3894" s="419">
        <f t="shared" si="667"/>
        <v>0</v>
      </c>
      <c r="L3894" s="464">
        <f t="shared" si="668"/>
        <v>342000</v>
      </c>
      <c r="M3894" s="644">
        <f t="shared" si="669"/>
        <v>2.3991883229376464E-6</v>
      </c>
      <c r="P3894" s="479"/>
    </row>
    <row r="3895" spans="1:16" s="411" customFormat="1">
      <c r="A3895" s="680"/>
      <c r="B3895" s="440" t="s">
        <v>598</v>
      </c>
      <c r="C3895" s="441">
        <v>16603002</v>
      </c>
      <c r="D3895" s="414" t="s">
        <v>599</v>
      </c>
      <c r="E3895" s="418" t="s">
        <v>1706</v>
      </c>
      <c r="F3895" s="629">
        <v>45026</v>
      </c>
      <c r="G3895" s="419">
        <v>592800</v>
      </c>
      <c r="H3895" s="454"/>
      <c r="I3895" s="419">
        <v>143.66999999999999</v>
      </c>
      <c r="J3895" s="467"/>
      <c r="K3895" s="419">
        <f t="shared" si="667"/>
        <v>0</v>
      </c>
      <c r="L3895" s="464">
        <f t="shared" si="668"/>
        <v>592800</v>
      </c>
      <c r="M3895" s="644">
        <f t="shared" si="669"/>
        <v>4.1585930930919206E-6</v>
      </c>
    </row>
    <row r="3896" spans="1:16">
      <c r="A3896" s="680"/>
      <c r="B3896" s="440" t="s">
        <v>598</v>
      </c>
      <c r="C3896" s="441">
        <v>16603002</v>
      </c>
      <c r="D3896" s="414" t="s">
        <v>599</v>
      </c>
      <c r="E3896" s="418" t="s">
        <v>1706</v>
      </c>
      <c r="F3896" s="629">
        <v>45502</v>
      </c>
      <c r="G3896" s="419">
        <v>456000</v>
      </c>
      <c r="H3896" s="419">
        <v>0</v>
      </c>
      <c r="I3896" s="419">
        <v>143.66999999999999</v>
      </c>
      <c r="J3896" s="466">
        <v>0</v>
      </c>
      <c r="K3896" s="419">
        <f t="shared" si="667"/>
        <v>0</v>
      </c>
      <c r="L3896" s="464">
        <f t="shared" si="668"/>
        <v>456000</v>
      </c>
      <c r="M3896" s="644">
        <f t="shared" si="669"/>
        <v>3.1989177639168621E-6</v>
      </c>
      <c r="P3896" s="479"/>
    </row>
    <row r="3897" spans="1:16" s="411" customFormat="1">
      <c r="A3897" s="680"/>
      <c r="B3897" s="440" t="s">
        <v>598</v>
      </c>
      <c r="C3897" s="441">
        <v>16603002</v>
      </c>
      <c r="D3897" s="414" t="s">
        <v>599</v>
      </c>
      <c r="E3897" s="418" t="s">
        <v>1706</v>
      </c>
      <c r="F3897" s="629">
        <v>45502</v>
      </c>
      <c r="G3897" s="419">
        <v>570000</v>
      </c>
      <c r="H3897" s="454"/>
      <c r="I3897" s="419">
        <v>143.66999999999999</v>
      </c>
      <c r="J3897" s="467"/>
      <c r="K3897" s="419">
        <f t="shared" si="667"/>
        <v>0</v>
      </c>
      <c r="L3897" s="464">
        <f t="shared" si="668"/>
        <v>570000</v>
      </c>
      <c r="M3897" s="644">
        <f t="shared" si="669"/>
        <v>3.9986472048960777E-6</v>
      </c>
    </row>
    <row r="3898" spans="1:16">
      <c r="A3898" s="680"/>
      <c r="B3898" s="440" t="s">
        <v>598</v>
      </c>
      <c r="C3898" s="441">
        <v>16603002</v>
      </c>
      <c r="D3898" s="414" t="s">
        <v>599</v>
      </c>
      <c r="E3898" s="418" t="s">
        <v>1706</v>
      </c>
      <c r="F3898" s="627">
        <v>20230426</v>
      </c>
      <c r="G3898" s="419">
        <v>2091425</v>
      </c>
      <c r="H3898" s="419">
        <v>110.6</v>
      </c>
      <c r="I3898" s="419">
        <v>143.66999999999999</v>
      </c>
      <c r="J3898" s="466">
        <f t="shared" ref="J3898:J3951" si="670">+I3898/H3898</f>
        <v>1.299005424954792</v>
      </c>
      <c r="K3898" s="419">
        <f t="shared" si="667"/>
        <v>27167.724208860756</v>
      </c>
      <c r="L3898" s="464">
        <f t="shared" si="668"/>
        <v>2118592.7242088607</v>
      </c>
      <c r="M3898" s="644">
        <f t="shared" si="669"/>
        <v>1.4862289254334959E-5</v>
      </c>
      <c r="P3898" s="479"/>
    </row>
    <row r="3899" spans="1:16" s="411" customFormat="1">
      <c r="A3899" s="680"/>
      <c r="B3899" s="440" t="s">
        <v>598</v>
      </c>
      <c r="C3899" s="441">
        <v>16603002</v>
      </c>
      <c r="D3899" s="414" t="s">
        <v>599</v>
      </c>
      <c r="E3899" s="418" t="s">
        <v>1706</v>
      </c>
      <c r="F3899" s="627">
        <v>20230426</v>
      </c>
      <c r="G3899" s="419">
        <v>513000</v>
      </c>
      <c r="H3899" s="454"/>
      <c r="I3899" s="419">
        <v>143.66999999999999</v>
      </c>
      <c r="J3899" s="467"/>
      <c r="K3899" s="419">
        <f t="shared" si="667"/>
        <v>0</v>
      </c>
      <c r="L3899" s="464">
        <f t="shared" si="668"/>
        <v>513000</v>
      </c>
      <c r="M3899" s="644">
        <f t="shared" si="669"/>
        <v>3.5987824844064697E-6</v>
      </c>
    </row>
    <row r="3900" spans="1:16">
      <c r="A3900" s="680"/>
      <c r="B3900" s="440" t="s">
        <v>598</v>
      </c>
      <c r="C3900" s="441">
        <v>16603002</v>
      </c>
      <c r="D3900" s="414" t="s">
        <v>599</v>
      </c>
      <c r="E3900" s="418" t="s">
        <v>1706</v>
      </c>
      <c r="F3900" s="627">
        <v>20230529</v>
      </c>
      <c r="G3900" s="419">
        <v>114000</v>
      </c>
      <c r="H3900" s="419">
        <v>0</v>
      </c>
      <c r="I3900" s="419">
        <v>143.66999999999999</v>
      </c>
      <c r="J3900" s="466">
        <v>0</v>
      </c>
      <c r="K3900" s="419">
        <f t="shared" si="667"/>
        <v>0</v>
      </c>
      <c r="L3900" s="464">
        <f t="shared" si="668"/>
        <v>114000</v>
      </c>
      <c r="M3900" s="644">
        <f t="shared" si="669"/>
        <v>7.9972944097921552E-7</v>
      </c>
      <c r="P3900" s="479"/>
    </row>
    <row r="3901" spans="1:16" s="411" customFormat="1">
      <c r="A3901" s="680"/>
      <c r="B3901" s="440" t="s">
        <v>598</v>
      </c>
      <c r="C3901" s="441">
        <v>16603002</v>
      </c>
      <c r="D3901" s="414" t="s">
        <v>599</v>
      </c>
      <c r="E3901" s="418" t="s">
        <v>1706</v>
      </c>
      <c r="F3901" s="627">
        <v>20230529</v>
      </c>
      <c r="G3901" s="419">
        <v>2109000</v>
      </c>
      <c r="H3901" s="454"/>
      <c r="I3901" s="419">
        <v>143.66999999999999</v>
      </c>
      <c r="J3901" s="467"/>
      <c r="K3901" s="419">
        <f t="shared" si="667"/>
        <v>0</v>
      </c>
      <c r="L3901" s="464">
        <f t="shared" si="668"/>
        <v>2109000</v>
      </c>
      <c r="M3901" s="644">
        <f t="shared" si="669"/>
        <v>1.4794994658115486E-5</v>
      </c>
    </row>
    <row r="3902" spans="1:16">
      <c r="A3902" s="680"/>
      <c r="B3902" s="440" t="s">
        <v>598</v>
      </c>
      <c r="C3902" s="441">
        <v>16603002</v>
      </c>
      <c r="D3902" s="414" t="s">
        <v>599</v>
      </c>
      <c r="E3902" s="418" t="s">
        <v>1706</v>
      </c>
      <c r="F3902" s="627">
        <v>20230529</v>
      </c>
      <c r="G3902" s="419">
        <v>2109000</v>
      </c>
      <c r="H3902" s="419">
        <v>140.49</v>
      </c>
      <c r="I3902" s="419">
        <v>143.66999999999999</v>
      </c>
      <c r="J3902" s="466">
        <f t="shared" si="670"/>
        <v>1.0226350629938072</v>
      </c>
      <c r="K3902" s="419">
        <f t="shared" si="667"/>
        <v>21567.373478539394</v>
      </c>
      <c r="L3902" s="464">
        <f t="shared" si="668"/>
        <v>2130567.3734785393</v>
      </c>
      <c r="M3902" s="644">
        <f t="shared" si="669"/>
        <v>1.4946293461057435E-5</v>
      </c>
      <c r="P3902" s="479"/>
    </row>
    <row r="3903" spans="1:16">
      <c r="A3903" s="680"/>
      <c r="B3903" s="440" t="s">
        <v>598</v>
      </c>
      <c r="C3903" s="441">
        <v>16603002</v>
      </c>
      <c r="D3903" s="414" t="s">
        <v>599</v>
      </c>
      <c r="E3903" s="418" t="s">
        <v>1706</v>
      </c>
      <c r="F3903" s="627">
        <v>20230529</v>
      </c>
      <c r="G3903" s="419">
        <v>3420000</v>
      </c>
      <c r="H3903" s="419">
        <v>140.49</v>
      </c>
      <c r="I3903" s="419">
        <v>143.66999999999999</v>
      </c>
      <c r="J3903" s="466">
        <f t="shared" si="670"/>
        <v>1.0226350629938072</v>
      </c>
      <c r="K3903" s="419">
        <f t="shared" si="667"/>
        <v>34974.119154388209</v>
      </c>
      <c r="L3903" s="464">
        <f t="shared" si="668"/>
        <v>3454974.1191543881</v>
      </c>
      <c r="M3903" s="644">
        <f t="shared" si="669"/>
        <v>2.4237232639552599E-5</v>
      </c>
      <c r="P3903" s="479"/>
    </row>
    <row r="3904" spans="1:16" s="411" customFormat="1">
      <c r="A3904" s="680"/>
      <c r="B3904" s="456" t="s">
        <v>26</v>
      </c>
      <c r="C3904" s="458"/>
      <c r="D3904" s="449"/>
      <c r="E3904" s="526"/>
      <c r="F3904" s="626"/>
      <c r="G3904" s="454">
        <f>SUM(G3880:G3903)</f>
        <v>21634425</v>
      </c>
      <c r="H3904" s="454" t="s">
        <v>158</v>
      </c>
      <c r="I3904" s="454" t="s">
        <v>158</v>
      </c>
      <c r="J3904" s="454" t="s">
        <v>158</v>
      </c>
      <c r="K3904" s="454">
        <f t="shared" ref="K3904:L3904" si="671">SUM(K3880:K3903)</f>
        <v>118165.94168819435</v>
      </c>
      <c r="L3904" s="454">
        <f t="shared" si="671"/>
        <v>21752590.941688195</v>
      </c>
      <c r="M3904" s="644">
        <f t="shared" si="669"/>
        <v>1.5259813503198111E-4</v>
      </c>
    </row>
    <row r="3905" spans="1:16" ht="14">
      <c r="A3905" s="680"/>
      <c r="B3905" s="439" t="s">
        <v>828</v>
      </c>
      <c r="C3905" s="441">
        <v>94507328</v>
      </c>
      <c r="D3905" s="439" t="s">
        <v>829</v>
      </c>
      <c r="E3905" s="418" t="s">
        <v>1706</v>
      </c>
      <c r="F3905" s="629">
        <v>45520</v>
      </c>
      <c r="G3905" s="419">
        <v>200000</v>
      </c>
      <c r="H3905" s="419">
        <v>0</v>
      </c>
      <c r="I3905" s="419">
        <v>143.66999999999999</v>
      </c>
      <c r="J3905" s="466">
        <v>0</v>
      </c>
      <c r="K3905" s="419">
        <f>+G3905*J3905%</f>
        <v>0</v>
      </c>
      <c r="L3905" s="464">
        <f t="shared" si="668"/>
        <v>200000</v>
      </c>
      <c r="M3905" s="644">
        <f t="shared" si="669"/>
        <v>1.4030341069810797E-6</v>
      </c>
      <c r="P3905" s="479"/>
    </row>
    <row r="3906" spans="1:16" s="411" customFormat="1">
      <c r="A3906" s="680"/>
      <c r="B3906" s="456" t="s">
        <v>26</v>
      </c>
      <c r="C3906" s="458"/>
      <c r="D3906" s="449"/>
      <c r="E3906" s="526"/>
      <c r="F3906" s="626"/>
      <c r="G3906" s="454">
        <f>+G3905</f>
        <v>200000</v>
      </c>
      <c r="H3906" s="454" t="s">
        <v>158</v>
      </c>
      <c r="I3906" s="454" t="s">
        <v>158</v>
      </c>
      <c r="J3906" s="454" t="s">
        <v>158</v>
      </c>
      <c r="K3906" s="454">
        <f t="shared" ref="K3906:L3906" si="672">+K3905</f>
        <v>0</v>
      </c>
      <c r="L3906" s="454">
        <f t="shared" si="672"/>
        <v>200000</v>
      </c>
      <c r="M3906" s="644">
        <f t="shared" si="669"/>
        <v>1.4030341069810797E-6</v>
      </c>
    </row>
    <row r="3907" spans="1:16">
      <c r="A3907" s="680"/>
      <c r="B3907" s="440" t="s">
        <v>532</v>
      </c>
      <c r="C3907" s="441">
        <v>1143960735</v>
      </c>
      <c r="D3907" s="414" t="s">
        <v>533</v>
      </c>
      <c r="E3907" s="418" t="s">
        <v>1706</v>
      </c>
      <c r="F3907" s="627">
        <v>20190129</v>
      </c>
      <c r="G3907" s="419">
        <v>19500000</v>
      </c>
      <c r="H3907" s="419">
        <v>0</v>
      </c>
      <c r="I3907" s="419">
        <v>143.66999999999999</v>
      </c>
      <c r="J3907" s="466">
        <v>0</v>
      </c>
      <c r="K3907" s="419">
        <f>+G3907*J3907%</f>
        <v>0</v>
      </c>
      <c r="L3907" s="464">
        <f t="shared" si="668"/>
        <v>19500000</v>
      </c>
      <c r="M3907" s="644">
        <f t="shared" si="669"/>
        <v>1.3679582543065527E-4</v>
      </c>
      <c r="P3907" s="479"/>
    </row>
    <row r="3908" spans="1:16" s="411" customFormat="1">
      <c r="A3908" s="680"/>
      <c r="B3908" s="456" t="s">
        <v>26</v>
      </c>
      <c r="C3908" s="458"/>
      <c r="D3908" s="449"/>
      <c r="E3908" s="526"/>
      <c r="F3908" s="626"/>
      <c r="G3908" s="454">
        <f>+G3907</f>
        <v>19500000</v>
      </c>
      <c r="H3908" s="454" t="s">
        <v>158</v>
      </c>
      <c r="I3908" s="454" t="s">
        <v>158</v>
      </c>
      <c r="J3908" s="454" t="s">
        <v>158</v>
      </c>
      <c r="K3908" s="454">
        <f t="shared" ref="K3908:L3908" si="673">+K3907</f>
        <v>0</v>
      </c>
      <c r="L3908" s="454">
        <f t="shared" si="673"/>
        <v>19500000</v>
      </c>
      <c r="M3908" s="644">
        <f t="shared" si="669"/>
        <v>1.3679582543065527E-4</v>
      </c>
    </row>
    <row r="3909" spans="1:16" ht="14">
      <c r="A3909" s="680"/>
      <c r="B3909" s="439" t="s">
        <v>350</v>
      </c>
      <c r="C3909" s="441">
        <v>1005966342</v>
      </c>
      <c r="D3909" s="439" t="s">
        <v>351</v>
      </c>
      <c r="E3909" s="418" t="s">
        <v>1706</v>
      </c>
      <c r="F3909" s="627">
        <v>20211124</v>
      </c>
      <c r="G3909" s="419">
        <v>4245283</v>
      </c>
      <c r="H3909" s="419">
        <v>119.31</v>
      </c>
      <c r="I3909" s="419">
        <v>143.66999999999999</v>
      </c>
      <c r="J3909" s="466">
        <f t="shared" si="670"/>
        <v>1.2041740005028916</v>
      </c>
      <c r="K3909" s="419">
        <f>+G3909*J3909%</f>
        <v>51120.594133769169</v>
      </c>
      <c r="L3909" s="464">
        <f t="shared" si="668"/>
        <v>4296403.5941337692</v>
      </c>
      <c r="M3909" s="644">
        <f t="shared" si="669"/>
        <v>3.0140003899628873E-5</v>
      </c>
      <c r="P3909" s="479"/>
    </row>
    <row r="3910" spans="1:16" s="411" customFormat="1" ht="14">
      <c r="A3910" s="680"/>
      <c r="B3910" s="439" t="s">
        <v>350</v>
      </c>
      <c r="C3910" s="441">
        <v>1005966342</v>
      </c>
      <c r="D3910" s="439" t="s">
        <v>351</v>
      </c>
      <c r="E3910" s="418" t="s">
        <v>1706</v>
      </c>
      <c r="F3910" s="627">
        <v>20211231</v>
      </c>
      <c r="G3910" s="419">
        <v>12743363</v>
      </c>
      <c r="H3910" s="454"/>
      <c r="I3910" s="454"/>
      <c r="J3910" s="467"/>
      <c r="K3910" s="419">
        <f>+G3910*J3910%</f>
        <v>0</v>
      </c>
      <c r="L3910" s="464">
        <f t="shared" si="668"/>
        <v>12743363</v>
      </c>
      <c r="M3910" s="644">
        <f t="shared" si="669"/>
        <v>8.9396864633203667E-5</v>
      </c>
    </row>
    <row r="3911" spans="1:16" ht="14">
      <c r="A3911" s="680"/>
      <c r="B3911" s="439" t="s">
        <v>350</v>
      </c>
      <c r="C3911" s="441">
        <v>1005966342</v>
      </c>
      <c r="D3911" s="439" t="s">
        <v>351</v>
      </c>
      <c r="E3911" s="418" t="s">
        <v>1706</v>
      </c>
      <c r="F3911" s="627">
        <v>20210430</v>
      </c>
      <c r="G3911" s="419">
        <v>1176650</v>
      </c>
      <c r="H3911" s="419">
        <v>0</v>
      </c>
      <c r="I3911" s="419">
        <v>143.66999999999999</v>
      </c>
      <c r="J3911" s="466">
        <v>0</v>
      </c>
      <c r="K3911" s="419">
        <f>+G3911*J3911%</f>
        <v>0</v>
      </c>
      <c r="L3911" s="464">
        <f t="shared" si="668"/>
        <v>1176650</v>
      </c>
      <c r="M3911" s="644">
        <f t="shared" si="669"/>
        <v>8.2544004098964381E-6</v>
      </c>
      <c r="P3911" s="479"/>
    </row>
    <row r="3912" spans="1:16" s="411" customFormat="1">
      <c r="A3912" s="680"/>
      <c r="B3912" s="456" t="s">
        <v>26</v>
      </c>
      <c r="C3912" s="458"/>
      <c r="D3912" s="449"/>
      <c r="E3912" s="526"/>
      <c r="F3912" s="626"/>
      <c r="G3912" s="454">
        <f>SUM(G3909:G3911)</f>
        <v>18165296</v>
      </c>
      <c r="H3912" s="454" t="s">
        <v>158</v>
      </c>
      <c r="I3912" s="454" t="s">
        <v>158</v>
      </c>
      <c r="J3912" s="454" t="s">
        <v>158</v>
      </c>
      <c r="K3912" s="454">
        <f t="shared" ref="K3912:L3912" si="674">SUM(K3909:K3911)</f>
        <v>51120.594133769169</v>
      </c>
      <c r="L3912" s="454">
        <f t="shared" si="674"/>
        <v>18216416.594133768</v>
      </c>
      <c r="M3912" s="644">
        <f t="shared" si="669"/>
        <v>1.2779126894272896E-4</v>
      </c>
    </row>
    <row r="3913" spans="1:16">
      <c r="A3913" s="680"/>
      <c r="B3913" s="440" t="s">
        <v>445</v>
      </c>
      <c r="C3913" s="441">
        <v>805027240</v>
      </c>
      <c r="D3913" s="414" t="s">
        <v>650</v>
      </c>
      <c r="E3913" s="418" t="s">
        <v>1644</v>
      </c>
      <c r="F3913" s="625"/>
      <c r="G3913" s="419">
        <v>872047595</v>
      </c>
      <c r="H3913" s="419">
        <v>0</v>
      </c>
      <c r="I3913" s="419">
        <v>143.66999999999999</v>
      </c>
      <c r="J3913" s="466">
        <v>0</v>
      </c>
      <c r="K3913" s="419">
        <f>+G3913*J3913%</f>
        <v>0</v>
      </c>
      <c r="L3913" s="464">
        <f t="shared" si="668"/>
        <v>872047595</v>
      </c>
      <c r="M3913" s="644">
        <f t="shared" si="669"/>
        <v>6.1175625934791165E-3</v>
      </c>
      <c r="P3913" s="479"/>
    </row>
    <row r="3914" spans="1:16" s="411" customFormat="1">
      <c r="A3914" s="680"/>
      <c r="B3914" s="440" t="s">
        <v>445</v>
      </c>
      <c r="C3914" s="441">
        <v>805027240</v>
      </c>
      <c r="D3914" s="414" t="s">
        <v>200</v>
      </c>
      <c r="E3914" s="418" t="s">
        <v>1644</v>
      </c>
      <c r="F3914" s="625">
        <v>45059</v>
      </c>
      <c r="G3914" s="419">
        <v>800000000</v>
      </c>
      <c r="H3914" s="454"/>
      <c r="I3914" s="419">
        <v>143.66999999999999</v>
      </c>
      <c r="J3914" s="467"/>
      <c r="K3914" s="419">
        <f>+G3914*J3914%</f>
        <v>0</v>
      </c>
      <c r="L3914" s="464">
        <f t="shared" si="668"/>
        <v>800000000</v>
      </c>
      <c r="M3914" s="644">
        <f t="shared" si="669"/>
        <v>5.6121364279243195E-3</v>
      </c>
    </row>
    <row r="3915" spans="1:16">
      <c r="A3915" s="680"/>
      <c r="B3915" s="456" t="s">
        <v>26</v>
      </c>
      <c r="C3915" s="458"/>
      <c r="D3915" s="449"/>
      <c r="E3915" s="526"/>
      <c r="F3915" s="626"/>
      <c r="G3915" s="454">
        <f>SUM(G3913:G3914)</f>
        <v>1672047595</v>
      </c>
      <c r="H3915" s="454" t="s">
        <v>158</v>
      </c>
      <c r="I3915" s="454" t="s">
        <v>158</v>
      </c>
      <c r="J3915" s="454" t="s">
        <v>158</v>
      </c>
      <c r="K3915" s="454">
        <f t="shared" ref="K3915:L3915" si="675">SUM(K3913:K3914)</f>
        <v>0</v>
      </c>
      <c r="L3915" s="454">
        <f t="shared" si="675"/>
        <v>1672047595</v>
      </c>
      <c r="M3915" s="644">
        <f t="shared" si="669"/>
        <v>1.1729699021403436E-2</v>
      </c>
      <c r="P3915" s="479"/>
    </row>
    <row r="3916" spans="1:16">
      <c r="A3916" s="680"/>
      <c r="B3916" s="440" t="s">
        <v>621</v>
      </c>
      <c r="C3916" s="441">
        <v>10506032</v>
      </c>
      <c r="D3916" s="414" t="s">
        <v>622</v>
      </c>
      <c r="E3916" s="418" t="s">
        <v>1706</v>
      </c>
      <c r="F3916" s="627">
        <v>20240827</v>
      </c>
      <c r="G3916" s="419">
        <v>725400</v>
      </c>
      <c r="H3916" s="419">
        <v>141.47999999999999</v>
      </c>
      <c r="I3916" s="419">
        <v>143.66999999999999</v>
      </c>
      <c r="J3916" s="466">
        <f t="shared" si="670"/>
        <v>1.0154792196776929</v>
      </c>
      <c r="K3916" s="419">
        <f>+G3916*J3916%</f>
        <v>7366.2862595419847</v>
      </c>
      <c r="L3916" s="464">
        <f t="shared" si="668"/>
        <v>732766.28625954199</v>
      </c>
      <c r="M3916" s="644">
        <f t="shared" si="669"/>
        <v>5.140480460339994E-6</v>
      </c>
      <c r="P3916" s="479"/>
    </row>
    <row r="3917" spans="1:16" s="411" customFormat="1">
      <c r="A3917" s="680"/>
      <c r="B3917" s="440" t="s">
        <v>621</v>
      </c>
      <c r="C3917" s="441">
        <v>10506032</v>
      </c>
      <c r="D3917" s="414" t="s">
        <v>622</v>
      </c>
      <c r="E3917" s="418" t="s">
        <v>1706</v>
      </c>
      <c r="F3917" s="627">
        <v>20240724</v>
      </c>
      <c r="G3917" s="419">
        <v>1255500</v>
      </c>
      <c r="H3917" s="454"/>
      <c r="I3917" s="454"/>
      <c r="J3917" s="467"/>
      <c r="K3917" s="419">
        <f>+G3917*J3917%</f>
        <v>0</v>
      </c>
      <c r="L3917" s="464">
        <f t="shared" si="668"/>
        <v>1255500</v>
      </c>
      <c r="M3917" s="644">
        <f t="shared" si="669"/>
        <v>8.8075466065737283E-6</v>
      </c>
    </row>
    <row r="3918" spans="1:16">
      <c r="A3918" s="680"/>
      <c r="B3918" s="456" t="s">
        <v>26</v>
      </c>
      <c r="C3918" s="458"/>
      <c r="D3918" s="449"/>
      <c r="E3918" s="526"/>
      <c r="F3918" s="626"/>
      <c r="G3918" s="454">
        <f>SUM(G3916:G3917)</f>
        <v>1980900</v>
      </c>
      <c r="H3918" s="454" t="s">
        <v>158</v>
      </c>
      <c r="I3918" s="454" t="s">
        <v>158</v>
      </c>
      <c r="J3918" s="454" t="s">
        <v>158</v>
      </c>
      <c r="K3918" s="454">
        <f t="shared" ref="K3918:L3918" si="676">SUM(K3916:K3917)</f>
        <v>7366.2862595419847</v>
      </c>
      <c r="L3918" s="454">
        <f t="shared" si="676"/>
        <v>1988266.286259542</v>
      </c>
      <c r="M3918" s="644">
        <f t="shared" si="669"/>
        <v>1.3948027066913722E-5</v>
      </c>
      <c r="P3918" s="479"/>
    </row>
    <row r="3919" spans="1:16" s="411" customFormat="1">
      <c r="A3919" s="680"/>
      <c r="B3919" s="440" t="s">
        <v>573</v>
      </c>
      <c r="C3919" s="441">
        <v>66782245</v>
      </c>
      <c r="D3919" s="414" t="s">
        <v>574</v>
      </c>
      <c r="E3919" s="418" t="s">
        <v>1706</v>
      </c>
      <c r="F3919" s="627">
        <v>20220430</v>
      </c>
      <c r="G3919" s="419">
        <v>7226000</v>
      </c>
      <c r="H3919" s="454"/>
      <c r="I3919" s="419">
        <v>143.66999999999999</v>
      </c>
      <c r="J3919" s="467"/>
      <c r="K3919" s="419">
        <f>+G3919*J3919%</f>
        <v>0</v>
      </c>
      <c r="L3919" s="464">
        <f t="shared" si="668"/>
        <v>7226000</v>
      </c>
      <c r="M3919" s="644">
        <f t="shared" si="669"/>
        <v>5.0691622285226413E-5</v>
      </c>
    </row>
    <row r="3920" spans="1:16">
      <c r="A3920" s="680"/>
      <c r="B3920" s="440" t="s">
        <v>573</v>
      </c>
      <c r="C3920" s="441">
        <v>66782245</v>
      </c>
      <c r="D3920" s="414" t="s">
        <v>574</v>
      </c>
      <c r="E3920" s="418" t="s">
        <v>1706</v>
      </c>
      <c r="F3920" s="627">
        <v>20220430</v>
      </c>
      <c r="G3920" s="419">
        <v>2871000</v>
      </c>
      <c r="H3920" s="419">
        <v>0</v>
      </c>
      <c r="I3920" s="419">
        <v>143.66999999999999</v>
      </c>
      <c r="J3920" s="466">
        <v>0</v>
      </c>
      <c r="K3920" s="419">
        <f>+G3920*J3920%</f>
        <v>0</v>
      </c>
      <c r="L3920" s="464">
        <f t="shared" si="668"/>
        <v>2871000</v>
      </c>
      <c r="M3920" s="644">
        <f t="shared" si="669"/>
        <v>2.0140554605713399E-5</v>
      </c>
      <c r="P3920" s="479"/>
    </row>
    <row r="3921" spans="1:16" s="411" customFormat="1">
      <c r="A3921" s="680"/>
      <c r="B3921" s="456" t="s">
        <v>26</v>
      </c>
      <c r="C3921" s="458"/>
      <c r="D3921" s="449"/>
      <c r="E3921" s="526"/>
      <c r="F3921" s="626"/>
      <c r="G3921" s="454">
        <f>SUM(G3919:G3920)</f>
        <v>10097000</v>
      </c>
      <c r="H3921" s="454" t="s">
        <v>158</v>
      </c>
      <c r="I3921" s="454" t="s">
        <v>158</v>
      </c>
      <c r="J3921" s="454" t="s">
        <v>158</v>
      </c>
      <c r="K3921" s="454">
        <f t="shared" ref="K3921:L3921" si="677">SUM(K3919:K3920)</f>
        <v>0</v>
      </c>
      <c r="L3921" s="454">
        <f t="shared" si="677"/>
        <v>10097000</v>
      </c>
      <c r="M3921" s="644">
        <f t="shared" si="669"/>
        <v>7.0832176890939819E-5</v>
      </c>
    </row>
    <row r="3922" spans="1:16" ht="14">
      <c r="A3922" s="680"/>
      <c r="B3922" s="439" t="s">
        <v>352</v>
      </c>
      <c r="C3922" s="441">
        <v>79422261</v>
      </c>
      <c r="D3922" s="439" t="s">
        <v>353</v>
      </c>
      <c r="E3922" s="418" t="s">
        <v>1706</v>
      </c>
      <c r="F3922" s="627">
        <v>20221128</v>
      </c>
      <c r="G3922" s="419">
        <v>1090909</v>
      </c>
      <c r="H3922" s="419">
        <v>0</v>
      </c>
      <c r="I3922" s="419">
        <v>143.66999999999999</v>
      </c>
      <c r="J3922" s="466">
        <v>0</v>
      </c>
      <c r="K3922" s="419">
        <f>+G3922*J3922%</f>
        <v>0</v>
      </c>
      <c r="L3922" s="464">
        <f t="shared" si="668"/>
        <v>1090909</v>
      </c>
      <c r="M3922" s="644">
        <f t="shared" si="669"/>
        <v>7.6529126730631139E-6</v>
      </c>
      <c r="P3922" s="479"/>
    </row>
    <row r="3923" spans="1:16" s="411" customFormat="1">
      <c r="A3923" s="680"/>
      <c r="B3923" s="456" t="s">
        <v>26</v>
      </c>
      <c r="C3923" s="458"/>
      <c r="D3923" s="449"/>
      <c r="E3923" s="526"/>
      <c r="F3923" s="626"/>
      <c r="G3923" s="454">
        <f>SUM(G3922)</f>
        <v>1090909</v>
      </c>
      <c r="H3923" s="454" t="s">
        <v>158</v>
      </c>
      <c r="I3923" s="454" t="s">
        <v>158</v>
      </c>
      <c r="J3923" s="454" t="s">
        <v>158</v>
      </c>
      <c r="K3923" s="454">
        <f t="shared" ref="K3923:L3923" si="678">SUM(K3922)</f>
        <v>0</v>
      </c>
      <c r="L3923" s="454">
        <f t="shared" si="678"/>
        <v>1090909</v>
      </c>
      <c r="M3923" s="644">
        <f t="shared" si="669"/>
        <v>7.6529126730631139E-6</v>
      </c>
    </row>
    <row r="3924" spans="1:16">
      <c r="A3924" s="680"/>
      <c r="B3924" s="440" t="s">
        <v>633</v>
      </c>
      <c r="C3924" s="441">
        <v>890500726</v>
      </c>
      <c r="D3924" s="414" t="s">
        <v>634</v>
      </c>
      <c r="E3924" s="418" t="s">
        <v>1706</v>
      </c>
      <c r="F3924" s="627">
        <v>20240921</v>
      </c>
      <c r="G3924" s="419">
        <v>1034455</v>
      </c>
      <c r="H3924" s="419">
        <v>0</v>
      </c>
      <c r="I3924" s="419">
        <v>143.66999999999999</v>
      </c>
      <c r="J3924" s="466">
        <v>0</v>
      </c>
      <c r="K3924" s="419">
        <f>+G3924*J3924%</f>
        <v>0</v>
      </c>
      <c r="L3924" s="464">
        <f t="shared" si="668"/>
        <v>1034455</v>
      </c>
      <c r="M3924" s="644">
        <f t="shared" si="669"/>
        <v>7.2568782356855646E-6</v>
      </c>
      <c r="P3924" s="479"/>
    </row>
    <row r="3925" spans="1:16">
      <c r="A3925" s="680"/>
      <c r="B3925" s="440" t="s">
        <v>633</v>
      </c>
      <c r="C3925" s="441">
        <v>890500726</v>
      </c>
      <c r="D3925" s="414" t="s">
        <v>634</v>
      </c>
      <c r="E3925" s="418" t="s">
        <v>1706</v>
      </c>
      <c r="F3925" s="627">
        <v>20240922</v>
      </c>
      <c r="G3925" s="419">
        <v>1179472</v>
      </c>
      <c r="H3925" s="419">
        <v>133.38</v>
      </c>
      <c r="I3925" s="419">
        <v>143.66999999999999</v>
      </c>
      <c r="J3925" s="466">
        <f t="shared" si="670"/>
        <v>1.0771479982006298</v>
      </c>
      <c r="K3925" s="419">
        <f>+G3925*J3925%</f>
        <v>12704.659037336933</v>
      </c>
      <c r="L3925" s="464">
        <f t="shared" si="668"/>
        <v>1192176.6590373369</v>
      </c>
      <c r="M3925" s="644">
        <f t="shared" si="669"/>
        <v>8.363322570880686E-6</v>
      </c>
      <c r="P3925" s="479"/>
    </row>
    <row r="3926" spans="1:16">
      <c r="A3926" s="680"/>
      <c r="B3926" s="440" t="s">
        <v>633</v>
      </c>
      <c r="C3926" s="441">
        <v>890500726</v>
      </c>
      <c r="D3926" s="414" t="s">
        <v>634</v>
      </c>
      <c r="E3926" s="418" t="s">
        <v>1706</v>
      </c>
      <c r="F3926" s="627">
        <v>20240911</v>
      </c>
      <c r="G3926" s="419">
        <v>915766</v>
      </c>
      <c r="H3926" s="419">
        <v>133.38</v>
      </c>
      <c r="I3926" s="419">
        <v>143.66999999999999</v>
      </c>
      <c r="J3926" s="466">
        <f t="shared" si="670"/>
        <v>1.0771479982006298</v>
      </c>
      <c r="K3926" s="419">
        <f>+G3926*J3926%</f>
        <v>9864.1551372019803</v>
      </c>
      <c r="L3926" s="464">
        <f t="shared" si="668"/>
        <v>925630.155137202</v>
      </c>
      <c r="M3926" s="644">
        <f t="shared" si="669"/>
        <v>6.4934533905384125E-6</v>
      </c>
      <c r="P3926" s="479"/>
    </row>
    <row r="3927" spans="1:16">
      <c r="A3927" s="680"/>
      <c r="B3927" s="440" t="s">
        <v>633</v>
      </c>
      <c r="C3927" s="441">
        <v>890500726</v>
      </c>
      <c r="D3927" s="414" t="s">
        <v>634</v>
      </c>
      <c r="E3927" s="418" t="s">
        <v>1706</v>
      </c>
      <c r="F3927" s="627">
        <v>20240911</v>
      </c>
      <c r="G3927" s="419">
        <v>977308</v>
      </c>
      <c r="H3927" s="419">
        <v>133.38</v>
      </c>
      <c r="I3927" s="419">
        <v>143.66999999999999</v>
      </c>
      <c r="J3927" s="466">
        <f t="shared" si="670"/>
        <v>1.0771479982006298</v>
      </c>
      <c r="K3927" s="419">
        <f>+G3927*J3927%</f>
        <v>10527.053558254611</v>
      </c>
      <c r="L3927" s="464">
        <f t="shared" si="668"/>
        <v>987835.05355825461</v>
      </c>
      <c r="M3927" s="644">
        <f t="shared" si="669"/>
        <v>6.9298313610685646E-6</v>
      </c>
      <c r="P3927" s="479"/>
    </row>
    <row r="3928" spans="1:16">
      <c r="A3928" s="680"/>
      <c r="B3928" s="440" t="s">
        <v>633</v>
      </c>
      <c r="C3928" s="441">
        <v>890500726</v>
      </c>
      <c r="D3928" s="414" t="s">
        <v>634</v>
      </c>
      <c r="E3928" s="418" t="s">
        <v>1706</v>
      </c>
      <c r="F3928" s="627">
        <v>20240830</v>
      </c>
      <c r="G3928" s="419">
        <v>692742</v>
      </c>
      <c r="H3928" s="419">
        <v>133.38</v>
      </c>
      <c r="I3928" s="419">
        <v>143.66999999999999</v>
      </c>
      <c r="J3928" s="466">
        <f t="shared" si="670"/>
        <v>1.0771479982006298</v>
      </c>
      <c r="K3928" s="419">
        <f>+G3928*J3928%</f>
        <v>7461.8565856950072</v>
      </c>
      <c r="L3928" s="464">
        <f t="shared" si="668"/>
        <v>700203.85658569506</v>
      </c>
      <c r="M3928" s="644">
        <f t="shared" si="669"/>
        <v>4.9120494631470933E-6</v>
      </c>
      <c r="P3928" s="479"/>
    </row>
    <row r="3929" spans="1:16">
      <c r="A3929" s="680"/>
      <c r="B3929" s="456" t="s">
        <v>26</v>
      </c>
      <c r="C3929" s="458"/>
      <c r="D3929" s="449"/>
      <c r="E3929" s="526"/>
      <c r="F3929" s="626"/>
      <c r="G3929" s="454">
        <f>SUM(G3924:G3928)</f>
        <v>4799743</v>
      </c>
      <c r="H3929" s="454" t="s">
        <v>158</v>
      </c>
      <c r="I3929" s="454" t="s">
        <v>158</v>
      </c>
      <c r="J3929" s="454" t="s">
        <v>158</v>
      </c>
      <c r="K3929" s="454">
        <f t="shared" ref="K3929:L3929" si="679">SUM(K3924:K3928)</f>
        <v>40557.724318488537</v>
      </c>
      <c r="L3929" s="454">
        <f t="shared" si="679"/>
        <v>4840300.7243184885</v>
      </c>
      <c r="M3929" s="644">
        <f t="shared" si="669"/>
        <v>3.395553502132032E-5</v>
      </c>
      <c r="P3929" s="479"/>
    </row>
    <row r="3930" spans="1:16">
      <c r="A3930" s="680"/>
      <c r="B3930" s="440" t="s">
        <v>1432</v>
      </c>
      <c r="C3930" s="441" t="s">
        <v>1433</v>
      </c>
      <c r="D3930" s="414" t="s">
        <v>1434</v>
      </c>
      <c r="E3930" s="418" t="s">
        <v>1706</v>
      </c>
      <c r="F3930" s="629">
        <v>45473</v>
      </c>
      <c r="G3930" s="419">
        <v>1243060</v>
      </c>
      <c r="H3930" s="419">
        <v>133.38</v>
      </c>
      <c r="I3930" s="419">
        <v>143.66999999999999</v>
      </c>
      <c r="J3930" s="466">
        <f t="shared" si="670"/>
        <v>1.0771479982006298</v>
      </c>
      <c r="K3930" s="419">
        <f>+G3930*J3930%</f>
        <v>13389.595906432749</v>
      </c>
      <c r="L3930" s="464">
        <f t="shared" si="668"/>
        <v>1256449.5959064327</v>
      </c>
      <c r="M3930" s="644">
        <f t="shared" si="669"/>
        <v>8.8142081837966014E-6</v>
      </c>
      <c r="P3930" s="479"/>
    </row>
    <row r="3931" spans="1:16">
      <c r="A3931" s="680"/>
      <c r="B3931" s="440" t="s">
        <v>1432</v>
      </c>
      <c r="C3931" s="441" t="s">
        <v>1433</v>
      </c>
      <c r="D3931" s="414" t="s">
        <v>1434</v>
      </c>
      <c r="E3931" s="418" t="s">
        <v>1706</v>
      </c>
      <c r="F3931" s="629">
        <v>45498</v>
      </c>
      <c r="G3931" s="419">
        <v>1243060</v>
      </c>
      <c r="H3931" s="419">
        <v>143.66999999999999</v>
      </c>
      <c r="I3931" s="419">
        <v>143.66999999999999</v>
      </c>
      <c r="J3931" s="466">
        <f t="shared" si="670"/>
        <v>1</v>
      </c>
      <c r="K3931" s="419">
        <f>+G3931*J3931%</f>
        <v>12430.6</v>
      </c>
      <c r="L3931" s="464">
        <f t="shared" si="668"/>
        <v>1255490.6000000001</v>
      </c>
      <c r="M3931" s="644">
        <f t="shared" si="669"/>
        <v>8.8074806639707012E-6</v>
      </c>
      <c r="P3931" s="479"/>
    </row>
    <row r="3932" spans="1:16">
      <c r="A3932" s="680"/>
      <c r="B3932" s="456" t="s">
        <v>26</v>
      </c>
      <c r="C3932" s="458"/>
      <c r="D3932" s="449"/>
      <c r="E3932" s="526"/>
      <c r="F3932" s="626"/>
      <c r="G3932" s="454">
        <f>SUM(G3930:G3931)</f>
        <v>2486120</v>
      </c>
      <c r="H3932" s="454" t="s">
        <v>158</v>
      </c>
      <c r="I3932" s="454" t="s">
        <v>158</v>
      </c>
      <c r="J3932" s="454" t="s">
        <v>158</v>
      </c>
      <c r="K3932" s="454">
        <f t="shared" ref="K3932:L3932" si="680">SUM(K3930:K3931)</f>
        <v>25820.195906432749</v>
      </c>
      <c r="L3932" s="454">
        <f t="shared" si="680"/>
        <v>2511940.1959064328</v>
      </c>
      <c r="M3932" s="644">
        <f t="shared" si="669"/>
        <v>1.7621688847767303E-5</v>
      </c>
      <c r="P3932" s="479"/>
    </row>
    <row r="3933" spans="1:16" ht="14">
      <c r="A3933" s="680"/>
      <c r="B3933" s="439" t="s">
        <v>912</v>
      </c>
      <c r="C3933" s="441">
        <v>1148956247</v>
      </c>
      <c r="D3933" s="439" t="s">
        <v>913</v>
      </c>
      <c r="E3933" s="418" t="s">
        <v>1706</v>
      </c>
      <c r="F3933" s="627">
        <v>20220617</v>
      </c>
      <c r="G3933" s="419">
        <v>1800000</v>
      </c>
      <c r="H3933" s="419">
        <v>133.38</v>
      </c>
      <c r="I3933" s="419">
        <v>143.66999999999999</v>
      </c>
      <c r="J3933" s="466">
        <f t="shared" si="670"/>
        <v>1.0771479982006298</v>
      </c>
      <c r="K3933" s="419">
        <f>+G3933*J3933%</f>
        <v>19388.663967611337</v>
      </c>
      <c r="L3933" s="464">
        <f t="shared" si="668"/>
        <v>1819388.6639676113</v>
      </c>
      <c r="M3933" s="644">
        <f t="shared" si="669"/>
        <v>1.2763321747006487E-5</v>
      </c>
      <c r="P3933" s="479"/>
    </row>
    <row r="3934" spans="1:16">
      <c r="A3934" s="680"/>
      <c r="B3934" s="456" t="s">
        <v>26</v>
      </c>
      <c r="C3934" s="458"/>
      <c r="D3934" s="449"/>
      <c r="E3934" s="526"/>
      <c r="F3934" s="626"/>
      <c r="G3934" s="454">
        <f>SUM(G3933)</f>
        <v>1800000</v>
      </c>
      <c r="H3934" s="454" t="s">
        <v>158</v>
      </c>
      <c r="I3934" s="454" t="s">
        <v>158</v>
      </c>
      <c r="J3934" s="454" t="s">
        <v>158</v>
      </c>
      <c r="K3934" s="454">
        <f t="shared" ref="K3934:L3934" si="681">SUM(K3933)</f>
        <v>19388.663967611337</v>
      </c>
      <c r="L3934" s="454">
        <f t="shared" si="681"/>
        <v>1819388.6639676113</v>
      </c>
      <c r="M3934" s="644">
        <f t="shared" si="669"/>
        <v>1.2763321747006487E-5</v>
      </c>
      <c r="P3934" s="479"/>
    </row>
    <row r="3935" spans="1:16" ht="14">
      <c r="A3935" s="680"/>
      <c r="B3935" s="439" t="s">
        <v>817</v>
      </c>
      <c r="C3935" s="441">
        <v>66853921</v>
      </c>
      <c r="D3935" s="439" t="s">
        <v>818</v>
      </c>
      <c r="E3935" s="418" t="s">
        <v>1706</v>
      </c>
      <c r="F3935" s="627">
        <v>20211220</v>
      </c>
      <c r="G3935" s="419">
        <v>2400000</v>
      </c>
      <c r="H3935" s="419">
        <v>133.38</v>
      </c>
      <c r="I3935" s="419">
        <v>143.66999999999999</v>
      </c>
      <c r="J3935" s="466">
        <f t="shared" si="670"/>
        <v>1.0771479982006298</v>
      </c>
      <c r="K3935" s="419">
        <f>+G3935*J3935%</f>
        <v>25851.551956815114</v>
      </c>
      <c r="L3935" s="464">
        <f t="shared" si="668"/>
        <v>2425851.5519568152</v>
      </c>
      <c r="M3935" s="644">
        <f t="shared" si="669"/>
        <v>1.7017762329341983E-5</v>
      </c>
      <c r="P3935" s="479"/>
    </row>
    <row r="3936" spans="1:16" ht="14">
      <c r="A3936" s="680"/>
      <c r="B3936" s="439" t="s">
        <v>817</v>
      </c>
      <c r="C3936" s="441">
        <v>66853921</v>
      </c>
      <c r="D3936" s="439" t="s">
        <v>818</v>
      </c>
      <c r="E3936" s="418" t="s">
        <v>1706</v>
      </c>
      <c r="F3936" s="627">
        <v>20211231</v>
      </c>
      <c r="G3936" s="419">
        <v>5714000</v>
      </c>
      <c r="H3936" s="419">
        <v>133.38</v>
      </c>
      <c r="I3936" s="419">
        <v>143.66999999999999</v>
      </c>
      <c r="J3936" s="466">
        <f t="shared" si="670"/>
        <v>1.0771479982006298</v>
      </c>
      <c r="K3936" s="419">
        <f>+G3936*J3936%</f>
        <v>61548.236617183989</v>
      </c>
      <c r="L3936" s="464">
        <f t="shared" si="668"/>
        <v>5775548.2366171842</v>
      </c>
      <c r="M3936" s="644">
        <f t="shared" si="669"/>
        <v>4.0516455812441708E-5</v>
      </c>
      <c r="P3936" s="479"/>
    </row>
    <row r="3937" spans="1:16" ht="14">
      <c r="A3937" s="680"/>
      <c r="B3937" s="439" t="s">
        <v>817</v>
      </c>
      <c r="C3937" s="441">
        <v>66853921</v>
      </c>
      <c r="D3937" s="439" t="s">
        <v>818</v>
      </c>
      <c r="E3937" s="418" t="s">
        <v>1706</v>
      </c>
      <c r="F3937" s="627">
        <v>20221128</v>
      </c>
      <c r="G3937" s="419">
        <v>333333</v>
      </c>
      <c r="H3937" s="419">
        <v>133.38</v>
      </c>
      <c r="I3937" s="419">
        <v>143.66999999999999</v>
      </c>
      <c r="J3937" s="466">
        <f t="shared" si="670"/>
        <v>1.0771479982006298</v>
      </c>
      <c r="K3937" s="419">
        <f>+G3937*J3937%</f>
        <v>3590.4897368421052</v>
      </c>
      <c r="L3937" s="464">
        <f t="shared" si="668"/>
        <v>336923.48973684211</v>
      </c>
      <c r="M3937" s="644">
        <f t="shared" si="669"/>
        <v>2.3635757377193962E-6</v>
      </c>
      <c r="P3937" s="479"/>
    </row>
    <row r="3938" spans="1:16">
      <c r="A3938" s="680"/>
      <c r="B3938" s="456" t="s">
        <v>26</v>
      </c>
      <c r="C3938" s="458"/>
      <c r="D3938" s="449"/>
      <c r="E3938" s="526"/>
      <c r="F3938" s="626"/>
      <c r="G3938" s="454">
        <f>SUM(G3935:G3937)</f>
        <v>8447333</v>
      </c>
      <c r="H3938" s="454" t="s">
        <v>158</v>
      </c>
      <c r="I3938" s="454" t="s">
        <v>158</v>
      </c>
      <c r="J3938" s="454" t="s">
        <v>158</v>
      </c>
      <c r="K3938" s="454">
        <f t="shared" ref="K3938:L3938" si="682">SUM(K3935:K3937)</f>
        <v>90990.278310841211</v>
      </c>
      <c r="L3938" s="454">
        <f t="shared" si="682"/>
        <v>8538323.2783108409</v>
      </c>
      <c r="M3938" s="644">
        <f t="shared" si="669"/>
        <v>5.9897793879503083E-5</v>
      </c>
      <c r="P3938" s="479"/>
    </row>
    <row r="3939" spans="1:16" ht="14">
      <c r="A3939" s="680"/>
      <c r="B3939" s="439" t="s">
        <v>1008</v>
      </c>
      <c r="C3939" s="441">
        <v>16735145</v>
      </c>
      <c r="D3939" s="439" t="s">
        <v>1009</v>
      </c>
      <c r="E3939" s="418" t="s">
        <v>1706</v>
      </c>
      <c r="F3939" s="625">
        <v>45657</v>
      </c>
      <c r="G3939" s="419">
        <v>1795061</v>
      </c>
      <c r="H3939" s="419">
        <v>0</v>
      </c>
      <c r="I3939" s="419">
        <v>143.66999999999999</v>
      </c>
      <c r="J3939" s="466">
        <v>0</v>
      </c>
      <c r="K3939" s="419">
        <f>+G3939*J3939%</f>
        <v>0</v>
      </c>
      <c r="L3939" s="464">
        <f t="shared" si="668"/>
        <v>1795061</v>
      </c>
      <c r="M3939" s="644">
        <f t="shared" si="669"/>
        <v>1.259265903555782E-5</v>
      </c>
      <c r="P3939" s="479"/>
    </row>
    <row r="3940" spans="1:16">
      <c r="A3940" s="680"/>
      <c r="B3940" s="456" t="s">
        <v>26</v>
      </c>
      <c r="C3940" s="458"/>
      <c r="D3940" s="449"/>
      <c r="E3940" s="526"/>
      <c r="F3940" s="626"/>
      <c r="G3940" s="454">
        <f>SUM(G3939)</f>
        <v>1795061</v>
      </c>
      <c r="H3940" s="454" t="s">
        <v>158</v>
      </c>
      <c r="I3940" s="454" t="s">
        <v>158</v>
      </c>
      <c r="J3940" s="454" t="s">
        <v>158</v>
      </c>
      <c r="K3940" s="454">
        <f t="shared" ref="K3940:L3940" si="683">SUM(K3939)</f>
        <v>0</v>
      </c>
      <c r="L3940" s="454">
        <f t="shared" si="683"/>
        <v>1795061</v>
      </c>
      <c r="M3940" s="644">
        <f t="shared" si="669"/>
        <v>1.259265903555782E-5</v>
      </c>
      <c r="P3940" s="479"/>
    </row>
    <row r="3941" spans="1:16">
      <c r="A3941" s="680"/>
      <c r="B3941" s="440" t="s">
        <v>1435</v>
      </c>
      <c r="C3941" s="441" t="s">
        <v>1436</v>
      </c>
      <c r="D3941" s="414" t="s">
        <v>1437</v>
      </c>
      <c r="E3941" s="418" t="s">
        <v>1706</v>
      </c>
      <c r="F3941" s="629">
        <v>45473</v>
      </c>
      <c r="G3941" s="419">
        <v>3729180</v>
      </c>
      <c r="H3941" s="419">
        <v>133.38</v>
      </c>
      <c r="I3941" s="419">
        <v>143.66999999999999</v>
      </c>
      <c r="J3941" s="466">
        <f t="shared" si="670"/>
        <v>1.0771479982006298</v>
      </c>
      <c r="K3941" s="419">
        <f>+G3941*J3941%</f>
        <v>40168.787719298249</v>
      </c>
      <c r="L3941" s="464">
        <f t="shared" si="668"/>
        <v>3769348.7877192982</v>
      </c>
      <c r="M3941" s="644">
        <f t="shared" si="669"/>
        <v>2.6442624551389804E-5</v>
      </c>
      <c r="P3941" s="479"/>
    </row>
    <row r="3942" spans="1:16">
      <c r="A3942" s="680"/>
      <c r="B3942" s="440" t="s">
        <v>1435</v>
      </c>
      <c r="C3942" s="441" t="s">
        <v>1436</v>
      </c>
      <c r="D3942" s="414" t="s">
        <v>1437</v>
      </c>
      <c r="E3942" s="418" t="s">
        <v>1706</v>
      </c>
      <c r="F3942" s="629">
        <v>45498</v>
      </c>
      <c r="G3942" s="419">
        <v>3729180</v>
      </c>
      <c r="H3942" s="419">
        <v>143.66999999999999</v>
      </c>
      <c r="I3942" s="419">
        <v>143.66999999999999</v>
      </c>
      <c r="J3942" s="466">
        <f t="shared" si="670"/>
        <v>1</v>
      </c>
      <c r="K3942" s="419">
        <f>+G3942*J3942%</f>
        <v>37291.800000000003</v>
      </c>
      <c r="L3942" s="464">
        <f t="shared" si="668"/>
        <v>3766471.8</v>
      </c>
      <c r="M3942" s="644">
        <f t="shared" si="669"/>
        <v>2.64224419919121E-5</v>
      </c>
      <c r="P3942" s="479"/>
    </row>
    <row r="3943" spans="1:16">
      <c r="A3943" s="680"/>
      <c r="B3943" s="456" t="s">
        <v>26</v>
      </c>
      <c r="C3943" s="458"/>
      <c r="D3943" s="449"/>
      <c r="E3943" s="526"/>
      <c r="F3943" s="626"/>
      <c r="G3943" s="454">
        <f>SUM(G3941:G3942)</f>
        <v>7458360</v>
      </c>
      <c r="H3943" s="454" t="s">
        <v>158</v>
      </c>
      <c r="I3943" s="454" t="s">
        <v>158</v>
      </c>
      <c r="J3943" s="454" t="s">
        <v>158</v>
      </c>
      <c r="K3943" s="454">
        <f t="shared" ref="K3943:L3943" si="684">SUM(K3941:K3942)</f>
        <v>77460.587719298259</v>
      </c>
      <c r="L3943" s="454">
        <f t="shared" si="684"/>
        <v>7535820.587719298</v>
      </c>
      <c r="M3943" s="644">
        <f t="shared" si="669"/>
        <v>5.2865066543301905E-5</v>
      </c>
      <c r="P3943" s="479"/>
    </row>
    <row r="3944" spans="1:16" ht="14">
      <c r="A3944" s="680"/>
      <c r="B3944" s="439" t="s">
        <v>779</v>
      </c>
      <c r="C3944" s="441">
        <v>1193386006</v>
      </c>
      <c r="D3944" s="439" t="s">
        <v>780</v>
      </c>
      <c r="E3944" s="418" t="s">
        <v>1706</v>
      </c>
      <c r="F3944" s="625">
        <v>44729</v>
      </c>
      <c r="G3944" s="419">
        <v>1600000</v>
      </c>
      <c r="H3944" s="419">
        <v>119.31</v>
      </c>
      <c r="I3944" s="419">
        <v>143.66999999999999</v>
      </c>
      <c r="J3944" s="466">
        <f t="shared" si="670"/>
        <v>1.2041740005028916</v>
      </c>
      <c r="K3944" s="419">
        <f>+G3944*J3944%</f>
        <v>19266.784008046263</v>
      </c>
      <c r="L3944" s="464">
        <f t="shared" si="668"/>
        <v>1619266.7840080461</v>
      </c>
      <c r="M3944" s="644">
        <f t="shared" si="669"/>
        <v>1.135943263132427E-5</v>
      </c>
      <c r="P3944" s="479"/>
    </row>
    <row r="3945" spans="1:16">
      <c r="A3945" s="680"/>
      <c r="B3945" s="456" t="s">
        <v>26</v>
      </c>
      <c r="C3945" s="458"/>
      <c r="D3945" s="449"/>
      <c r="E3945" s="526"/>
      <c r="F3945" s="626"/>
      <c r="G3945" s="454">
        <f>SUM(G3944)</f>
        <v>1600000</v>
      </c>
      <c r="H3945" s="454" t="s">
        <v>2890</v>
      </c>
      <c r="I3945" s="454" t="s">
        <v>158</v>
      </c>
      <c r="J3945" s="454" t="s">
        <v>158</v>
      </c>
      <c r="K3945" s="454">
        <f t="shared" ref="K3945:L3945" si="685">SUM(K3944)</f>
        <v>19266.784008046263</v>
      </c>
      <c r="L3945" s="454">
        <f t="shared" si="685"/>
        <v>1619266.7840080461</v>
      </c>
      <c r="M3945" s="644">
        <f t="shared" si="669"/>
        <v>1.135943263132427E-5</v>
      </c>
      <c r="P3945" s="479"/>
    </row>
    <row r="3946" spans="1:16" ht="14">
      <c r="A3946" s="680"/>
      <c r="B3946" s="439" t="s">
        <v>718</v>
      </c>
      <c r="C3946" s="441">
        <v>1089601471</v>
      </c>
      <c r="D3946" s="439" t="s">
        <v>719</v>
      </c>
      <c r="E3946" s="418" t="s">
        <v>1706</v>
      </c>
      <c r="F3946" s="625">
        <v>44729</v>
      </c>
      <c r="G3946" s="419">
        <v>800000</v>
      </c>
      <c r="H3946" s="419">
        <v>119.31</v>
      </c>
      <c r="I3946" s="419">
        <v>143.66999999999999</v>
      </c>
      <c r="J3946" s="466">
        <f t="shared" si="670"/>
        <v>1.2041740005028916</v>
      </c>
      <c r="K3946" s="419">
        <f>+G3946*J3946%</f>
        <v>9633.3920040231314</v>
      </c>
      <c r="L3946" s="464">
        <f t="shared" ref="L3946:L4009" si="686">+G3946+K3946</f>
        <v>809633.39200402307</v>
      </c>
      <c r="M3946" s="644">
        <f t="shared" si="669"/>
        <v>5.679716315662135E-6</v>
      </c>
      <c r="P3946" s="479"/>
    </row>
    <row r="3947" spans="1:16">
      <c r="A3947" s="680"/>
      <c r="B3947" s="456" t="s">
        <v>26</v>
      </c>
      <c r="C3947" s="458"/>
      <c r="D3947" s="449"/>
      <c r="E3947" s="526"/>
      <c r="F3947" s="626"/>
      <c r="G3947" s="454">
        <f>SUM(G3946)</f>
        <v>800000</v>
      </c>
      <c r="H3947" s="454" t="s">
        <v>158</v>
      </c>
      <c r="I3947" s="454" t="s">
        <v>158</v>
      </c>
      <c r="J3947" s="454" t="s">
        <v>158</v>
      </c>
      <c r="K3947" s="454">
        <f t="shared" ref="K3947:L3947" si="687">SUM(K3946)</f>
        <v>9633.3920040231314</v>
      </c>
      <c r="L3947" s="454">
        <f t="shared" si="687"/>
        <v>809633.39200402307</v>
      </c>
      <c r="M3947" s="644">
        <f t="shared" ref="M3947:M4010" si="688">+L3947/$L$4337</f>
        <v>5.679716315662135E-6</v>
      </c>
      <c r="P3947" s="479"/>
    </row>
    <row r="3948" spans="1:16" s="411" customFormat="1" ht="14">
      <c r="A3948" s="680"/>
      <c r="B3948" s="439" t="s">
        <v>823</v>
      </c>
      <c r="C3948" s="441">
        <v>94371759</v>
      </c>
      <c r="D3948" s="439" t="s">
        <v>1608</v>
      </c>
      <c r="E3948" s="418" t="s">
        <v>1706</v>
      </c>
      <c r="F3948" s="625">
        <v>44729</v>
      </c>
      <c r="G3948" s="419">
        <v>2000000</v>
      </c>
      <c r="H3948" s="454"/>
      <c r="I3948" s="419">
        <v>143.66999999999999</v>
      </c>
      <c r="J3948" s="467"/>
      <c r="K3948" s="419">
        <f>+G3948*J3948%</f>
        <v>0</v>
      </c>
      <c r="L3948" s="464">
        <f t="shared" si="686"/>
        <v>2000000</v>
      </c>
      <c r="M3948" s="644">
        <f t="shared" si="688"/>
        <v>1.4030341069810798E-5</v>
      </c>
    </row>
    <row r="3949" spans="1:16">
      <c r="A3949" s="680"/>
      <c r="B3949" s="456" t="s">
        <v>26</v>
      </c>
      <c r="C3949" s="458"/>
      <c r="D3949" s="449"/>
      <c r="E3949" s="526"/>
      <c r="F3949" s="626"/>
      <c r="G3949" s="454">
        <f>SUM(G3948)</f>
        <v>2000000</v>
      </c>
      <c r="H3949" s="454" t="s">
        <v>158</v>
      </c>
      <c r="I3949" s="454" t="s">
        <v>158</v>
      </c>
      <c r="J3949" s="454" t="s">
        <v>158</v>
      </c>
      <c r="K3949" s="454">
        <f t="shared" ref="K3949:L3949" si="689">SUM(K3948)</f>
        <v>0</v>
      </c>
      <c r="L3949" s="454">
        <f t="shared" si="689"/>
        <v>2000000</v>
      </c>
      <c r="M3949" s="644">
        <f t="shared" si="688"/>
        <v>1.4030341069810798E-5</v>
      </c>
      <c r="P3949" s="479"/>
    </row>
    <row r="3950" spans="1:16" s="411" customFormat="1">
      <c r="A3950" s="680"/>
      <c r="B3950" s="440" t="s">
        <v>567</v>
      </c>
      <c r="C3950" s="441">
        <v>16272512</v>
      </c>
      <c r="D3950" s="414" t="s">
        <v>568</v>
      </c>
      <c r="E3950" s="418" t="s">
        <v>1706</v>
      </c>
      <c r="F3950" s="627">
        <v>20221008</v>
      </c>
      <c r="G3950" s="419">
        <v>220505</v>
      </c>
      <c r="H3950" s="454"/>
      <c r="I3950" s="419">
        <v>143.66999999999999</v>
      </c>
      <c r="J3950" s="467"/>
      <c r="K3950" s="419">
        <f t="shared" ref="K3950:K3960" si="690">+G3950*J3950%</f>
        <v>0</v>
      </c>
      <c r="L3950" s="464">
        <f t="shared" si="686"/>
        <v>220505</v>
      </c>
      <c r="M3950" s="644">
        <f t="shared" si="688"/>
        <v>1.546880178799315E-6</v>
      </c>
    </row>
    <row r="3951" spans="1:16">
      <c r="A3951" s="680"/>
      <c r="B3951" s="440" t="s">
        <v>567</v>
      </c>
      <c r="C3951" s="441">
        <v>16272512</v>
      </c>
      <c r="D3951" s="414" t="s">
        <v>568</v>
      </c>
      <c r="E3951" s="418" t="s">
        <v>1706</v>
      </c>
      <c r="F3951" s="627">
        <v>20221109</v>
      </c>
      <c r="G3951" s="419">
        <v>956505</v>
      </c>
      <c r="H3951" s="419">
        <v>143.66999999999999</v>
      </c>
      <c r="I3951" s="419">
        <v>143.66999999999999</v>
      </c>
      <c r="J3951" s="466">
        <f t="shared" si="670"/>
        <v>1</v>
      </c>
      <c r="K3951" s="419">
        <f t="shared" si="690"/>
        <v>9565.0500000000011</v>
      </c>
      <c r="L3951" s="464">
        <f t="shared" si="686"/>
        <v>966070.05</v>
      </c>
      <c r="M3951" s="644">
        <f t="shared" si="688"/>
        <v>6.7771461494145857E-6</v>
      </c>
      <c r="P3951" s="479"/>
    </row>
    <row r="3952" spans="1:16" s="411" customFormat="1">
      <c r="A3952" s="680"/>
      <c r="B3952" s="440" t="s">
        <v>567</v>
      </c>
      <c r="C3952" s="441">
        <v>16272512</v>
      </c>
      <c r="D3952" s="414" t="s">
        <v>568</v>
      </c>
      <c r="E3952" s="418" t="s">
        <v>1706</v>
      </c>
      <c r="F3952" s="627">
        <v>20221214</v>
      </c>
      <c r="G3952" s="419">
        <v>956505</v>
      </c>
      <c r="H3952" s="454"/>
      <c r="I3952" s="419">
        <v>143.66999999999999</v>
      </c>
      <c r="J3952" s="467"/>
      <c r="K3952" s="419">
        <f t="shared" si="690"/>
        <v>0</v>
      </c>
      <c r="L3952" s="464">
        <f t="shared" si="686"/>
        <v>956505</v>
      </c>
      <c r="M3952" s="644">
        <f t="shared" si="688"/>
        <v>6.7100456924896887E-6</v>
      </c>
    </row>
    <row r="3953" spans="1:16">
      <c r="A3953" s="680"/>
      <c r="B3953" s="440" t="s">
        <v>567</v>
      </c>
      <c r="C3953" s="441">
        <v>16272512</v>
      </c>
      <c r="D3953" s="414" t="s">
        <v>568</v>
      </c>
      <c r="E3953" s="418" t="s">
        <v>1706</v>
      </c>
      <c r="F3953" s="627">
        <v>20230113</v>
      </c>
      <c r="G3953" s="419">
        <v>977075</v>
      </c>
      <c r="H3953" s="419">
        <v>0</v>
      </c>
      <c r="I3953" s="419">
        <v>143.66999999999999</v>
      </c>
      <c r="J3953" s="466">
        <v>0</v>
      </c>
      <c r="K3953" s="419">
        <f t="shared" si="690"/>
        <v>0</v>
      </c>
      <c r="L3953" s="464">
        <f t="shared" si="686"/>
        <v>977075</v>
      </c>
      <c r="M3953" s="644">
        <f t="shared" si="688"/>
        <v>6.8543477503926925E-6</v>
      </c>
      <c r="P3953" s="479"/>
    </row>
    <row r="3954" spans="1:16" s="411" customFormat="1">
      <c r="A3954" s="680"/>
      <c r="B3954" s="440" t="s">
        <v>567</v>
      </c>
      <c r="C3954" s="441">
        <v>16272512</v>
      </c>
      <c r="D3954" s="414" t="s">
        <v>568</v>
      </c>
      <c r="E3954" s="418" t="s">
        <v>1706</v>
      </c>
      <c r="F3954" s="627">
        <v>20230307</v>
      </c>
      <c r="G3954" s="419">
        <v>977075</v>
      </c>
      <c r="H3954" s="454"/>
      <c r="I3954" s="419">
        <v>143.66999999999999</v>
      </c>
      <c r="J3954" s="467"/>
      <c r="K3954" s="419">
        <f t="shared" si="690"/>
        <v>0</v>
      </c>
      <c r="L3954" s="464">
        <f t="shared" si="686"/>
        <v>977075</v>
      </c>
      <c r="M3954" s="644">
        <f t="shared" si="688"/>
        <v>6.8543477503926925E-6</v>
      </c>
    </row>
    <row r="3955" spans="1:16">
      <c r="A3955" s="680"/>
      <c r="B3955" s="440" t="s">
        <v>567</v>
      </c>
      <c r="C3955" s="441">
        <v>16272512</v>
      </c>
      <c r="D3955" s="414" t="s">
        <v>568</v>
      </c>
      <c r="E3955" s="418" t="s">
        <v>1706</v>
      </c>
      <c r="F3955" s="627">
        <v>20230309</v>
      </c>
      <c r="G3955" s="419">
        <v>977075</v>
      </c>
      <c r="H3955" s="419">
        <v>0</v>
      </c>
      <c r="I3955" s="419">
        <v>143.66999999999999</v>
      </c>
      <c r="J3955" s="466">
        <v>0</v>
      </c>
      <c r="K3955" s="419">
        <f t="shared" si="690"/>
        <v>0</v>
      </c>
      <c r="L3955" s="464">
        <f t="shared" si="686"/>
        <v>977075</v>
      </c>
      <c r="M3955" s="644">
        <f t="shared" si="688"/>
        <v>6.8543477503926925E-6</v>
      </c>
      <c r="P3955" s="479"/>
    </row>
    <row r="3956" spans="1:16" s="411" customFormat="1">
      <c r="A3956" s="680"/>
      <c r="B3956" s="440" t="s">
        <v>567</v>
      </c>
      <c r="C3956" s="441">
        <v>16272512</v>
      </c>
      <c r="D3956" s="414" t="s">
        <v>568</v>
      </c>
      <c r="E3956" s="418" t="s">
        <v>1706</v>
      </c>
      <c r="F3956" s="627">
        <v>20230428</v>
      </c>
      <c r="G3956" s="419">
        <v>977075</v>
      </c>
      <c r="H3956" s="454"/>
      <c r="I3956" s="419">
        <v>143.66999999999999</v>
      </c>
      <c r="J3956" s="467"/>
      <c r="K3956" s="419">
        <f t="shared" si="690"/>
        <v>0</v>
      </c>
      <c r="L3956" s="464">
        <f t="shared" si="686"/>
        <v>977075</v>
      </c>
      <c r="M3956" s="644">
        <f t="shared" si="688"/>
        <v>6.8543477503926925E-6</v>
      </c>
    </row>
    <row r="3957" spans="1:16">
      <c r="A3957" s="680"/>
      <c r="B3957" s="440" t="s">
        <v>567</v>
      </c>
      <c r="C3957" s="441">
        <v>16272512</v>
      </c>
      <c r="D3957" s="414" t="s">
        <v>568</v>
      </c>
      <c r="E3957" s="418" t="s">
        <v>1706</v>
      </c>
      <c r="F3957" s="627">
        <v>20230508</v>
      </c>
      <c r="G3957" s="419">
        <v>977075</v>
      </c>
      <c r="H3957" s="419">
        <v>0</v>
      </c>
      <c r="I3957" s="419">
        <v>143.66999999999999</v>
      </c>
      <c r="J3957" s="466">
        <v>0</v>
      </c>
      <c r="K3957" s="419">
        <f t="shared" si="690"/>
        <v>0</v>
      </c>
      <c r="L3957" s="464">
        <f t="shared" si="686"/>
        <v>977075</v>
      </c>
      <c r="M3957" s="644">
        <f t="shared" si="688"/>
        <v>6.8543477503926925E-6</v>
      </c>
      <c r="P3957" s="479"/>
    </row>
    <row r="3958" spans="1:16" s="411" customFormat="1">
      <c r="A3958" s="680"/>
      <c r="B3958" s="440" t="s">
        <v>567</v>
      </c>
      <c r="C3958" s="441">
        <v>16272512</v>
      </c>
      <c r="D3958" s="414" t="s">
        <v>568</v>
      </c>
      <c r="E3958" s="418" t="s">
        <v>1706</v>
      </c>
      <c r="F3958" s="627">
        <v>20230614</v>
      </c>
      <c r="G3958" s="419">
        <v>977075</v>
      </c>
      <c r="H3958" s="454"/>
      <c r="I3958" s="419">
        <v>143.66999999999999</v>
      </c>
      <c r="J3958" s="467"/>
      <c r="K3958" s="419">
        <f t="shared" si="690"/>
        <v>0</v>
      </c>
      <c r="L3958" s="464">
        <f t="shared" si="686"/>
        <v>977075</v>
      </c>
      <c r="M3958" s="644">
        <f t="shared" si="688"/>
        <v>6.8543477503926925E-6</v>
      </c>
    </row>
    <row r="3959" spans="1:16">
      <c r="A3959" s="680"/>
      <c r="B3959" s="440" t="s">
        <v>567</v>
      </c>
      <c r="C3959" s="441">
        <v>16272512</v>
      </c>
      <c r="D3959" s="414" t="s">
        <v>568</v>
      </c>
      <c r="E3959" s="418" t="s">
        <v>1706</v>
      </c>
      <c r="F3959" s="627">
        <v>20230711</v>
      </c>
      <c r="G3959" s="419">
        <v>977075</v>
      </c>
      <c r="H3959" s="419">
        <v>123.51</v>
      </c>
      <c r="I3959" s="419">
        <v>143.66999999999999</v>
      </c>
      <c r="J3959" s="466">
        <f t="shared" ref="J3959:J4014" si="691">+I3959/H3959</f>
        <v>1.1632256497449598</v>
      </c>
      <c r="K3959" s="419">
        <f t="shared" si="690"/>
        <v>11365.587017245565</v>
      </c>
      <c r="L3959" s="464">
        <f t="shared" si="686"/>
        <v>988440.58701724559</v>
      </c>
      <c r="M3959" s="644">
        <f t="shared" si="688"/>
        <v>6.9340792815479769E-6</v>
      </c>
      <c r="P3959" s="479"/>
    </row>
    <row r="3960" spans="1:16">
      <c r="A3960" s="680"/>
      <c r="B3960" s="440" t="s">
        <v>567</v>
      </c>
      <c r="C3960" s="441">
        <v>16272512</v>
      </c>
      <c r="D3960" s="414" t="s">
        <v>568</v>
      </c>
      <c r="E3960" s="418" t="s">
        <v>1706</v>
      </c>
      <c r="F3960" s="627">
        <v>20240910</v>
      </c>
      <c r="G3960" s="419">
        <v>977075</v>
      </c>
      <c r="H3960" s="419">
        <v>123.51</v>
      </c>
      <c r="I3960" s="419">
        <v>143.66999999999999</v>
      </c>
      <c r="J3960" s="466">
        <f t="shared" si="691"/>
        <v>1.1632256497449598</v>
      </c>
      <c r="K3960" s="419">
        <f t="shared" si="690"/>
        <v>11365.587017245565</v>
      </c>
      <c r="L3960" s="464">
        <f t="shared" si="686"/>
        <v>988440.58701724559</v>
      </c>
      <c r="M3960" s="644">
        <f t="shared" si="688"/>
        <v>6.9340792815479769E-6</v>
      </c>
      <c r="P3960" s="479"/>
    </row>
    <row r="3961" spans="1:16">
      <c r="A3961" s="680"/>
      <c r="B3961" s="456" t="s">
        <v>26</v>
      </c>
      <c r="C3961" s="458"/>
      <c r="D3961" s="449"/>
      <c r="E3961" s="526"/>
      <c r="F3961" s="626"/>
      <c r="G3961" s="454">
        <f>SUM(G3950:G3960)</f>
        <v>9950115</v>
      </c>
      <c r="H3961" s="454" t="s">
        <v>158</v>
      </c>
      <c r="I3961" s="454" t="s">
        <v>158</v>
      </c>
      <c r="J3961" s="454" t="s">
        <v>158</v>
      </c>
      <c r="K3961" s="454">
        <f t="shared" ref="K3961:L3961" si="692">SUM(K3950:K3960)</f>
        <v>32296.22403449113</v>
      </c>
      <c r="L3961" s="454">
        <f t="shared" si="692"/>
        <v>9982411.2240344919</v>
      </c>
      <c r="M3961" s="644">
        <f t="shared" si="688"/>
        <v>7.00283170861557E-5</v>
      </c>
      <c r="P3961" s="479"/>
    </row>
    <row r="3962" spans="1:16" ht="14">
      <c r="A3962" s="680"/>
      <c r="B3962" s="439" t="s">
        <v>716</v>
      </c>
      <c r="C3962" s="441">
        <v>1087987088</v>
      </c>
      <c r="D3962" s="439" t="s">
        <v>717</v>
      </c>
      <c r="E3962" s="418" t="s">
        <v>1706</v>
      </c>
      <c r="F3962" s="627">
        <v>20211231</v>
      </c>
      <c r="G3962" s="419">
        <v>5714000</v>
      </c>
      <c r="H3962" s="419">
        <v>111.41</v>
      </c>
      <c r="I3962" s="419">
        <v>143.66999999999999</v>
      </c>
      <c r="J3962" s="466">
        <f t="shared" si="691"/>
        <v>1.2895610806929358</v>
      </c>
      <c r="K3962" s="419">
        <f>+G3962*J3962%</f>
        <v>73685.520150794357</v>
      </c>
      <c r="L3962" s="464">
        <f t="shared" si="686"/>
        <v>5787685.5201507946</v>
      </c>
      <c r="M3962" s="644">
        <f t="shared" si="688"/>
        <v>4.060160092626048E-5</v>
      </c>
      <c r="P3962" s="479"/>
    </row>
    <row r="3963" spans="1:16" ht="14">
      <c r="A3963" s="680"/>
      <c r="B3963" s="439" t="s">
        <v>716</v>
      </c>
      <c r="C3963" s="441">
        <v>1087987088</v>
      </c>
      <c r="D3963" s="439" t="s">
        <v>717</v>
      </c>
      <c r="E3963" s="418" t="s">
        <v>1706</v>
      </c>
      <c r="F3963" s="627">
        <v>20221128</v>
      </c>
      <c r="G3963" s="419">
        <v>333333</v>
      </c>
      <c r="H3963" s="419">
        <v>111.41</v>
      </c>
      <c r="I3963" s="419">
        <v>143.66999999999999</v>
      </c>
      <c r="J3963" s="466">
        <f t="shared" si="691"/>
        <v>1.2895610806929358</v>
      </c>
      <c r="K3963" s="419">
        <f>+G3963*J3963%</f>
        <v>4298.5326371061838</v>
      </c>
      <c r="L3963" s="464">
        <f t="shared" si="686"/>
        <v>337631.5326371062</v>
      </c>
      <c r="M3963" s="644">
        <f t="shared" si="688"/>
        <v>2.3685427794107781E-6</v>
      </c>
      <c r="P3963" s="479"/>
    </row>
    <row r="3964" spans="1:16">
      <c r="A3964" s="680"/>
      <c r="B3964" s="456" t="s">
        <v>26</v>
      </c>
      <c r="C3964" s="458"/>
      <c r="D3964" s="449"/>
      <c r="E3964" s="526"/>
      <c r="F3964" s="626"/>
      <c r="G3964" s="454">
        <f>SUM(G3962:G3963)</f>
        <v>6047333</v>
      </c>
      <c r="H3964" s="454" t="s">
        <v>158</v>
      </c>
      <c r="I3964" s="454" t="s">
        <v>158</v>
      </c>
      <c r="J3964" s="454" t="s">
        <v>158</v>
      </c>
      <c r="K3964" s="454">
        <f t="shared" ref="K3964:L3964" si="693">SUM(K3962:K3963)</f>
        <v>77984.052787900539</v>
      </c>
      <c r="L3964" s="454">
        <f t="shared" si="693"/>
        <v>6125317.0527879009</v>
      </c>
      <c r="M3964" s="644">
        <f t="shared" si="688"/>
        <v>4.2970143705671261E-5</v>
      </c>
      <c r="P3964" s="479"/>
    </row>
    <row r="3965" spans="1:16" ht="14">
      <c r="A3965" s="680"/>
      <c r="B3965" s="439" t="s">
        <v>361</v>
      </c>
      <c r="C3965" s="441">
        <v>1109666153</v>
      </c>
      <c r="D3965" s="439" t="s">
        <v>362</v>
      </c>
      <c r="E3965" s="418" t="s">
        <v>1706</v>
      </c>
      <c r="F3965" s="625">
        <v>44729</v>
      </c>
      <c r="G3965" s="419">
        <v>600000</v>
      </c>
      <c r="H3965" s="419">
        <v>119.31</v>
      </c>
      <c r="I3965" s="419">
        <v>143.66999999999999</v>
      </c>
      <c r="J3965" s="466">
        <f t="shared" si="691"/>
        <v>1.2041740005028916</v>
      </c>
      <c r="K3965" s="419">
        <f>+G3965*J3965%</f>
        <v>7225.0440030173495</v>
      </c>
      <c r="L3965" s="464">
        <f t="shared" si="686"/>
        <v>607225.04400301736</v>
      </c>
      <c r="M3965" s="644">
        <f t="shared" si="688"/>
        <v>4.2597872367466021E-6</v>
      </c>
      <c r="P3965" s="479"/>
    </row>
    <row r="3966" spans="1:16">
      <c r="A3966" s="680"/>
      <c r="B3966" s="456" t="s">
        <v>26</v>
      </c>
      <c r="C3966" s="458"/>
      <c r="D3966" s="449"/>
      <c r="E3966" s="526"/>
      <c r="F3966" s="626"/>
      <c r="G3966" s="454">
        <f>SUM(G3965)</f>
        <v>600000</v>
      </c>
      <c r="H3966" s="454" t="s">
        <v>158</v>
      </c>
      <c r="I3966" s="454" t="s">
        <v>158</v>
      </c>
      <c r="J3966" s="454" t="s">
        <v>158</v>
      </c>
      <c r="K3966" s="454">
        <f t="shared" ref="K3966:L3966" si="694">SUM(K3965)</f>
        <v>7225.0440030173495</v>
      </c>
      <c r="L3966" s="454">
        <f t="shared" si="694"/>
        <v>607225.04400301736</v>
      </c>
      <c r="M3966" s="644">
        <f t="shared" si="688"/>
        <v>4.2597872367466021E-6</v>
      </c>
      <c r="P3966" s="479"/>
    </row>
    <row r="3967" spans="1:16" ht="28">
      <c r="A3967" s="680"/>
      <c r="B3967" s="439" t="s">
        <v>802</v>
      </c>
      <c r="C3967" s="441">
        <v>31525843</v>
      </c>
      <c r="D3967" s="439" t="s">
        <v>1102</v>
      </c>
      <c r="E3967" s="418" t="s">
        <v>1706</v>
      </c>
      <c r="F3967" s="627">
        <v>20211220</v>
      </c>
      <c r="G3967" s="419">
        <v>12538000</v>
      </c>
      <c r="H3967" s="419">
        <v>118.7</v>
      </c>
      <c r="I3967" s="419">
        <v>143.66999999999999</v>
      </c>
      <c r="J3967" s="466">
        <f t="shared" si="691"/>
        <v>1.2103622577927546</v>
      </c>
      <c r="K3967" s="419">
        <f>+G3967*J3967%</f>
        <v>151755.21988205556</v>
      </c>
      <c r="L3967" s="464">
        <f t="shared" si="686"/>
        <v>12689755.219882056</v>
      </c>
      <c r="M3967" s="644">
        <f t="shared" si="688"/>
        <v>8.9020796913678586E-5</v>
      </c>
      <c r="P3967" s="479"/>
    </row>
    <row r="3968" spans="1:16" ht="28">
      <c r="A3968" s="680"/>
      <c r="B3968" s="439" t="s">
        <v>802</v>
      </c>
      <c r="C3968" s="441">
        <v>31525843</v>
      </c>
      <c r="D3968" s="439" t="s">
        <v>1102</v>
      </c>
      <c r="E3968" s="418" t="s">
        <v>1706</v>
      </c>
      <c r="F3968" s="627">
        <v>20211231</v>
      </c>
      <c r="G3968" s="419">
        <v>28575000</v>
      </c>
      <c r="H3968" s="419">
        <v>118.7</v>
      </c>
      <c r="I3968" s="419">
        <v>143.66999999999999</v>
      </c>
      <c r="J3968" s="466">
        <f t="shared" si="691"/>
        <v>1.2103622577927546</v>
      </c>
      <c r="K3968" s="419">
        <f>+G3968*J3968%</f>
        <v>345861.01516427961</v>
      </c>
      <c r="L3968" s="464">
        <f t="shared" si="686"/>
        <v>28920861.015164278</v>
      </c>
      <c r="M3968" s="644">
        <f t="shared" si="688"/>
        <v>2.0288477203767469E-4</v>
      </c>
      <c r="P3968" s="479"/>
    </row>
    <row r="3969" spans="1:16" ht="28">
      <c r="A3969" s="680"/>
      <c r="B3969" s="439" t="s">
        <v>802</v>
      </c>
      <c r="C3969" s="441">
        <v>31525843</v>
      </c>
      <c r="D3969" s="439" t="s">
        <v>1102</v>
      </c>
      <c r="E3969" s="418" t="s">
        <v>1706</v>
      </c>
      <c r="F3969" s="627">
        <v>20221128</v>
      </c>
      <c r="G3969" s="419">
        <v>2400000</v>
      </c>
      <c r="H3969" s="419">
        <v>123.51</v>
      </c>
      <c r="I3969" s="419">
        <v>143.66999999999999</v>
      </c>
      <c r="J3969" s="466">
        <f t="shared" si="691"/>
        <v>1.1632256497449598</v>
      </c>
      <c r="K3969" s="419">
        <f>+G3969*J3969%</f>
        <v>27917.415593879035</v>
      </c>
      <c r="L3969" s="464">
        <f t="shared" si="686"/>
        <v>2427917.4155938788</v>
      </c>
      <c r="M3969" s="644">
        <f t="shared" si="688"/>
        <v>1.7032254715057845E-5</v>
      </c>
      <c r="P3969" s="479"/>
    </row>
    <row r="3970" spans="1:16">
      <c r="A3970" s="680"/>
      <c r="B3970" s="456" t="s">
        <v>26</v>
      </c>
      <c r="C3970" s="458"/>
      <c r="D3970" s="449"/>
      <c r="E3970" s="526"/>
      <c r="F3970" s="626"/>
      <c r="G3970" s="454">
        <f>SUM(G3967:G3969)</f>
        <v>43513000</v>
      </c>
      <c r="H3970" s="454" t="s">
        <v>158</v>
      </c>
      <c r="I3970" s="454" t="s">
        <v>158</v>
      </c>
      <c r="J3970" s="454" t="s">
        <v>158</v>
      </c>
      <c r="K3970" s="454">
        <f t="shared" ref="K3970:L3970" si="695">SUM(K3967:K3969)</f>
        <v>525533.65064021421</v>
      </c>
      <c r="L3970" s="454">
        <f t="shared" si="695"/>
        <v>44038533.650640212</v>
      </c>
      <c r="M3970" s="644">
        <f t="shared" si="688"/>
        <v>3.0893782366641108E-4</v>
      </c>
      <c r="P3970" s="479"/>
    </row>
    <row r="3971" spans="1:16" ht="28">
      <c r="A3971" s="680"/>
      <c r="B3971" s="439" t="s">
        <v>1012</v>
      </c>
      <c r="C3971" s="441">
        <v>16767480</v>
      </c>
      <c r="D3971" s="439" t="s">
        <v>1013</v>
      </c>
      <c r="E3971" s="418" t="s">
        <v>1706</v>
      </c>
      <c r="F3971" s="625">
        <v>45657</v>
      </c>
      <c r="G3971" s="419">
        <v>2730569</v>
      </c>
      <c r="H3971" s="419">
        <v>0</v>
      </c>
      <c r="I3971" s="419">
        <v>143.66999999999999</v>
      </c>
      <c r="J3971" s="466">
        <v>0</v>
      </c>
      <c r="K3971" s="419">
        <f>+G3971*J3971%</f>
        <v>0</v>
      </c>
      <c r="L3971" s="464">
        <f t="shared" si="686"/>
        <v>2730569</v>
      </c>
      <c r="M3971" s="644">
        <f t="shared" si="688"/>
        <v>1.91554071923261E-5</v>
      </c>
      <c r="P3971" s="479"/>
    </row>
    <row r="3972" spans="1:16">
      <c r="A3972" s="680"/>
      <c r="B3972" s="456" t="s">
        <v>26</v>
      </c>
      <c r="C3972" s="458"/>
      <c r="D3972" s="449"/>
      <c r="E3972" s="526"/>
      <c r="F3972" s="626"/>
      <c r="G3972" s="454">
        <f>SUM(G3971)</f>
        <v>2730569</v>
      </c>
      <c r="H3972" s="454" t="s">
        <v>158</v>
      </c>
      <c r="I3972" s="454" t="s">
        <v>158</v>
      </c>
      <c r="J3972" s="454" t="s">
        <v>158</v>
      </c>
      <c r="K3972" s="454">
        <f t="shared" ref="K3972:L3972" si="696">SUM(K3971)</f>
        <v>0</v>
      </c>
      <c r="L3972" s="454">
        <f t="shared" si="696"/>
        <v>2730569</v>
      </c>
      <c r="M3972" s="644">
        <f t="shared" si="688"/>
        <v>1.91554071923261E-5</v>
      </c>
      <c r="P3972" s="479"/>
    </row>
    <row r="3973" spans="1:16" ht="14">
      <c r="A3973" s="680"/>
      <c r="B3973" s="439" t="s">
        <v>846</v>
      </c>
      <c r="C3973" s="441">
        <v>944157</v>
      </c>
      <c r="D3973" s="439" t="s">
        <v>730</v>
      </c>
      <c r="E3973" s="418" t="s">
        <v>1706</v>
      </c>
      <c r="F3973" s="627">
        <v>20220119</v>
      </c>
      <c r="G3973" s="419">
        <v>435183680</v>
      </c>
      <c r="H3973" s="419">
        <v>133.78</v>
      </c>
      <c r="I3973" s="419">
        <v>143.66999999999999</v>
      </c>
      <c r="J3973" s="466">
        <f t="shared" si="691"/>
        <v>1.0739273433996113</v>
      </c>
      <c r="K3973" s="419">
        <f>+G3973*J3973%</f>
        <v>4673556.5335326651</v>
      </c>
      <c r="L3973" s="464">
        <f t="shared" si="686"/>
        <v>439857236.53353268</v>
      </c>
      <c r="M3973" s="644">
        <f t="shared" si="688"/>
        <v>3.0856735252949531E-3</v>
      </c>
      <c r="P3973" s="479"/>
    </row>
    <row r="3974" spans="1:16" ht="14">
      <c r="A3974" s="680"/>
      <c r="B3974" s="439" t="s">
        <v>846</v>
      </c>
      <c r="C3974" s="441">
        <v>944157</v>
      </c>
      <c r="D3974" s="439" t="s">
        <v>730</v>
      </c>
      <c r="E3974" s="418" t="s">
        <v>1706</v>
      </c>
      <c r="F3974" s="627">
        <v>20210312</v>
      </c>
      <c r="G3974" s="419">
        <v>93715200</v>
      </c>
      <c r="H3974" s="419">
        <v>143.66999999999999</v>
      </c>
      <c r="I3974" s="419">
        <v>143.66999999999999</v>
      </c>
      <c r="J3974" s="466">
        <f t="shared" si="691"/>
        <v>1</v>
      </c>
      <c r="K3974" s="419">
        <f>+G3974*J3974%</f>
        <v>937152</v>
      </c>
      <c r="L3974" s="464">
        <f t="shared" si="686"/>
        <v>94652352</v>
      </c>
      <c r="M3974" s="644">
        <f t="shared" si="688"/>
        <v>6.6400239080989412E-4</v>
      </c>
      <c r="P3974" s="479"/>
    </row>
    <row r="3975" spans="1:16" ht="14">
      <c r="A3975" s="680"/>
      <c r="B3975" s="439" t="s">
        <v>846</v>
      </c>
      <c r="C3975" s="441">
        <v>944157</v>
      </c>
      <c r="D3975" s="439" t="s">
        <v>730</v>
      </c>
      <c r="E3975" s="418" t="s">
        <v>1706</v>
      </c>
      <c r="F3975" s="627">
        <v>20210317</v>
      </c>
      <c r="G3975" s="419">
        <v>296983908</v>
      </c>
      <c r="H3975" s="419">
        <v>143.66999999999999</v>
      </c>
      <c r="I3975" s="419">
        <v>143.66999999999999</v>
      </c>
      <c r="J3975" s="466">
        <f t="shared" si="691"/>
        <v>1</v>
      </c>
      <c r="K3975" s="419">
        <f>+G3975*J3975%</f>
        <v>2969839.08</v>
      </c>
      <c r="L3975" s="464">
        <f t="shared" si="686"/>
        <v>299953747.07999998</v>
      </c>
      <c r="M3975" s="644">
        <f t="shared" si="688"/>
        <v>2.1042266883500821E-3</v>
      </c>
      <c r="P3975" s="479"/>
    </row>
    <row r="3976" spans="1:16" ht="14">
      <c r="A3976" s="680"/>
      <c r="B3976" s="439" t="s">
        <v>846</v>
      </c>
      <c r="C3976" s="441">
        <v>944157</v>
      </c>
      <c r="D3976" s="439" t="s">
        <v>730</v>
      </c>
      <c r="E3976" s="418" t="s">
        <v>1706</v>
      </c>
      <c r="F3976" s="627">
        <v>20210529</v>
      </c>
      <c r="G3976" s="419">
        <v>7810714</v>
      </c>
      <c r="H3976" s="419">
        <v>0</v>
      </c>
      <c r="I3976" s="419">
        <v>143.66999999999999</v>
      </c>
      <c r="J3976" s="466">
        <v>0</v>
      </c>
      <c r="K3976" s="419">
        <f>+G3976*J3976%</f>
        <v>0</v>
      </c>
      <c r="L3976" s="464">
        <f t="shared" si="686"/>
        <v>7810714</v>
      </c>
      <c r="M3976" s="644">
        <f t="shared" si="688"/>
        <v>5.4793490709373087E-5</v>
      </c>
      <c r="P3976" s="479"/>
    </row>
    <row r="3977" spans="1:16" s="411" customFormat="1" ht="14">
      <c r="A3977" s="680"/>
      <c r="B3977" s="439" t="s">
        <v>846</v>
      </c>
      <c r="C3977" s="441">
        <v>944157</v>
      </c>
      <c r="D3977" s="439" t="s">
        <v>730</v>
      </c>
      <c r="E3977" s="418" t="s">
        <v>1706</v>
      </c>
      <c r="F3977" s="627">
        <v>20210114</v>
      </c>
      <c r="G3977" s="419">
        <v>5072075</v>
      </c>
      <c r="H3977" s="454"/>
      <c r="I3977" s="454"/>
      <c r="J3977" s="467"/>
      <c r="K3977" s="419">
        <f>+G3977*J3977%</f>
        <v>0</v>
      </c>
      <c r="L3977" s="464">
        <f t="shared" si="686"/>
        <v>5072075</v>
      </c>
      <c r="M3977" s="644">
        <f t="shared" si="688"/>
        <v>3.5581471090830303E-5</v>
      </c>
    </row>
    <row r="3978" spans="1:16">
      <c r="A3978" s="680"/>
      <c r="B3978" s="456" t="s">
        <v>26</v>
      </c>
      <c r="C3978" s="458"/>
      <c r="D3978" s="449"/>
      <c r="E3978" s="526"/>
      <c r="F3978" s="626"/>
      <c r="G3978" s="454">
        <f>SUM(G3973:G3977)</f>
        <v>838765577</v>
      </c>
      <c r="H3978" s="454" t="s">
        <v>158</v>
      </c>
      <c r="I3978" s="454" t="s">
        <v>158</v>
      </c>
      <c r="J3978" s="454" t="s">
        <v>158</v>
      </c>
      <c r="K3978" s="454">
        <f t="shared" ref="K3978:L3978" si="697">SUM(K3973:K3977)</f>
        <v>8580547.6135326661</v>
      </c>
      <c r="L3978" s="454">
        <f t="shared" si="697"/>
        <v>847346124.61353266</v>
      </c>
      <c r="M3978" s="644">
        <f t="shared" si="688"/>
        <v>5.9442775662551326E-3</v>
      </c>
      <c r="P3978" s="479"/>
    </row>
    <row r="3979" spans="1:16" s="411" customFormat="1" ht="14">
      <c r="A3979" s="680"/>
      <c r="B3979" s="439" t="s">
        <v>814</v>
      </c>
      <c r="C3979" s="441">
        <v>612125</v>
      </c>
      <c r="D3979" s="439" t="s">
        <v>271</v>
      </c>
      <c r="E3979" s="418" t="s">
        <v>1706</v>
      </c>
      <c r="F3979" s="627">
        <v>20240202</v>
      </c>
      <c r="G3979" s="419">
        <v>94391.039999999994</v>
      </c>
      <c r="H3979" s="454"/>
      <c r="I3979" s="419">
        <v>143.66999999999999</v>
      </c>
      <c r="J3979" s="467"/>
      <c r="K3979" s="419">
        <f>+G3979*J3979%</f>
        <v>0</v>
      </c>
      <c r="L3979" s="464">
        <f t="shared" si="686"/>
        <v>94391.039999999994</v>
      </c>
      <c r="M3979" s="644">
        <f t="shared" si="688"/>
        <v>6.6216924256707681E-7</v>
      </c>
    </row>
    <row r="3980" spans="1:16" ht="14">
      <c r="A3980" s="680"/>
      <c r="B3980" s="439" t="s">
        <v>814</v>
      </c>
      <c r="C3980" s="441">
        <v>612125</v>
      </c>
      <c r="D3980" s="439" t="s">
        <v>271</v>
      </c>
      <c r="E3980" s="418" t="s">
        <v>1706</v>
      </c>
      <c r="F3980" s="627">
        <v>20240229</v>
      </c>
      <c r="G3980" s="419">
        <v>29497200</v>
      </c>
      <c r="H3980" s="419">
        <v>119.31</v>
      </c>
      <c r="I3980" s="419">
        <v>143.66999999999999</v>
      </c>
      <c r="J3980" s="466">
        <f t="shared" si="691"/>
        <v>1.2041740005028916</v>
      </c>
      <c r="K3980" s="419">
        <f>+G3980*J3980%</f>
        <v>355197.6132763389</v>
      </c>
      <c r="L3980" s="464">
        <f t="shared" si="686"/>
        <v>29852397.61327634</v>
      </c>
      <c r="M3980" s="644">
        <f t="shared" si="688"/>
        <v>2.0941966013293643E-4</v>
      </c>
      <c r="P3980" s="479"/>
    </row>
    <row r="3981" spans="1:16" s="411" customFormat="1" ht="14">
      <c r="A3981" s="680"/>
      <c r="B3981" s="439" t="s">
        <v>814</v>
      </c>
      <c r="C3981" s="441">
        <v>612125</v>
      </c>
      <c r="D3981" s="439" t="s">
        <v>271</v>
      </c>
      <c r="E3981" s="418" t="s">
        <v>1706</v>
      </c>
      <c r="F3981" s="627">
        <v>20240630</v>
      </c>
      <c r="G3981" s="419">
        <v>1174421.1599999999</v>
      </c>
      <c r="H3981" s="454"/>
      <c r="I3981" s="419">
        <v>143.66999999999999</v>
      </c>
      <c r="J3981" s="467"/>
      <c r="K3981" s="419">
        <f>+G3981*J3981%</f>
        <v>0</v>
      </c>
      <c r="L3981" s="464">
        <f t="shared" si="686"/>
        <v>1174421.1599999999</v>
      </c>
      <c r="M3981" s="644">
        <f t="shared" si="688"/>
        <v>8.238764717201419E-6</v>
      </c>
    </row>
    <row r="3982" spans="1:16">
      <c r="A3982" s="680"/>
      <c r="B3982" s="456" t="s">
        <v>26</v>
      </c>
      <c r="C3982" s="458"/>
      <c r="D3982" s="449"/>
      <c r="E3982" s="526"/>
      <c r="F3982" s="626"/>
      <c r="G3982" s="454">
        <f>SUM(G3979:G3981)</f>
        <v>30766012.199999999</v>
      </c>
      <c r="H3982" s="454" t="s">
        <v>158</v>
      </c>
      <c r="I3982" s="454" t="s">
        <v>158</v>
      </c>
      <c r="J3982" s="454" t="s">
        <v>158</v>
      </c>
      <c r="K3982" s="454">
        <f t="shared" ref="K3982:L3982" si="698">SUM(K3979:K3981)</f>
        <v>355197.6132763389</v>
      </c>
      <c r="L3982" s="454">
        <f t="shared" si="698"/>
        <v>31121209.813276339</v>
      </c>
      <c r="M3982" s="644">
        <f t="shared" si="688"/>
        <v>2.1832059409270492E-4</v>
      </c>
      <c r="P3982" s="479"/>
    </row>
    <row r="3983" spans="1:16" s="411" customFormat="1" ht="14">
      <c r="A3983" s="680"/>
      <c r="B3983" s="439" t="s">
        <v>819</v>
      </c>
      <c r="C3983" s="441">
        <v>79617553</v>
      </c>
      <c r="D3983" s="439" t="s">
        <v>820</v>
      </c>
      <c r="E3983" s="418" t="s">
        <v>1706</v>
      </c>
      <c r="F3983" s="627">
        <v>20221227</v>
      </c>
      <c r="G3983" s="419">
        <v>1090909</v>
      </c>
      <c r="H3983" s="454"/>
      <c r="I3983" s="454"/>
      <c r="J3983" s="467"/>
      <c r="K3983" s="419">
        <f>+G3983*J3983%</f>
        <v>0</v>
      </c>
      <c r="L3983" s="464">
        <f t="shared" si="686"/>
        <v>1090909</v>
      </c>
      <c r="M3983" s="644">
        <f t="shared" si="688"/>
        <v>7.6529126730631139E-6</v>
      </c>
    </row>
    <row r="3984" spans="1:16">
      <c r="A3984" s="680"/>
      <c r="B3984" s="456" t="s">
        <v>26</v>
      </c>
      <c r="C3984" s="458"/>
      <c r="D3984" s="449"/>
      <c r="E3984" s="526"/>
      <c r="F3984" s="626"/>
      <c r="G3984" s="454">
        <f>SUM(G3983)</f>
        <v>1090909</v>
      </c>
      <c r="H3984" s="454" t="s">
        <v>158</v>
      </c>
      <c r="I3984" s="454" t="s">
        <v>158</v>
      </c>
      <c r="J3984" s="454" t="s">
        <v>158</v>
      </c>
      <c r="K3984" s="454">
        <f t="shared" ref="K3984:L3984" si="699">SUM(K3983)</f>
        <v>0</v>
      </c>
      <c r="L3984" s="454">
        <f t="shared" si="699"/>
        <v>1090909</v>
      </c>
      <c r="M3984" s="644">
        <f t="shared" si="688"/>
        <v>7.6529126730631139E-6</v>
      </c>
      <c r="P3984" s="479"/>
    </row>
    <row r="3985" spans="1:16" s="411" customFormat="1">
      <c r="A3985" s="680"/>
      <c r="B3985" s="440" t="s">
        <v>528</v>
      </c>
      <c r="C3985" s="441">
        <v>820004480</v>
      </c>
      <c r="D3985" s="414" t="s">
        <v>529</v>
      </c>
      <c r="E3985" s="418" t="s">
        <v>1706</v>
      </c>
      <c r="F3985" s="625"/>
      <c r="G3985" s="419">
        <v>1752563040</v>
      </c>
      <c r="H3985" s="454"/>
      <c r="I3985" s="419">
        <v>143.66999999999999</v>
      </c>
      <c r="J3985" s="467"/>
      <c r="K3985" s="419">
        <f>+G3985*J3985%</f>
        <v>0</v>
      </c>
      <c r="L3985" s="464">
        <f t="shared" si="686"/>
        <v>1752563040</v>
      </c>
      <c r="M3985" s="644">
        <f t="shared" si="688"/>
        <v>1.2294528598772232E-2</v>
      </c>
    </row>
    <row r="3986" spans="1:16">
      <c r="A3986" s="680"/>
      <c r="B3986" s="456" t="s">
        <v>26</v>
      </c>
      <c r="C3986" s="458"/>
      <c r="D3986" s="449"/>
      <c r="E3986" s="526"/>
      <c r="F3986" s="626"/>
      <c r="G3986" s="454">
        <f>SUM(G3985)</f>
        <v>1752563040</v>
      </c>
      <c r="H3986" s="454" t="s">
        <v>158</v>
      </c>
      <c r="I3986" s="454" t="s">
        <v>2890</v>
      </c>
      <c r="J3986" s="454" t="s">
        <v>158</v>
      </c>
      <c r="K3986" s="454">
        <f t="shared" ref="K3986:L3986" si="700">SUM(K3985)</f>
        <v>0</v>
      </c>
      <c r="L3986" s="454">
        <f t="shared" si="700"/>
        <v>1752563040</v>
      </c>
      <c r="M3986" s="644">
        <f t="shared" si="688"/>
        <v>1.2294528598772232E-2</v>
      </c>
      <c r="P3986" s="479"/>
    </row>
    <row r="3987" spans="1:16" ht="14">
      <c r="A3987" s="680"/>
      <c r="B3987" s="439" t="s">
        <v>685</v>
      </c>
      <c r="C3987" s="441">
        <v>1004751761</v>
      </c>
      <c r="D3987" s="439" t="s">
        <v>1120</v>
      </c>
      <c r="E3987" s="418" t="s">
        <v>1706</v>
      </c>
      <c r="F3987" s="625">
        <v>44729</v>
      </c>
      <c r="G3987" s="419">
        <v>600000</v>
      </c>
      <c r="H3987" s="419">
        <v>0</v>
      </c>
      <c r="I3987" s="419">
        <v>143.66999999999999</v>
      </c>
      <c r="J3987" s="466">
        <v>0</v>
      </c>
      <c r="K3987" s="419">
        <f>+G3987*J3987%</f>
        <v>0</v>
      </c>
      <c r="L3987" s="464">
        <f t="shared" si="686"/>
        <v>600000</v>
      </c>
      <c r="M3987" s="644">
        <f t="shared" si="688"/>
        <v>4.209102320943239E-6</v>
      </c>
      <c r="P3987" s="479"/>
    </row>
    <row r="3988" spans="1:16" s="411" customFormat="1">
      <c r="A3988" s="680"/>
      <c r="B3988" s="456" t="s">
        <v>26</v>
      </c>
      <c r="C3988" s="458"/>
      <c r="D3988" s="449"/>
      <c r="E3988" s="526"/>
      <c r="F3988" s="626"/>
      <c r="G3988" s="454">
        <f>SUM(G3987)</f>
        <v>600000</v>
      </c>
      <c r="H3988" s="454" t="s">
        <v>158</v>
      </c>
      <c r="I3988" s="454" t="s">
        <v>158</v>
      </c>
      <c r="J3988" s="454" t="s">
        <v>158</v>
      </c>
      <c r="K3988" s="454">
        <f t="shared" ref="K3988:L3988" si="701">SUM(K3987)</f>
        <v>0</v>
      </c>
      <c r="L3988" s="454">
        <f t="shared" si="701"/>
        <v>600000</v>
      </c>
      <c r="M3988" s="644">
        <f t="shared" si="688"/>
        <v>4.209102320943239E-6</v>
      </c>
    </row>
    <row r="3989" spans="1:16" ht="14">
      <c r="A3989" s="680"/>
      <c r="B3989" s="439" t="s">
        <v>760</v>
      </c>
      <c r="C3989" s="441">
        <v>1117353125</v>
      </c>
      <c r="D3989" s="439" t="s">
        <v>761</v>
      </c>
      <c r="E3989" s="418" t="s">
        <v>1706</v>
      </c>
      <c r="F3989" s="625">
        <v>44729</v>
      </c>
      <c r="G3989" s="419">
        <v>600000</v>
      </c>
      <c r="H3989" s="419">
        <v>0</v>
      </c>
      <c r="I3989" s="419">
        <v>143.66999999999999</v>
      </c>
      <c r="J3989" s="466">
        <v>0</v>
      </c>
      <c r="K3989" s="419">
        <f>+G3989*J3989%</f>
        <v>0</v>
      </c>
      <c r="L3989" s="464">
        <f t="shared" si="686"/>
        <v>600000</v>
      </c>
      <c r="M3989" s="644">
        <f t="shared" si="688"/>
        <v>4.209102320943239E-6</v>
      </c>
      <c r="P3989" s="479"/>
    </row>
    <row r="3990" spans="1:16" s="411" customFormat="1">
      <c r="A3990" s="680"/>
      <c r="B3990" s="456" t="s">
        <v>26</v>
      </c>
      <c r="C3990" s="458"/>
      <c r="D3990" s="449"/>
      <c r="E3990" s="526"/>
      <c r="F3990" s="626"/>
      <c r="G3990" s="454">
        <f>SUM(G3989)</f>
        <v>600000</v>
      </c>
      <c r="H3990" s="454" t="s">
        <v>158</v>
      </c>
      <c r="I3990" s="454" t="s">
        <v>158</v>
      </c>
      <c r="J3990" s="454" t="s">
        <v>158</v>
      </c>
      <c r="K3990" s="454">
        <f t="shared" ref="K3990:L3990" si="702">SUM(K3989)</f>
        <v>0</v>
      </c>
      <c r="L3990" s="454">
        <f t="shared" si="702"/>
        <v>600000</v>
      </c>
      <c r="M3990" s="644">
        <f t="shared" si="688"/>
        <v>4.209102320943239E-6</v>
      </c>
    </row>
    <row r="3991" spans="1:16" ht="14">
      <c r="A3991" s="680"/>
      <c r="B3991" s="439" t="s">
        <v>936</v>
      </c>
      <c r="C3991" s="441">
        <v>66899851</v>
      </c>
      <c r="D3991" s="439" t="s">
        <v>1103</v>
      </c>
      <c r="E3991" s="418" t="s">
        <v>1706</v>
      </c>
      <c r="F3991" s="629">
        <v>45492</v>
      </c>
      <c r="G3991" s="419">
        <v>300000</v>
      </c>
      <c r="H3991" s="419">
        <v>143.66999999999999</v>
      </c>
      <c r="I3991" s="419">
        <v>143.66999999999999</v>
      </c>
      <c r="J3991" s="466">
        <f t="shared" si="691"/>
        <v>1</v>
      </c>
      <c r="K3991" s="419">
        <f>+G3991*J3991%</f>
        <v>3000</v>
      </c>
      <c r="L3991" s="464">
        <f t="shared" si="686"/>
        <v>303000</v>
      </c>
      <c r="M3991" s="644">
        <f t="shared" si="688"/>
        <v>2.1255966720763357E-6</v>
      </c>
      <c r="P3991" s="479"/>
    </row>
    <row r="3992" spans="1:16" s="411" customFormat="1">
      <c r="A3992" s="680"/>
      <c r="B3992" s="456" t="s">
        <v>26</v>
      </c>
      <c r="C3992" s="458"/>
      <c r="D3992" s="449"/>
      <c r="E3992" s="526"/>
      <c r="F3992" s="626"/>
      <c r="G3992" s="454">
        <f>SUM(G3991)</f>
        <v>300000</v>
      </c>
      <c r="H3992" s="454" t="s">
        <v>158</v>
      </c>
      <c r="I3992" s="454" t="s">
        <v>158</v>
      </c>
      <c r="J3992" s="454" t="s">
        <v>158</v>
      </c>
      <c r="K3992" s="454">
        <f t="shared" ref="K3992:L3992" si="703">SUM(K3991)</f>
        <v>3000</v>
      </c>
      <c r="L3992" s="454">
        <f t="shared" si="703"/>
        <v>303000</v>
      </c>
      <c r="M3992" s="644">
        <f t="shared" si="688"/>
        <v>2.1255966720763357E-6</v>
      </c>
    </row>
    <row r="3993" spans="1:16">
      <c r="A3993" s="680"/>
      <c r="B3993" s="440" t="s">
        <v>1466</v>
      </c>
      <c r="C3993" s="441">
        <v>93403704</v>
      </c>
      <c r="D3993" s="414" t="s">
        <v>1467</v>
      </c>
      <c r="E3993" s="418" t="s">
        <v>1706</v>
      </c>
      <c r="F3993" s="625"/>
      <c r="G3993" s="419">
        <v>5000000</v>
      </c>
      <c r="H3993" s="419">
        <v>111.41</v>
      </c>
      <c r="I3993" s="419">
        <v>143.66999999999999</v>
      </c>
      <c r="J3993" s="466">
        <f t="shared" si="691"/>
        <v>1.2895610806929358</v>
      </c>
      <c r="K3993" s="419">
        <f>+G3993*J3993%</f>
        <v>64478.05403464679</v>
      </c>
      <c r="L3993" s="464">
        <f t="shared" si="686"/>
        <v>5064478.0540346466</v>
      </c>
      <c r="M3993" s="644">
        <f t="shared" si="688"/>
        <v>3.5528177219338884E-5</v>
      </c>
      <c r="P3993" s="479"/>
    </row>
    <row r="3994" spans="1:16" s="411" customFormat="1">
      <c r="A3994" s="680"/>
      <c r="B3994" s="456" t="s">
        <v>26</v>
      </c>
      <c r="C3994" s="458"/>
      <c r="D3994" s="449"/>
      <c r="E3994" s="526"/>
      <c r="F3994" s="626"/>
      <c r="G3994" s="454">
        <f>SUM(G3993)</f>
        <v>5000000</v>
      </c>
      <c r="H3994" s="454" t="s">
        <v>158</v>
      </c>
      <c r="I3994" s="454" t="s">
        <v>158</v>
      </c>
      <c r="J3994" s="454" t="s">
        <v>158</v>
      </c>
      <c r="K3994" s="454">
        <f t="shared" ref="K3994:L3994" si="704">SUM(K3993)</f>
        <v>64478.05403464679</v>
      </c>
      <c r="L3994" s="454">
        <f t="shared" si="704"/>
        <v>5064478.0540346466</v>
      </c>
      <c r="M3994" s="644">
        <f t="shared" si="688"/>
        <v>3.5528177219338884E-5</v>
      </c>
    </row>
    <row r="3995" spans="1:16" ht="14">
      <c r="A3995" s="680"/>
      <c r="B3995" s="439" t="s">
        <v>748</v>
      </c>
      <c r="C3995" s="441">
        <v>1112957131</v>
      </c>
      <c r="D3995" s="439" t="s">
        <v>749</v>
      </c>
      <c r="E3995" s="418" t="s">
        <v>1706</v>
      </c>
      <c r="F3995" s="627">
        <v>20211227</v>
      </c>
      <c r="G3995" s="419">
        <v>7798000</v>
      </c>
      <c r="H3995" s="419">
        <v>0</v>
      </c>
      <c r="I3995" s="419">
        <v>143.66999999999999</v>
      </c>
      <c r="J3995" s="466">
        <v>0</v>
      </c>
      <c r="K3995" s="419">
        <f>+G3995*J3995%</f>
        <v>0</v>
      </c>
      <c r="L3995" s="464">
        <f t="shared" si="686"/>
        <v>7798000</v>
      </c>
      <c r="M3995" s="644">
        <f t="shared" si="688"/>
        <v>5.4704299831192301E-5</v>
      </c>
      <c r="P3995" s="479"/>
    </row>
    <row r="3996" spans="1:16" s="411" customFormat="1" ht="14">
      <c r="A3996" s="680"/>
      <c r="B3996" s="439" t="s">
        <v>748</v>
      </c>
      <c r="C3996" s="441">
        <v>1112957131</v>
      </c>
      <c r="D3996" s="439" t="s">
        <v>749</v>
      </c>
      <c r="E3996" s="418" t="s">
        <v>1706</v>
      </c>
      <c r="F3996" s="627">
        <v>20220107</v>
      </c>
      <c r="G3996" s="419">
        <v>17187000</v>
      </c>
      <c r="H3996" s="454"/>
      <c r="I3996" s="454"/>
      <c r="J3996" s="467"/>
      <c r="K3996" s="419">
        <f>+G3996*J3996%</f>
        <v>0</v>
      </c>
      <c r="L3996" s="464">
        <f t="shared" si="686"/>
        <v>17187000</v>
      </c>
      <c r="M3996" s="644">
        <f t="shared" si="688"/>
        <v>1.205697359834191E-4</v>
      </c>
    </row>
    <row r="3997" spans="1:16" ht="14">
      <c r="A3997" s="680"/>
      <c r="B3997" s="439" t="s">
        <v>748</v>
      </c>
      <c r="C3997" s="441">
        <v>1112957131</v>
      </c>
      <c r="D3997" s="439" t="s">
        <v>749</v>
      </c>
      <c r="E3997" s="418" t="s">
        <v>1706</v>
      </c>
      <c r="F3997" s="627">
        <v>20221205</v>
      </c>
      <c r="G3997" s="419">
        <v>1400000</v>
      </c>
      <c r="H3997" s="419">
        <v>0</v>
      </c>
      <c r="I3997" s="419">
        <v>143.66999999999999</v>
      </c>
      <c r="J3997" s="466">
        <v>0</v>
      </c>
      <c r="K3997" s="419">
        <f>+G3997*J3997%</f>
        <v>0</v>
      </c>
      <c r="L3997" s="464">
        <f t="shared" si="686"/>
        <v>1400000</v>
      </c>
      <c r="M3997" s="644">
        <f t="shared" si="688"/>
        <v>9.8212387488675587E-6</v>
      </c>
      <c r="P3997" s="479"/>
    </row>
    <row r="3998" spans="1:16" s="411" customFormat="1">
      <c r="A3998" s="680"/>
      <c r="B3998" s="456" t="s">
        <v>26</v>
      </c>
      <c r="C3998" s="458"/>
      <c r="D3998" s="449"/>
      <c r="E3998" s="526"/>
      <c r="F3998" s="626"/>
      <c r="G3998" s="454">
        <f>SUM(G3995:G3997)</f>
        <v>26385000</v>
      </c>
      <c r="H3998" s="454" t="s">
        <v>158</v>
      </c>
      <c r="I3998" s="454" t="s">
        <v>158</v>
      </c>
      <c r="J3998" s="454" t="s">
        <v>158</v>
      </c>
      <c r="K3998" s="454">
        <f t="shared" ref="K3998:L3998" si="705">SUM(K3995:K3997)</f>
        <v>0</v>
      </c>
      <c r="L3998" s="454">
        <f t="shared" si="705"/>
        <v>26385000</v>
      </c>
      <c r="M3998" s="644">
        <f t="shared" si="688"/>
        <v>1.8509527456347894E-4</v>
      </c>
    </row>
    <row r="3999" spans="1:16" ht="14">
      <c r="A3999" s="680"/>
      <c r="B3999" s="439" t="s">
        <v>919</v>
      </c>
      <c r="C3999" s="441">
        <v>29976356</v>
      </c>
      <c r="D3999" s="439" t="s">
        <v>219</v>
      </c>
      <c r="E3999" s="418" t="s">
        <v>1706</v>
      </c>
      <c r="F3999" s="627">
        <v>20220617</v>
      </c>
      <c r="G3999" s="419">
        <v>1800000</v>
      </c>
      <c r="H3999" s="419">
        <v>0</v>
      </c>
      <c r="I3999" s="419">
        <v>143.66999999999999</v>
      </c>
      <c r="J3999" s="466">
        <v>0</v>
      </c>
      <c r="K3999" s="419">
        <f>+G3999*J3999%</f>
        <v>0</v>
      </c>
      <c r="L3999" s="464">
        <f t="shared" si="686"/>
        <v>1800000</v>
      </c>
      <c r="M3999" s="644">
        <f t="shared" si="688"/>
        <v>1.2627306962829719E-5</v>
      </c>
      <c r="P3999" s="479"/>
    </row>
    <row r="4000" spans="1:16" s="411" customFormat="1">
      <c r="A4000" s="680"/>
      <c r="B4000" s="456" t="s">
        <v>26</v>
      </c>
      <c r="C4000" s="458"/>
      <c r="D4000" s="449"/>
      <c r="E4000" s="526"/>
      <c r="F4000" s="626"/>
      <c r="G4000" s="454">
        <f>SUM(G3999)</f>
        <v>1800000</v>
      </c>
      <c r="H4000" s="454" t="s">
        <v>158</v>
      </c>
      <c r="I4000" s="454" t="s">
        <v>158</v>
      </c>
      <c r="J4000" s="454" t="s">
        <v>158</v>
      </c>
      <c r="K4000" s="454">
        <f t="shared" ref="K4000:L4000" si="706">SUM(K3999)</f>
        <v>0</v>
      </c>
      <c r="L4000" s="454">
        <f t="shared" si="706"/>
        <v>1800000</v>
      </c>
      <c r="M4000" s="644">
        <f t="shared" si="688"/>
        <v>1.2627306962829719E-5</v>
      </c>
    </row>
    <row r="4001" spans="1:16" ht="28">
      <c r="A4001" s="680"/>
      <c r="B4001" s="439" t="s">
        <v>924</v>
      </c>
      <c r="C4001" s="441">
        <v>5744106</v>
      </c>
      <c r="D4001" s="439" t="s">
        <v>925</v>
      </c>
      <c r="E4001" s="418" t="s">
        <v>1706</v>
      </c>
      <c r="F4001" s="627">
        <v>20230714</v>
      </c>
      <c r="G4001" s="419">
        <v>14032253</v>
      </c>
      <c r="H4001" s="419">
        <v>110.6</v>
      </c>
      <c r="I4001" s="419">
        <v>143.66999999999999</v>
      </c>
      <c r="J4001" s="466">
        <f t="shared" si="691"/>
        <v>1.299005424954792</v>
      </c>
      <c r="K4001" s="419">
        <f>+G4001*J4001%</f>
        <v>182279.72771338155</v>
      </c>
      <c r="L4001" s="464">
        <f t="shared" si="686"/>
        <v>14214532.727713382</v>
      </c>
      <c r="M4001" s="644">
        <f t="shared" si="688"/>
        <v>9.9717371158903383E-5</v>
      </c>
      <c r="P4001" s="479"/>
    </row>
    <row r="4002" spans="1:16" s="411" customFormat="1" ht="28">
      <c r="A4002" s="680"/>
      <c r="B4002" s="439" t="s">
        <v>924</v>
      </c>
      <c r="C4002" s="441">
        <v>5744106</v>
      </c>
      <c r="D4002" s="439" t="s">
        <v>925</v>
      </c>
      <c r="E4002" s="418" t="s">
        <v>1706</v>
      </c>
      <c r="F4002" s="627">
        <v>20230626</v>
      </c>
      <c r="G4002" s="419">
        <v>20241900</v>
      </c>
      <c r="H4002" s="454"/>
      <c r="I4002" s="419">
        <v>143.66999999999999</v>
      </c>
      <c r="J4002" s="467"/>
      <c r="K4002" s="419">
        <f>+G4002*J4002%</f>
        <v>0</v>
      </c>
      <c r="L4002" s="464">
        <f t="shared" si="686"/>
        <v>20241900</v>
      </c>
      <c r="M4002" s="644">
        <f t="shared" si="688"/>
        <v>1.420003804505016E-4</v>
      </c>
    </row>
    <row r="4003" spans="1:16">
      <c r="A4003" s="680"/>
      <c r="B4003" s="456" t="s">
        <v>26</v>
      </c>
      <c r="C4003" s="458"/>
      <c r="D4003" s="449"/>
      <c r="E4003" s="526"/>
      <c r="F4003" s="626"/>
      <c r="G4003" s="454">
        <f>SUM(G4001:G4002)</f>
        <v>34274153</v>
      </c>
      <c r="H4003" s="454" t="s">
        <v>158</v>
      </c>
      <c r="I4003" s="454" t="s">
        <v>158</v>
      </c>
      <c r="J4003" s="454" t="s">
        <v>158</v>
      </c>
      <c r="K4003" s="454">
        <f t="shared" ref="K4003:L4003" si="707">SUM(K4001:K4002)</f>
        <v>182279.72771338155</v>
      </c>
      <c r="L4003" s="454">
        <f t="shared" si="707"/>
        <v>34456432.727713384</v>
      </c>
      <c r="M4003" s="644">
        <f t="shared" si="688"/>
        <v>2.4171775160940499E-4</v>
      </c>
      <c r="P4003" s="479"/>
    </row>
    <row r="4004" spans="1:16" s="411" customFormat="1">
      <c r="A4004" s="680"/>
      <c r="B4004" s="440" t="s">
        <v>542</v>
      </c>
      <c r="C4004" s="441">
        <v>7545100</v>
      </c>
      <c r="D4004" s="414" t="s">
        <v>543</v>
      </c>
      <c r="E4004" s="418" t="s">
        <v>1706</v>
      </c>
      <c r="F4004" s="627">
        <v>20210923</v>
      </c>
      <c r="G4004" s="419">
        <v>13700000</v>
      </c>
      <c r="H4004" s="454"/>
      <c r="I4004" s="419">
        <v>143.66999999999999</v>
      </c>
      <c r="J4004" s="467"/>
      <c r="K4004" s="419">
        <f>+G4004*J4004%</f>
        <v>0</v>
      </c>
      <c r="L4004" s="464">
        <f t="shared" si="686"/>
        <v>13700000</v>
      </c>
      <c r="M4004" s="644">
        <f t="shared" si="688"/>
        <v>9.6107836328203963E-5</v>
      </c>
    </row>
    <row r="4005" spans="1:16">
      <c r="A4005" s="680"/>
      <c r="B4005" s="456" t="s">
        <v>26</v>
      </c>
      <c r="C4005" s="458"/>
      <c r="D4005" s="449"/>
      <c r="E4005" s="526"/>
      <c r="F4005" s="626"/>
      <c r="G4005" s="454">
        <f>SUM(G4004)</f>
        <v>13700000</v>
      </c>
      <c r="H4005" s="454" t="s">
        <v>158</v>
      </c>
      <c r="I4005" s="454" t="s">
        <v>158</v>
      </c>
      <c r="J4005" s="454" t="s">
        <v>158</v>
      </c>
      <c r="K4005" s="454">
        <f t="shared" ref="K4005:L4005" si="708">SUM(K4004)</f>
        <v>0</v>
      </c>
      <c r="L4005" s="454">
        <f t="shared" si="708"/>
        <v>13700000</v>
      </c>
      <c r="M4005" s="644">
        <f t="shared" si="688"/>
        <v>9.6107836328203963E-5</v>
      </c>
      <c r="P4005" s="479"/>
    </row>
    <row r="4006" spans="1:16">
      <c r="A4006" s="680"/>
      <c r="B4006" s="440" t="s">
        <v>1240</v>
      </c>
      <c r="C4006" s="441">
        <v>805031733</v>
      </c>
      <c r="D4006" s="414" t="s">
        <v>1630</v>
      </c>
      <c r="E4006" s="418" t="s">
        <v>1706</v>
      </c>
      <c r="F4006" s="625"/>
      <c r="G4006" s="419">
        <v>1500000</v>
      </c>
      <c r="H4006" s="419">
        <v>105.48</v>
      </c>
      <c r="I4006" s="419">
        <v>143.66999999999999</v>
      </c>
      <c r="J4006" s="466">
        <f t="shared" si="691"/>
        <v>1.3620591581342434</v>
      </c>
      <c r="K4006" s="419">
        <f>+G4006*J4006%</f>
        <v>20430.887372013651</v>
      </c>
      <c r="L4006" s="464">
        <f t="shared" si="686"/>
        <v>1520430.8873720136</v>
      </c>
      <c r="M4006" s="644">
        <f t="shared" si="688"/>
        <v>1.0666081961452219E-5</v>
      </c>
      <c r="P4006" s="479"/>
    </row>
    <row r="4007" spans="1:16">
      <c r="A4007" s="680"/>
      <c r="B4007" s="456" t="s">
        <v>26</v>
      </c>
      <c r="C4007" s="458"/>
      <c r="D4007" s="449"/>
      <c r="E4007" s="526"/>
      <c r="F4007" s="626"/>
      <c r="G4007" s="454">
        <f>SUM(G4006)</f>
        <v>1500000</v>
      </c>
      <c r="H4007" s="454" t="s">
        <v>158</v>
      </c>
      <c r="I4007" s="454" t="s">
        <v>158</v>
      </c>
      <c r="J4007" s="454" t="s">
        <v>158</v>
      </c>
      <c r="K4007" s="454">
        <f t="shared" ref="K4007:L4007" si="709">SUM(K4006)</f>
        <v>20430.887372013651</v>
      </c>
      <c r="L4007" s="454">
        <f t="shared" si="709"/>
        <v>1520430.8873720136</v>
      </c>
      <c r="M4007" s="644">
        <f t="shared" si="688"/>
        <v>1.0666081961452219E-5</v>
      </c>
      <c r="P4007" s="479"/>
    </row>
    <row r="4008" spans="1:16" s="411" customFormat="1" ht="14">
      <c r="A4008" s="680"/>
      <c r="B4008" s="439" t="s">
        <v>795</v>
      </c>
      <c r="C4008" s="441">
        <v>16681886</v>
      </c>
      <c r="D4008" s="439" t="s">
        <v>796</v>
      </c>
      <c r="E4008" s="418" t="s">
        <v>1706</v>
      </c>
      <c r="F4008" s="627">
        <v>20211220</v>
      </c>
      <c r="G4008" s="419">
        <v>19399429</v>
      </c>
      <c r="H4008" s="454"/>
      <c r="I4008" s="419">
        <v>143.66999999999999</v>
      </c>
      <c r="J4008" s="467"/>
      <c r="K4008" s="419">
        <f>+G4008*J4008%</f>
        <v>0</v>
      </c>
      <c r="L4008" s="464">
        <f t="shared" si="686"/>
        <v>19399429</v>
      </c>
      <c r="M4008" s="644">
        <f t="shared" si="688"/>
        <v>1.360903027147893E-4</v>
      </c>
    </row>
    <row r="4009" spans="1:16" ht="14">
      <c r="A4009" s="680"/>
      <c r="B4009" s="439" t="s">
        <v>795</v>
      </c>
      <c r="C4009" s="441">
        <v>16681886</v>
      </c>
      <c r="D4009" s="439" t="s">
        <v>796</v>
      </c>
      <c r="E4009" s="418" t="s">
        <v>1706</v>
      </c>
      <c r="F4009" s="627">
        <v>20221128</v>
      </c>
      <c r="G4009" s="419">
        <v>5363545</v>
      </c>
      <c r="H4009" s="419">
        <v>130.4</v>
      </c>
      <c r="I4009" s="419">
        <v>143.66999999999999</v>
      </c>
      <c r="J4009" s="466">
        <f t="shared" si="691"/>
        <v>1.1017638036809814</v>
      </c>
      <c r="K4009" s="419">
        <f>+G4009*J4009%</f>
        <v>59093.597404141088</v>
      </c>
      <c r="L4009" s="464">
        <f t="shared" si="686"/>
        <v>5422638.597404141</v>
      </c>
      <c r="M4009" s="644">
        <f t="shared" si="688"/>
        <v>3.8040734509950266E-5</v>
      </c>
      <c r="P4009" s="479"/>
    </row>
    <row r="4010" spans="1:16" ht="14">
      <c r="A4010" s="680"/>
      <c r="B4010" s="439" t="s">
        <v>795</v>
      </c>
      <c r="C4010" s="441">
        <v>16681886</v>
      </c>
      <c r="D4010" s="439" t="s">
        <v>796</v>
      </c>
      <c r="E4010" s="418" t="s">
        <v>1706</v>
      </c>
      <c r="F4010" s="627">
        <v>20211231</v>
      </c>
      <c r="G4010" s="419">
        <v>50978177</v>
      </c>
      <c r="H4010" s="419">
        <v>134.44999999999999</v>
      </c>
      <c r="I4010" s="419">
        <v>143.66999999999999</v>
      </c>
      <c r="J4010" s="466">
        <f t="shared" si="691"/>
        <v>1.0685756786909633</v>
      </c>
      <c r="K4010" s="419">
        <f>+G4010*J4010%</f>
        <v>544740.40086203057</v>
      </c>
      <c r="L4010" s="464">
        <f t="shared" ref="L4010:L4073" si="710">+G4010+K4010</f>
        <v>51522917.400862031</v>
      </c>
      <c r="M4010" s="644">
        <f t="shared" si="688"/>
        <v>3.6144205202289198E-4</v>
      </c>
      <c r="P4010" s="479"/>
    </row>
    <row r="4011" spans="1:16" s="411" customFormat="1">
      <c r="A4011" s="680"/>
      <c r="B4011" s="456" t="s">
        <v>26</v>
      </c>
      <c r="C4011" s="458"/>
      <c r="D4011" s="449"/>
      <c r="E4011" s="526"/>
      <c r="F4011" s="626"/>
      <c r="G4011" s="454">
        <f>SUM(G4008:G4010)</f>
        <v>75741151</v>
      </c>
      <c r="H4011" s="454" t="s">
        <v>158</v>
      </c>
      <c r="I4011" s="454" t="s">
        <v>158</v>
      </c>
      <c r="J4011" s="454" t="s">
        <v>158</v>
      </c>
      <c r="K4011" s="454">
        <f t="shared" ref="K4011:L4011" si="711">SUM(K4008:K4010)</f>
        <v>603833.99826617166</v>
      </c>
      <c r="L4011" s="454">
        <f t="shared" si="711"/>
        <v>76344984.998266175</v>
      </c>
      <c r="M4011" s="644">
        <f t="shared" ref="M4011:M4074" si="712">+L4011/$L$4337</f>
        <v>5.3557308924763155E-4</v>
      </c>
    </row>
    <row r="4012" spans="1:16">
      <c r="A4012" s="680"/>
      <c r="B4012" s="440" t="s">
        <v>611</v>
      </c>
      <c r="C4012" s="441">
        <v>890903939</v>
      </c>
      <c r="D4012" s="414" t="s">
        <v>612</v>
      </c>
      <c r="E4012" s="418" t="s">
        <v>1706</v>
      </c>
      <c r="F4012" s="627">
        <v>20230324</v>
      </c>
      <c r="G4012" s="419">
        <v>937500</v>
      </c>
      <c r="H4012" s="419">
        <v>0</v>
      </c>
      <c r="I4012" s="419">
        <v>143.66999999999999</v>
      </c>
      <c r="J4012" s="466">
        <v>0</v>
      </c>
      <c r="K4012" s="419">
        <f t="shared" ref="K4012:K4036" si="713">+G4012*J4012%</f>
        <v>0</v>
      </c>
      <c r="L4012" s="464">
        <f t="shared" si="710"/>
        <v>937500</v>
      </c>
      <c r="M4012" s="644">
        <f t="shared" si="712"/>
        <v>6.5767223764738115E-6</v>
      </c>
      <c r="P4012" s="479"/>
    </row>
    <row r="4013" spans="1:16" s="411" customFormat="1">
      <c r="A4013" s="680"/>
      <c r="B4013" s="440" t="s">
        <v>611</v>
      </c>
      <c r="C4013" s="441">
        <v>890903939</v>
      </c>
      <c r="D4013" s="414" t="s">
        <v>612</v>
      </c>
      <c r="E4013" s="418" t="s">
        <v>1706</v>
      </c>
      <c r="F4013" s="627">
        <v>20230422</v>
      </c>
      <c r="G4013" s="419">
        <v>937500</v>
      </c>
      <c r="H4013" s="454"/>
      <c r="I4013" s="419">
        <v>143.66999999999999</v>
      </c>
      <c r="J4013" s="467"/>
      <c r="K4013" s="419">
        <f t="shared" si="713"/>
        <v>0</v>
      </c>
      <c r="L4013" s="464">
        <f t="shared" si="710"/>
        <v>937500</v>
      </c>
      <c r="M4013" s="644">
        <f t="shared" si="712"/>
        <v>6.5767223764738115E-6</v>
      </c>
    </row>
    <row r="4014" spans="1:16">
      <c r="A4014" s="680"/>
      <c r="B4014" s="440" t="s">
        <v>611</v>
      </c>
      <c r="C4014" s="441">
        <v>890903939</v>
      </c>
      <c r="D4014" s="414" t="s">
        <v>612</v>
      </c>
      <c r="E4014" s="418" t="s">
        <v>1706</v>
      </c>
      <c r="F4014" s="627">
        <v>20230421</v>
      </c>
      <c r="G4014" s="419">
        <v>643333</v>
      </c>
      <c r="H4014" s="419">
        <v>143.66999999999999</v>
      </c>
      <c r="I4014" s="419">
        <v>143.66999999999999</v>
      </c>
      <c r="J4014" s="466">
        <f t="shared" si="691"/>
        <v>1</v>
      </c>
      <c r="K4014" s="419">
        <f t="shared" si="713"/>
        <v>6433.33</v>
      </c>
      <c r="L4014" s="464">
        <f t="shared" si="710"/>
        <v>649766.32999999996</v>
      </c>
      <c r="M4014" s="644">
        <f t="shared" si="712"/>
        <v>4.5582216127896175E-6</v>
      </c>
      <c r="P4014" s="479"/>
    </row>
    <row r="4015" spans="1:16" s="411" customFormat="1">
      <c r="A4015" s="680"/>
      <c r="B4015" s="440" t="s">
        <v>611</v>
      </c>
      <c r="C4015" s="441">
        <v>890903939</v>
      </c>
      <c r="D4015" s="414" t="s">
        <v>612</v>
      </c>
      <c r="E4015" s="418" t="s">
        <v>1706</v>
      </c>
      <c r="F4015" s="627">
        <v>20230426</v>
      </c>
      <c r="G4015" s="419">
        <v>937500</v>
      </c>
      <c r="H4015" s="454"/>
      <c r="I4015" s="419">
        <v>143.66999999999999</v>
      </c>
      <c r="J4015" s="467"/>
      <c r="K4015" s="419">
        <f t="shared" si="713"/>
        <v>0</v>
      </c>
      <c r="L4015" s="464">
        <f t="shared" si="710"/>
        <v>937500</v>
      </c>
      <c r="M4015" s="644">
        <f t="shared" si="712"/>
        <v>6.5767223764738115E-6</v>
      </c>
    </row>
    <row r="4016" spans="1:16">
      <c r="A4016" s="680"/>
      <c r="B4016" s="440" t="s">
        <v>611</v>
      </c>
      <c r="C4016" s="441">
        <v>890903939</v>
      </c>
      <c r="D4016" s="414" t="s">
        <v>612</v>
      </c>
      <c r="E4016" s="418" t="s">
        <v>1706</v>
      </c>
      <c r="F4016" s="627">
        <v>20230423</v>
      </c>
      <c r="G4016" s="419">
        <v>937500</v>
      </c>
      <c r="H4016" s="419">
        <v>0</v>
      </c>
      <c r="I4016" s="419">
        <v>143.66999999999999</v>
      </c>
      <c r="J4016" s="466">
        <v>0</v>
      </c>
      <c r="K4016" s="419">
        <f t="shared" si="713"/>
        <v>0</v>
      </c>
      <c r="L4016" s="464">
        <f t="shared" si="710"/>
        <v>937500</v>
      </c>
      <c r="M4016" s="644">
        <f t="shared" si="712"/>
        <v>6.5767223764738115E-6</v>
      </c>
      <c r="P4016" s="479"/>
    </row>
    <row r="4017" spans="1:16" s="411" customFormat="1">
      <c r="A4017" s="680"/>
      <c r="B4017" s="440" t="s">
        <v>611</v>
      </c>
      <c r="C4017" s="441">
        <v>890903939</v>
      </c>
      <c r="D4017" s="414" t="s">
        <v>612</v>
      </c>
      <c r="E4017" s="418" t="s">
        <v>1706</v>
      </c>
      <c r="F4017" s="627">
        <v>20230301</v>
      </c>
      <c r="G4017" s="419">
        <v>1875000</v>
      </c>
      <c r="H4017" s="454"/>
      <c r="I4017" s="419">
        <v>143.66999999999999</v>
      </c>
      <c r="J4017" s="467"/>
      <c r="K4017" s="419">
        <f t="shared" si="713"/>
        <v>0</v>
      </c>
      <c r="L4017" s="464">
        <f t="shared" si="710"/>
        <v>1875000</v>
      </c>
      <c r="M4017" s="644">
        <f t="shared" si="712"/>
        <v>1.3153444752947623E-5</v>
      </c>
    </row>
    <row r="4018" spans="1:16">
      <c r="A4018" s="680"/>
      <c r="B4018" s="440" t="s">
        <v>611</v>
      </c>
      <c r="C4018" s="441">
        <v>890903939</v>
      </c>
      <c r="D4018" s="414" t="s">
        <v>612</v>
      </c>
      <c r="E4018" s="418" t="s">
        <v>1706</v>
      </c>
      <c r="F4018" s="627">
        <v>20230302</v>
      </c>
      <c r="G4018" s="419">
        <v>495000</v>
      </c>
      <c r="H4018" s="419">
        <v>116.26</v>
      </c>
      <c r="I4018" s="419">
        <v>143.66999999999999</v>
      </c>
      <c r="J4018" s="466">
        <f t="shared" ref="J4018:J4080" si="714">+I4018/H4018</f>
        <v>1.2357646654051262</v>
      </c>
      <c r="K4018" s="419">
        <f t="shared" si="713"/>
        <v>6117.0350937553749</v>
      </c>
      <c r="L4018" s="464">
        <f t="shared" si="710"/>
        <v>501117.0350937554</v>
      </c>
      <c r="M4018" s="644">
        <f t="shared" si="712"/>
        <v>3.5154214591288674E-6</v>
      </c>
      <c r="P4018" s="479"/>
    </row>
    <row r="4019" spans="1:16" s="411" customFormat="1">
      <c r="A4019" s="680"/>
      <c r="B4019" s="440" t="s">
        <v>611</v>
      </c>
      <c r="C4019" s="441">
        <v>890903939</v>
      </c>
      <c r="D4019" s="414" t="s">
        <v>612</v>
      </c>
      <c r="E4019" s="418" t="s">
        <v>1706</v>
      </c>
      <c r="F4019" s="627">
        <v>20230309</v>
      </c>
      <c r="G4019" s="419">
        <v>375000</v>
      </c>
      <c r="H4019" s="454"/>
      <c r="I4019" s="419">
        <v>143.66999999999999</v>
      </c>
      <c r="J4019" s="467"/>
      <c r="K4019" s="419">
        <f t="shared" si="713"/>
        <v>0</v>
      </c>
      <c r="L4019" s="464">
        <f t="shared" si="710"/>
        <v>375000</v>
      </c>
      <c r="M4019" s="644">
        <f t="shared" si="712"/>
        <v>2.6306889505895248E-6</v>
      </c>
    </row>
    <row r="4020" spans="1:16">
      <c r="A4020" s="680"/>
      <c r="B4020" s="440" t="s">
        <v>611</v>
      </c>
      <c r="C4020" s="441">
        <v>890903939</v>
      </c>
      <c r="D4020" s="414" t="s">
        <v>612</v>
      </c>
      <c r="E4020" s="418" t="s">
        <v>1706</v>
      </c>
      <c r="F4020" s="627">
        <v>20230301</v>
      </c>
      <c r="G4020" s="419">
        <v>937500</v>
      </c>
      <c r="H4020" s="419">
        <v>0</v>
      </c>
      <c r="I4020" s="419">
        <v>143.66999999999999</v>
      </c>
      <c r="J4020" s="466">
        <v>0</v>
      </c>
      <c r="K4020" s="419">
        <f t="shared" si="713"/>
        <v>0</v>
      </c>
      <c r="L4020" s="464">
        <f t="shared" si="710"/>
        <v>937500</v>
      </c>
      <c r="M4020" s="644">
        <f t="shared" si="712"/>
        <v>6.5767223764738115E-6</v>
      </c>
      <c r="P4020" s="479"/>
    </row>
    <row r="4021" spans="1:16" s="411" customFormat="1">
      <c r="A4021" s="680"/>
      <c r="B4021" s="440" t="s">
        <v>611</v>
      </c>
      <c r="C4021" s="441">
        <v>890903939</v>
      </c>
      <c r="D4021" s="414" t="s">
        <v>612</v>
      </c>
      <c r="E4021" s="418" t="s">
        <v>1706</v>
      </c>
      <c r="F4021" s="627">
        <v>20230316</v>
      </c>
      <c r="G4021" s="419">
        <v>937500</v>
      </c>
      <c r="H4021" s="454"/>
      <c r="I4021" s="419">
        <v>143.66999999999999</v>
      </c>
      <c r="J4021" s="467"/>
      <c r="K4021" s="419">
        <f t="shared" si="713"/>
        <v>0</v>
      </c>
      <c r="L4021" s="464">
        <f t="shared" si="710"/>
        <v>937500</v>
      </c>
      <c r="M4021" s="644">
        <f t="shared" si="712"/>
        <v>6.5767223764738115E-6</v>
      </c>
    </row>
    <row r="4022" spans="1:16">
      <c r="A4022" s="680"/>
      <c r="B4022" s="440" t="s">
        <v>611</v>
      </c>
      <c r="C4022" s="441">
        <v>890903939</v>
      </c>
      <c r="D4022" s="414" t="s">
        <v>612</v>
      </c>
      <c r="E4022" s="418" t="s">
        <v>1706</v>
      </c>
      <c r="F4022" s="627">
        <v>20230315</v>
      </c>
      <c r="G4022" s="419">
        <v>937500</v>
      </c>
      <c r="H4022" s="419">
        <v>130.4</v>
      </c>
      <c r="I4022" s="419">
        <v>143.66999999999999</v>
      </c>
      <c r="J4022" s="466">
        <f t="shared" si="714"/>
        <v>1.1017638036809814</v>
      </c>
      <c r="K4022" s="419">
        <f t="shared" si="713"/>
        <v>10329.0356595092</v>
      </c>
      <c r="L4022" s="464">
        <f t="shared" si="710"/>
        <v>947829.03565950925</v>
      </c>
      <c r="M4022" s="644">
        <f t="shared" si="712"/>
        <v>6.6491823230863882E-6</v>
      </c>
      <c r="P4022" s="479"/>
    </row>
    <row r="4023" spans="1:16">
      <c r="A4023" s="680"/>
      <c r="B4023" s="440" t="s">
        <v>611</v>
      </c>
      <c r="C4023" s="441">
        <v>890903939</v>
      </c>
      <c r="D4023" s="414" t="s">
        <v>612</v>
      </c>
      <c r="E4023" s="418" t="s">
        <v>1706</v>
      </c>
      <c r="F4023" s="627">
        <v>20230317</v>
      </c>
      <c r="G4023" s="419">
        <v>937500</v>
      </c>
      <c r="H4023" s="419">
        <v>132.80000000000001</v>
      </c>
      <c r="I4023" s="419">
        <v>143.66999999999999</v>
      </c>
      <c r="J4023" s="466">
        <f t="shared" si="714"/>
        <v>1.081852409638554</v>
      </c>
      <c r="K4023" s="419">
        <f t="shared" si="713"/>
        <v>10142.366340361443</v>
      </c>
      <c r="L4023" s="464">
        <f t="shared" si="710"/>
        <v>947642.36634036142</v>
      </c>
      <c r="M4023" s="644">
        <f t="shared" si="712"/>
        <v>6.6478728059789311E-6</v>
      </c>
      <c r="P4023" s="479"/>
    </row>
    <row r="4024" spans="1:16">
      <c r="A4024" s="680"/>
      <c r="B4024" s="440" t="s">
        <v>611</v>
      </c>
      <c r="C4024" s="441">
        <v>890903939</v>
      </c>
      <c r="D4024" s="414" t="s">
        <v>612</v>
      </c>
      <c r="E4024" s="418" t="s">
        <v>1706</v>
      </c>
      <c r="F4024" s="627">
        <v>20230331</v>
      </c>
      <c r="G4024" s="419">
        <v>600000</v>
      </c>
      <c r="H4024" s="419">
        <v>130.4</v>
      </c>
      <c r="I4024" s="419">
        <v>143.66999999999999</v>
      </c>
      <c r="J4024" s="466">
        <f t="shared" si="714"/>
        <v>1.1017638036809814</v>
      </c>
      <c r="K4024" s="419">
        <f t="shared" si="713"/>
        <v>6610.5828220858884</v>
      </c>
      <c r="L4024" s="464">
        <f t="shared" si="710"/>
        <v>606610.58282208594</v>
      </c>
      <c r="M4024" s="644">
        <f t="shared" si="712"/>
        <v>4.2554766867752881E-6</v>
      </c>
      <c r="P4024" s="479"/>
    </row>
    <row r="4025" spans="1:16">
      <c r="A4025" s="680"/>
      <c r="B4025" s="440" t="s">
        <v>611</v>
      </c>
      <c r="C4025" s="441">
        <v>890903939</v>
      </c>
      <c r="D4025" s="414" t="s">
        <v>612</v>
      </c>
      <c r="E4025" s="418" t="s">
        <v>1706</v>
      </c>
      <c r="F4025" s="627">
        <v>20230401</v>
      </c>
      <c r="G4025" s="419">
        <v>112500</v>
      </c>
      <c r="H4025" s="419">
        <v>133.38</v>
      </c>
      <c r="I4025" s="419">
        <v>143.66999999999999</v>
      </c>
      <c r="J4025" s="466">
        <f t="shared" si="714"/>
        <v>1.0771479982006298</v>
      </c>
      <c r="K4025" s="419">
        <f t="shared" si="713"/>
        <v>1211.7914979757086</v>
      </c>
      <c r="L4025" s="464">
        <f t="shared" si="710"/>
        <v>113711.7914979757</v>
      </c>
      <c r="M4025" s="644">
        <f t="shared" si="712"/>
        <v>7.9770760918790544E-7</v>
      </c>
      <c r="P4025" s="479"/>
    </row>
    <row r="4026" spans="1:16">
      <c r="A4026" s="680"/>
      <c r="B4026" s="440" t="s">
        <v>611</v>
      </c>
      <c r="C4026" s="441">
        <v>890903939</v>
      </c>
      <c r="D4026" s="414" t="s">
        <v>612</v>
      </c>
      <c r="E4026" s="418" t="s">
        <v>1706</v>
      </c>
      <c r="F4026" s="627">
        <v>20230325</v>
      </c>
      <c r="G4026" s="419">
        <v>937500</v>
      </c>
      <c r="H4026" s="419">
        <v>133.78</v>
      </c>
      <c r="I4026" s="419">
        <v>143.66999999999999</v>
      </c>
      <c r="J4026" s="466">
        <f t="shared" si="714"/>
        <v>1.0739273433996113</v>
      </c>
      <c r="K4026" s="419">
        <f t="shared" si="713"/>
        <v>10068.068844371355</v>
      </c>
      <c r="L4026" s="464">
        <f t="shared" si="710"/>
        <v>947568.06884437136</v>
      </c>
      <c r="M4026" s="644">
        <f t="shared" si="712"/>
        <v>6.6473515963742448E-6</v>
      </c>
      <c r="P4026" s="479"/>
    </row>
    <row r="4027" spans="1:16">
      <c r="A4027" s="680"/>
      <c r="B4027" s="440" t="s">
        <v>611</v>
      </c>
      <c r="C4027" s="441">
        <v>890903939</v>
      </c>
      <c r="D4027" s="414" t="s">
        <v>612</v>
      </c>
      <c r="E4027" s="418" t="s">
        <v>1706</v>
      </c>
      <c r="F4027" s="627">
        <v>20230329</v>
      </c>
      <c r="G4027" s="419">
        <v>937500</v>
      </c>
      <c r="H4027" s="419">
        <v>134.44999999999999</v>
      </c>
      <c r="I4027" s="419">
        <v>143.66999999999999</v>
      </c>
      <c r="J4027" s="466">
        <f t="shared" si="714"/>
        <v>1.0685756786909633</v>
      </c>
      <c r="K4027" s="419">
        <f t="shared" si="713"/>
        <v>10017.89698772778</v>
      </c>
      <c r="L4027" s="464">
        <f t="shared" si="710"/>
        <v>947517.89698772773</v>
      </c>
      <c r="M4027" s="644">
        <f t="shared" si="712"/>
        <v>6.6469996322438366E-6</v>
      </c>
      <c r="P4027" s="479"/>
    </row>
    <row r="4028" spans="1:16" s="411" customFormat="1">
      <c r="A4028" s="680"/>
      <c r="B4028" s="440" t="s">
        <v>611</v>
      </c>
      <c r="C4028" s="441">
        <v>890903939</v>
      </c>
      <c r="D4028" s="414" t="s">
        <v>612</v>
      </c>
      <c r="E4028" s="418" t="s">
        <v>1706</v>
      </c>
      <c r="F4028" s="627">
        <v>20230329</v>
      </c>
      <c r="G4028" s="419">
        <v>840000</v>
      </c>
      <c r="H4028" s="454"/>
      <c r="I4028" s="419">
        <v>143.66999999999999</v>
      </c>
      <c r="J4028" s="467"/>
      <c r="K4028" s="419">
        <f t="shared" si="713"/>
        <v>0</v>
      </c>
      <c r="L4028" s="464">
        <f t="shared" si="710"/>
        <v>840000</v>
      </c>
      <c r="M4028" s="644">
        <f t="shared" si="712"/>
        <v>5.8927432493205351E-6</v>
      </c>
    </row>
    <row r="4029" spans="1:16">
      <c r="A4029" s="680"/>
      <c r="B4029" s="440" t="s">
        <v>611</v>
      </c>
      <c r="C4029" s="441">
        <v>890903939</v>
      </c>
      <c r="D4029" s="414" t="s">
        <v>612</v>
      </c>
      <c r="E4029" s="418" t="s">
        <v>1706</v>
      </c>
      <c r="F4029" s="627">
        <v>20230406</v>
      </c>
      <c r="G4029" s="419">
        <v>95000</v>
      </c>
      <c r="H4029" s="419">
        <v>143.66999999999999</v>
      </c>
      <c r="I4029" s="419">
        <v>143.66999999999999</v>
      </c>
      <c r="J4029" s="466">
        <f t="shared" si="714"/>
        <v>1</v>
      </c>
      <c r="K4029" s="419">
        <f t="shared" si="713"/>
        <v>950</v>
      </c>
      <c r="L4029" s="464">
        <f t="shared" si="710"/>
        <v>95950</v>
      </c>
      <c r="M4029" s="644">
        <f t="shared" si="712"/>
        <v>6.73105612824173E-7</v>
      </c>
      <c r="P4029" s="479"/>
    </row>
    <row r="4030" spans="1:16" s="411" customFormat="1">
      <c r="A4030" s="680"/>
      <c r="B4030" s="440" t="s">
        <v>611</v>
      </c>
      <c r="C4030" s="441">
        <v>890903939</v>
      </c>
      <c r="D4030" s="414" t="s">
        <v>612</v>
      </c>
      <c r="E4030" s="418" t="s">
        <v>1706</v>
      </c>
      <c r="F4030" s="627">
        <v>20230326</v>
      </c>
      <c r="G4030" s="419">
        <v>937500</v>
      </c>
      <c r="H4030" s="454"/>
      <c r="I4030" s="419">
        <v>143.66999999999999</v>
      </c>
      <c r="J4030" s="467"/>
      <c r="K4030" s="419">
        <f t="shared" si="713"/>
        <v>0</v>
      </c>
      <c r="L4030" s="464">
        <f t="shared" si="710"/>
        <v>937500</v>
      </c>
      <c r="M4030" s="644">
        <f t="shared" si="712"/>
        <v>6.5767223764738115E-6</v>
      </c>
    </row>
    <row r="4031" spans="1:16">
      <c r="A4031" s="680"/>
      <c r="B4031" s="440" t="s">
        <v>611</v>
      </c>
      <c r="C4031" s="441">
        <v>890903939</v>
      </c>
      <c r="D4031" s="414" t="s">
        <v>612</v>
      </c>
      <c r="E4031" s="418" t="s">
        <v>1706</v>
      </c>
      <c r="F4031" s="627">
        <v>20230409</v>
      </c>
      <c r="G4031" s="419">
        <v>1500000</v>
      </c>
      <c r="H4031" s="419">
        <v>138.97999999999999</v>
      </c>
      <c r="I4031" s="419">
        <v>143.66999999999999</v>
      </c>
      <c r="J4031" s="466">
        <f t="shared" si="714"/>
        <v>1.0337458627140597</v>
      </c>
      <c r="K4031" s="419">
        <f t="shared" si="713"/>
        <v>15506.187940710895</v>
      </c>
      <c r="L4031" s="464">
        <f t="shared" si="710"/>
        <v>1515506.1879407109</v>
      </c>
      <c r="M4031" s="644">
        <f t="shared" si="712"/>
        <v>1.0631534355108479E-5</v>
      </c>
      <c r="P4031" s="479"/>
    </row>
    <row r="4032" spans="1:16" s="411" customFormat="1">
      <c r="A4032" s="680"/>
      <c r="B4032" s="440" t="s">
        <v>611</v>
      </c>
      <c r="C4032" s="441">
        <v>890903939</v>
      </c>
      <c r="D4032" s="414" t="s">
        <v>612</v>
      </c>
      <c r="E4032" s="418" t="s">
        <v>1706</v>
      </c>
      <c r="F4032" s="627">
        <v>20230414</v>
      </c>
      <c r="G4032" s="419">
        <v>937500</v>
      </c>
      <c r="H4032" s="454"/>
      <c r="I4032" s="419">
        <v>143.66999999999999</v>
      </c>
      <c r="J4032" s="467"/>
      <c r="K4032" s="419">
        <f t="shared" si="713"/>
        <v>0</v>
      </c>
      <c r="L4032" s="464">
        <f t="shared" si="710"/>
        <v>937500</v>
      </c>
      <c r="M4032" s="644">
        <f t="shared" si="712"/>
        <v>6.5767223764738115E-6</v>
      </c>
    </row>
    <row r="4033" spans="1:16">
      <c r="A4033" s="680"/>
      <c r="B4033" s="440" t="s">
        <v>611</v>
      </c>
      <c r="C4033" s="441">
        <v>890903939</v>
      </c>
      <c r="D4033" s="414" t="s">
        <v>612</v>
      </c>
      <c r="E4033" s="418" t="s">
        <v>1706</v>
      </c>
      <c r="F4033" s="627">
        <v>20230415</v>
      </c>
      <c r="G4033" s="419">
        <v>937500</v>
      </c>
      <c r="H4033" s="419">
        <v>111.41</v>
      </c>
      <c r="I4033" s="419">
        <v>143.66999999999999</v>
      </c>
      <c r="J4033" s="466">
        <f t="shared" si="714"/>
        <v>1.2895610806929358</v>
      </c>
      <c r="K4033" s="419">
        <f t="shared" si="713"/>
        <v>12089.635131496274</v>
      </c>
      <c r="L4033" s="464">
        <f t="shared" si="710"/>
        <v>949589.63513149624</v>
      </c>
      <c r="M4033" s="644">
        <f t="shared" si="712"/>
        <v>6.6615332286260407E-6</v>
      </c>
      <c r="P4033" s="479"/>
    </row>
    <row r="4034" spans="1:16">
      <c r="A4034" s="680"/>
      <c r="B4034" s="440" t="s">
        <v>611</v>
      </c>
      <c r="C4034" s="441">
        <v>890903939</v>
      </c>
      <c r="D4034" s="414" t="s">
        <v>612</v>
      </c>
      <c r="E4034" s="418" t="s">
        <v>1706</v>
      </c>
      <c r="F4034" s="627">
        <v>20230414</v>
      </c>
      <c r="G4034" s="419">
        <v>937500</v>
      </c>
      <c r="H4034" s="419">
        <v>111.41</v>
      </c>
      <c r="I4034" s="419">
        <v>143.66999999999999</v>
      </c>
      <c r="J4034" s="466">
        <f t="shared" si="714"/>
        <v>1.2895610806929358</v>
      </c>
      <c r="K4034" s="419">
        <f t="shared" si="713"/>
        <v>12089.635131496274</v>
      </c>
      <c r="L4034" s="464">
        <f t="shared" si="710"/>
        <v>949589.63513149624</v>
      </c>
      <c r="M4034" s="644">
        <f t="shared" si="712"/>
        <v>6.6615332286260407E-6</v>
      </c>
      <c r="P4034" s="479"/>
    </row>
    <row r="4035" spans="1:16">
      <c r="A4035" s="680"/>
      <c r="B4035" s="440" t="s">
        <v>611</v>
      </c>
      <c r="C4035" s="441">
        <v>890903939</v>
      </c>
      <c r="D4035" s="414" t="s">
        <v>612</v>
      </c>
      <c r="E4035" s="418" t="s">
        <v>1706</v>
      </c>
      <c r="F4035" s="627">
        <v>20230404</v>
      </c>
      <c r="G4035" s="419">
        <v>802500</v>
      </c>
      <c r="H4035" s="419">
        <v>111.41</v>
      </c>
      <c r="I4035" s="419">
        <v>143.66999999999999</v>
      </c>
      <c r="J4035" s="466">
        <f t="shared" si="714"/>
        <v>1.2895610806929358</v>
      </c>
      <c r="K4035" s="419">
        <f t="shared" si="713"/>
        <v>10348.72767256081</v>
      </c>
      <c r="L4035" s="464">
        <f t="shared" si="710"/>
        <v>812848.72767256084</v>
      </c>
      <c r="M4035" s="644">
        <f t="shared" si="712"/>
        <v>5.7022724437038917E-6</v>
      </c>
      <c r="P4035" s="479"/>
    </row>
    <row r="4036" spans="1:16">
      <c r="A4036" s="680"/>
      <c r="B4036" s="440" t="s">
        <v>611</v>
      </c>
      <c r="C4036" s="441">
        <v>890903939</v>
      </c>
      <c r="D4036" s="414" t="s">
        <v>612</v>
      </c>
      <c r="E4036" s="418" t="s">
        <v>1706</v>
      </c>
      <c r="F4036" s="627">
        <v>20230426</v>
      </c>
      <c r="G4036" s="419">
        <v>937500</v>
      </c>
      <c r="H4036" s="419">
        <v>115.11</v>
      </c>
      <c r="I4036" s="419">
        <v>143.66999999999999</v>
      </c>
      <c r="J4036" s="466">
        <f t="shared" si="714"/>
        <v>1.2481105029971331</v>
      </c>
      <c r="K4036" s="419">
        <f t="shared" si="713"/>
        <v>11701.035965598123</v>
      </c>
      <c r="L4036" s="464">
        <f t="shared" si="710"/>
        <v>949201.03596559807</v>
      </c>
      <c r="M4036" s="644">
        <f t="shared" si="712"/>
        <v>6.6588071392075437E-6</v>
      </c>
      <c r="P4036" s="479"/>
    </row>
    <row r="4037" spans="1:16">
      <c r="A4037" s="680"/>
      <c r="B4037" s="456" t="s">
        <v>26</v>
      </c>
      <c r="C4037" s="458"/>
      <c r="D4037" s="449"/>
      <c r="E4037" s="526"/>
      <c r="F4037" s="626"/>
      <c r="G4037" s="454">
        <f>SUM(G4012:G4036)</f>
        <v>21400833</v>
      </c>
      <c r="H4037" s="454" t="s">
        <v>158</v>
      </c>
      <c r="I4037" s="454" t="s">
        <v>158</v>
      </c>
      <c r="J4037" s="454" t="s">
        <v>158</v>
      </c>
      <c r="K4037" s="454">
        <f t="shared" ref="K4037:L4037" si="715">SUM(K4012:K4036)</f>
        <v>123615.32908764912</v>
      </c>
      <c r="L4037" s="454">
        <f t="shared" si="715"/>
        <v>21524448.329087652</v>
      </c>
      <c r="M4037" s="644">
        <f t="shared" si="712"/>
        <v>1.5099767569830944E-4</v>
      </c>
      <c r="P4037" s="479"/>
    </row>
    <row r="4038" spans="1:16" ht="14">
      <c r="A4038" s="680"/>
      <c r="B4038" s="439" t="s">
        <v>1104</v>
      </c>
      <c r="C4038" s="441">
        <v>1144072929</v>
      </c>
      <c r="D4038" s="439" t="s">
        <v>943</v>
      </c>
      <c r="E4038" s="418" t="s">
        <v>1706</v>
      </c>
      <c r="F4038" s="627">
        <v>20211231</v>
      </c>
      <c r="G4038" s="419">
        <v>48758629</v>
      </c>
      <c r="H4038" s="419">
        <v>116.26</v>
      </c>
      <c r="I4038" s="419">
        <v>143.66999999999999</v>
      </c>
      <c r="J4038" s="466">
        <f t="shared" si="714"/>
        <v>1.2357646654051262</v>
      </c>
      <c r="K4038" s="419">
        <f>+G4038*J4038%</f>
        <v>602541.90851797687</v>
      </c>
      <c r="L4038" s="464">
        <f t="shared" si="710"/>
        <v>49361170.908517979</v>
      </c>
      <c r="M4038" s="644">
        <f t="shared" si="712"/>
        <v>3.4627703172586486E-4</v>
      </c>
      <c r="P4038" s="479"/>
    </row>
    <row r="4039" spans="1:16" ht="14">
      <c r="A4039" s="680"/>
      <c r="B4039" s="439" t="s">
        <v>1104</v>
      </c>
      <c r="C4039" s="441">
        <v>1144072929</v>
      </c>
      <c r="D4039" s="439" t="s">
        <v>943</v>
      </c>
      <c r="E4039" s="418" t="s">
        <v>1706</v>
      </c>
      <c r="F4039" s="627">
        <v>20210924</v>
      </c>
      <c r="G4039" s="419">
        <v>87923550</v>
      </c>
      <c r="H4039" s="419">
        <v>117.71</v>
      </c>
      <c r="I4039" s="419">
        <v>143.66999999999999</v>
      </c>
      <c r="J4039" s="466">
        <f t="shared" si="714"/>
        <v>1.2205420100246367</v>
      </c>
      <c r="K4039" s="419">
        <f>+G4039*J4039%</f>
        <v>1073143.8644550163</v>
      </c>
      <c r="L4039" s="464">
        <f t="shared" si="710"/>
        <v>88996693.864455014</v>
      </c>
      <c r="M4039" s="644">
        <f t="shared" si="712"/>
        <v>6.2432698450192088E-4</v>
      </c>
      <c r="P4039" s="479"/>
    </row>
    <row r="4040" spans="1:16" ht="14">
      <c r="A4040" s="680"/>
      <c r="B4040" s="439" t="s">
        <v>1104</v>
      </c>
      <c r="C4040" s="441">
        <v>1144072929</v>
      </c>
      <c r="D4040" s="439" t="s">
        <v>943</v>
      </c>
      <c r="E4040" s="418" t="s">
        <v>1706</v>
      </c>
      <c r="F4040" s="627">
        <v>20211022</v>
      </c>
      <c r="G4040" s="419">
        <v>87923550</v>
      </c>
      <c r="H4040" s="419">
        <v>117.71</v>
      </c>
      <c r="I4040" s="419">
        <v>143.66999999999999</v>
      </c>
      <c r="J4040" s="466">
        <f t="shared" si="714"/>
        <v>1.2205420100246367</v>
      </c>
      <c r="K4040" s="419">
        <f>+G4040*J4040%</f>
        <v>1073143.8644550163</v>
      </c>
      <c r="L4040" s="464">
        <f t="shared" si="710"/>
        <v>88996693.864455014</v>
      </c>
      <c r="M4040" s="644">
        <f t="shared" si="712"/>
        <v>6.2432698450192088E-4</v>
      </c>
      <c r="P4040" s="479"/>
    </row>
    <row r="4041" spans="1:16" ht="14">
      <c r="A4041" s="680"/>
      <c r="B4041" s="439" t="s">
        <v>1104</v>
      </c>
      <c r="C4041" s="441">
        <v>1144072929</v>
      </c>
      <c r="D4041" s="439" t="s">
        <v>943</v>
      </c>
      <c r="E4041" s="418" t="s">
        <v>1706</v>
      </c>
      <c r="F4041" s="627">
        <v>20211130</v>
      </c>
      <c r="G4041" s="419">
        <v>87923550</v>
      </c>
      <c r="H4041" s="419">
        <v>118.7</v>
      </c>
      <c r="I4041" s="419">
        <v>143.66999999999999</v>
      </c>
      <c r="J4041" s="466">
        <f t="shared" si="714"/>
        <v>1.2103622577927546</v>
      </c>
      <c r="K4041" s="419">
        <f>+G4041*J4041%</f>
        <v>1064193.4649115414</v>
      </c>
      <c r="L4041" s="464">
        <f t="shared" si="710"/>
        <v>88987743.464911535</v>
      </c>
      <c r="M4041" s="644">
        <f t="shared" si="712"/>
        <v>6.2426419592276784E-4</v>
      </c>
      <c r="P4041" s="479"/>
    </row>
    <row r="4042" spans="1:16" ht="14">
      <c r="A4042" s="680"/>
      <c r="B4042" s="439" t="s">
        <v>1104</v>
      </c>
      <c r="C4042" s="441">
        <v>1144072929</v>
      </c>
      <c r="D4042" s="439" t="s">
        <v>943</v>
      </c>
      <c r="E4042" s="418" t="s">
        <v>1706</v>
      </c>
      <c r="F4042" s="627">
        <v>20211227</v>
      </c>
      <c r="G4042" s="419">
        <v>39205076</v>
      </c>
      <c r="H4042" s="419">
        <v>119.31</v>
      </c>
      <c r="I4042" s="419">
        <v>143.66999999999999</v>
      </c>
      <c r="J4042" s="466">
        <f t="shared" si="714"/>
        <v>1.2041740005028916</v>
      </c>
      <c r="K4042" s="419">
        <f>+G4042*J4042%</f>
        <v>472097.33206939901</v>
      </c>
      <c r="L4042" s="464">
        <f t="shared" si="710"/>
        <v>39677173.332069397</v>
      </c>
      <c r="M4042" s="644">
        <f t="shared" si="712"/>
        <v>2.7834213726746752E-4</v>
      </c>
      <c r="P4042" s="479"/>
    </row>
    <row r="4043" spans="1:16">
      <c r="A4043" s="680"/>
      <c r="B4043" s="456" t="s">
        <v>26</v>
      </c>
      <c r="C4043" s="458"/>
      <c r="D4043" s="449"/>
      <c r="E4043" s="526"/>
      <c r="F4043" s="626"/>
      <c r="G4043" s="454">
        <f>SUM(G4038:G4042)</f>
        <v>351734355</v>
      </c>
      <c r="H4043" s="454" t="s">
        <v>158</v>
      </c>
      <c r="I4043" s="454" t="s">
        <v>158</v>
      </c>
      <c r="J4043" s="454" t="s">
        <v>158</v>
      </c>
      <c r="K4043" s="454">
        <f>SUM(K4038:K4042)</f>
        <v>4285120.4344089497</v>
      </c>
      <c r="L4043" s="454">
        <f>SUM(L4038:L4042)</f>
        <v>356019475.43440896</v>
      </c>
      <c r="M4043" s="644">
        <f t="shared" si="712"/>
        <v>2.4975373339199422E-3</v>
      </c>
      <c r="P4043" s="479"/>
    </row>
    <row r="4044" spans="1:16">
      <c r="A4044" s="680"/>
      <c r="B4044" s="440" t="s">
        <v>1438</v>
      </c>
      <c r="C4044" s="441">
        <v>444445016</v>
      </c>
      <c r="D4044" s="414" t="s">
        <v>1439</v>
      </c>
      <c r="E4044" s="418" t="s">
        <v>1706</v>
      </c>
      <c r="F4044" s="627">
        <v>20240401</v>
      </c>
      <c r="G4044" s="419">
        <v>25088000</v>
      </c>
      <c r="H4044" s="419">
        <v>121.5</v>
      </c>
      <c r="I4044" s="419">
        <v>143.66999999999999</v>
      </c>
      <c r="J4044" s="466">
        <f t="shared" si="714"/>
        <v>1.182469135802469</v>
      </c>
      <c r="K4044" s="419">
        <f>+G4044*J4044%</f>
        <v>296657.85679012339</v>
      </c>
      <c r="L4044" s="464">
        <f t="shared" si="710"/>
        <v>25384657.856790122</v>
      </c>
      <c r="M4044" s="644">
        <f t="shared" si="712"/>
        <v>1.7807770383560889E-4</v>
      </c>
      <c r="P4044" s="479"/>
    </row>
    <row r="4045" spans="1:16">
      <c r="A4045" s="680"/>
      <c r="B4045" s="456" t="s">
        <v>26</v>
      </c>
      <c r="C4045" s="458"/>
      <c r="D4045" s="449"/>
      <c r="E4045" s="526"/>
      <c r="F4045" s="626"/>
      <c r="G4045" s="454">
        <f>SUM(G4044)</f>
        <v>25088000</v>
      </c>
      <c r="H4045" s="454" t="s">
        <v>158</v>
      </c>
      <c r="I4045" s="454" t="s">
        <v>158</v>
      </c>
      <c r="J4045" s="454" t="s">
        <v>158</v>
      </c>
      <c r="K4045" s="454">
        <f t="shared" ref="K4045:L4045" si="716">SUM(K4044)</f>
        <v>296657.85679012339</v>
      </c>
      <c r="L4045" s="454">
        <f t="shared" si="716"/>
        <v>25384657.856790122</v>
      </c>
      <c r="M4045" s="644">
        <f t="shared" si="712"/>
        <v>1.7807770383560889E-4</v>
      </c>
      <c r="P4045" s="479"/>
    </row>
    <row r="4046" spans="1:16" s="411" customFormat="1">
      <c r="A4046" s="680"/>
      <c r="B4046" s="440" t="s">
        <v>1440</v>
      </c>
      <c r="C4046" s="441">
        <v>805003840</v>
      </c>
      <c r="D4046" s="414" t="s">
        <v>1441</v>
      </c>
      <c r="E4046" s="418" t="s">
        <v>1706</v>
      </c>
      <c r="F4046" s="629">
        <v>45536</v>
      </c>
      <c r="G4046" s="419">
        <v>330567</v>
      </c>
      <c r="H4046" s="454"/>
      <c r="I4046" s="419">
        <v>143.66999999999999</v>
      </c>
      <c r="J4046" s="467"/>
      <c r="K4046" s="419">
        <f>+G4046*J4046%</f>
        <v>0</v>
      </c>
      <c r="L4046" s="464">
        <f t="shared" si="710"/>
        <v>330567</v>
      </c>
      <c r="M4046" s="644">
        <f t="shared" si="712"/>
        <v>2.3189838782120728E-6</v>
      </c>
    </row>
    <row r="4047" spans="1:16">
      <c r="A4047" s="680"/>
      <c r="B4047" s="456" t="s">
        <v>26</v>
      </c>
      <c r="C4047" s="458"/>
      <c r="D4047" s="449"/>
      <c r="E4047" s="526"/>
      <c r="F4047" s="626"/>
      <c r="G4047" s="454">
        <f>SUM(G4046)</f>
        <v>330567</v>
      </c>
      <c r="H4047" s="454" t="s">
        <v>158</v>
      </c>
      <c r="I4047" s="454" t="s">
        <v>158</v>
      </c>
      <c r="J4047" s="454" t="s">
        <v>158</v>
      </c>
      <c r="K4047" s="454">
        <f t="shared" ref="K4047:L4047" si="717">SUM(K4046)</f>
        <v>0</v>
      </c>
      <c r="L4047" s="454">
        <f t="shared" si="717"/>
        <v>330567</v>
      </c>
      <c r="M4047" s="644">
        <f t="shared" si="712"/>
        <v>2.3189838782120728E-6</v>
      </c>
      <c r="P4047" s="479"/>
    </row>
    <row r="4048" spans="1:16" s="411" customFormat="1">
      <c r="A4048" s="680"/>
      <c r="B4048" s="440" t="s">
        <v>647</v>
      </c>
      <c r="C4048" s="441">
        <v>901016518</v>
      </c>
      <c r="D4048" s="414" t="s">
        <v>648</v>
      </c>
      <c r="E4048" s="418" t="s">
        <v>1706</v>
      </c>
      <c r="F4048" s="627">
        <v>20240922</v>
      </c>
      <c r="G4048" s="419">
        <v>627973</v>
      </c>
      <c r="H4048" s="454"/>
      <c r="I4048" s="419">
        <v>143.66999999999999</v>
      </c>
      <c r="J4048" s="467"/>
      <c r="K4048" s="419">
        <f>+G4048*J4048%</f>
        <v>0</v>
      </c>
      <c r="L4048" s="464">
        <f t="shared" si="710"/>
        <v>627973</v>
      </c>
      <c r="M4048" s="644">
        <f t="shared" si="712"/>
        <v>4.405337686316148E-6</v>
      </c>
    </row>
    <row r="4049" spans="1:16">
      <c r="A4049" s="680"/>
      <c r="B4049" s="456" t="s">
        <v>26</v>
      </c>
      <c r="C4049" s="458"/>
      <c r="D4049" s="449"/>
      <c r="E4049" s="526"/>
      <c r="F4049" s="626"/>
      <c r="G4049" s="454">
        <f>SUM(G4048)</f>
        <v>627973</v>
      </c>
      <c r="H4049" s="454" t="s">
        <v>158</v>
      </c>
      <c r="I4049" s="454" t="s">
        <v>158</v>
      </c>
      <c r="J4049" s="454" t="s">
        <v>158</v>
      </c>
      <c r="K4049" s="454">
        <f t="shared" ref="K4049:L4049" si="718">SUM(K4048)</f>
        <v>0</v>
      </c>
      <c r="L4049" s="454">
        <f t="shared" si="718"/>
        <v>627973</v>
      </c>
      <c r="M4049" s="644">
        <f t="shared" si="712"/>
        <v>4.405337686316148E-6</v>
      </c>
      <c r="P4049" s="479"/>
    </row>
    <row r="4050" spans="1:16" s="411" customFormat="1">
      <c r="A4050" s="680"/>
      <c r="B4050" s="440" t="s">
        <v>664</v>
      </c>
      <c r="C4050" s="441">
        <v>900332590</v>
      </c>
      <c r="D4050" s="414" t="s">
        <v>665</v>
      </c>
      <c r="E4050" s="418" t="s">
        <v>1706</v>
      </c>
      <c r="F4050" s="625"/>
      <c r="G4050" s="419">
        <v>519531</v>
      </c>
      <c r="H4050" s="454"/>
      <c r="I4050" s="419">
        <v>143.66999999999999</v>
      </c>
      <c r="J4050" s="467"/>
      <c r="K4050" s="419">
        <f>+G4050*J4050%</f>
        <v>0</v>
      </c>
      <c r="L4050" s="464">
        <f t="shared" si="710"/>
        <v>519531</v>
      </c>
      <c r="M4050" s="644">
        <f t="shared" si="712"/>
        <v>3.6445985631699366E-6</v>
      </c>
    </row>
    <row r="4051" spans="1:16">
      <c r="A4051" s="680"/>
      <c r="B4051" s="456" t="s">
        <v>26</v>
      </c>
      <c r="C4051" s="458"/>
      <c r="D4051" s="449"/>
      <c r="E4051" s="526"/>
      <c r="F4051" s="626"/>
      <c r="G4051" s="454">
        <f>SUM(G4050)</f>
        <v>519531</v>
      </c>
      <c r="H4051" s="454" t="s">
        <v>158</v>
      </c>
      <c r="I4051" s="454" t="s">
        <v>158</v>
      </c>
      <c r="J4051" s="454" t="s">
        <v>158</v>
      </c>
      <c r="K4051" s="454">
        <f t="shared" ref="K4051:L4051" si="719">SUM(K4050)</f>
        <v>0</v>
      </c>
      <c r="L4051" s="454">
        <f t="shared" si="719"/>
        <v>519531</v>
      </c>
      <c r="M4051" s="644">
        <f t="shared" si="712"/>
        <v>3.6445985631699366E-6</v>
      </c>
      <c r="P4051" s="479"/>
    </row>
    <row r="4052" spans="1:16" s="411" customFormat="1">
      <c r="A4052" s="680"/>
      <c r="B4052" s="440" t="s">
        <v>596</v>
      </c>
      <c r="C4052" s="441">
        <v>14440654</v>
      </c>
      <c r="D4052" s="414" t="s">
        <v>597</v>
      </c>
      <c r="E4052" s="418" t="s">
        <v>1706</v>
      </c>
      <c r="F4052" s="627">
        <v>20220922</v>
      </c>
      <c r="G4052" s="419">
        <v>191077891</v>
      </c>
      <c r="H4052" s="454"/>
      <c r="I4052" s="419">
        <v>143.66999999999999</v>
      </c>
      <c r="J4052" s="467"/>
      <c r="K4052" s="419">
        <f>+G4052*J4052%</f>
        <v>0</v>
      </c>
      <c r="L4052" s="464">
        <f t="shared" si="710"/>
        <v>191077891</v>
      </c>
      <c r="M4052" s="644">
        <f t="shared" si="712"/>
        <v>1.3404439908150656E-3</v>
      </c>
    </row>
    <row r="4053" spans="1:16">
      <c r="A4053" s="680"/>
      <c r="B4053" s="440" t="s">
        <v>596</v>
      </c>
      <c r="C4053" s="441">
        <v>14440654</v>
      </c>
      <c r="D4053" s="414" t="s">
        <v>597</v>
      </c>
      <c r="E4053" s="418" t="s">
        <v>1706</v>
      </c>
      <c r="F4053" s="627">
        <v>20230629</v>
      </c>
      <c r="G4053" s="419">
        <v>349928143</v>
      </c>
      <c r="H4053" s="419">
        <v>0</v>
      </c>
      <c r="I4053" s="419">
        <v>143.66999999999999</v>
      </c>
      <c r="J4053" s="466">
        <v>0</v>
      </c>
      <c r="K4053" s="419">
        <f>+G4053*J4053%</f>
        <v>0</v>
      </c>
      <c r="L4053" s="464">
        <f t="shared" si="710"/>
        <v>349928143</v>
      </c>
      <c r="M4053" s="644">
        <f t="shared" si="712"/>
        <v>2.454805598107763E-3</v>
      </c>
      <c r="P4053" s="479"/>
    </row>
    <row r="4054" spans="1:16" s="411" customFormat="1">
      <c r="A4054" s="680"/>
      <c r="B4054" s="456" t="s">
        <v>26</v>
      </c>
      <c r="C4054" s="458"/>
      <c r="D4054" s="449"/>
      <c r="E4054" s="526"/>
      <c r="F4054" s="626"/>
      <c r="G4054" s="454">
        <f>SUM(G4052:G4053)</f>
        <v>541006034</v>
      </c>
      <c r="H4054" s="454" t="s">
        <v>158</v>
      </c>
      <c r="I4054" s="454" t="s">
        <v>158</v>
      </c>
      <c r="J4054" s="454" t="s">
        <v>158</v>
      </c>
      <c r="K4054" s="454">
        <f t="shared" ref="K4054:L4054" si="720">SUM(K4052:K4053)</f>
        <v>0</v>
      </c>
      <c r="L4054" s="454">
        <f>SUM(L4052:L4053)</f>
        <v>541006034</v>
      </c>
      <c r="M4054" s="644">
        <f t="shared" si="712"/>
        <v>3.7952495889228286E-3</v>
      </c>
    </row>
    <row r="4055" spans="1:16" ht="14">
      <c r="A4055" s="680"/>
      <c r="B4055" s="439" t="s">
        <v>895</v>
      </c>
      <c r="C4055" s="441">
        <v>1143996782</v>
      </c>
      <c r="D4055" s="439" t="s">
        <v>896</v>
      </c>
      <c r="E4055" s="418" t="s">
        <v>1706</v>
      </c>
      <c r="F4055" s="627">
        <v>20211124</v>
      </c>
      <c r="G4055" s="419">
        <v>849057</v>
      </c>
      <c r="H4055" s="419">
        <v>0</v>
      </c>
      <c r="I4055" s="419">
        <v>143.66999999999999</v>
      </c>
      <c r="J4055" s="466">
        <v>0</v>
      </c>
      <c r="K4055" s="419">
        <f>+G4055*J4055%</f>
        <v>0</v>
      </c>
      <c r="L4055" s="464">
        <f t="shared" si="710"/>
        <v>849057</v>
      </c>
      <c r="M4055" s="644">
        <f t="shared" si="712"/>
        <v>5.9562796488551728E-6</v>
      </c>
      <c r="P4055" s="479"/>
    </row>
    <row r="4056" spans="1:16" s="411" customFormat="1" ht="14">
      <c r="A4056" s="680"/>
      <c r="B4056" s="439" t="s">
        <v>895</v>
      </c>
      <c r="C4056" s="441">
        <v>1143996782</v>
      </c>
      <c r="D4056" s="439" t="s">
        <v>896</v>
      </c>
      <c r="E4056" s="418" t="s">
        <v>1706</v>
      </c>
      <c r="F4056" s="627">
        <v>20210430</v>
      </c>
      <c r="G4056" s="419">
        <v>1738954</v>
      </c>
      <c r="H4056" s="454"/>
      <c r="I4056" s="419">
        <v>143.66999999999999</v>
      </c>
      <c r="J4056" s="467"/>
      <c r="K4056" s="419">
        <f>+G4056*J4056%</f>
        <v>0</v>
      </c>
      <c r="L4056" s="464">
        <f t="shared" si="710"/>
        <v>1738954</v>
      </c>
      <c r="M4056" s="644">
        <f t="shared" si="712"/>
        <v>1.2199058862355883E-5</v>
      </c>
    </row>
    <row r="4057" spans="1:16" ht="28">
      <c r="A4057" s="680"/>
      <c r="B4057" s="439" t="s">
        <v>926</v>
      </c>
      <c r="C4057" s="441">
        <v>656394</v>
      </c>
      <c r="D4057" s="439" t="s">
        <v>282</v>
      </c>
      <c r="E4057" s="418" t="s">
        <v>1706</v>
      </c>
      <c r="F4057" s="627">
        <v>20230113</v>
      </c>
      <c r="G4057" s="419">
        <v>237500000</v>
      </c>
      <c r="H4057" s="419">
        <v>143.66999999999999</v>
      </c>
      <c r="I4057" s="419">
        <v>143.66999999999999</v>
      </c>
      <c r="J4057" s="466">
        <f t="shared" si="714"/>
        <v>1</v>
      </c>
      <c r="K4057" s="419">
        <f>+G4057*J4057%</f>
        <v>2375000</v>
      </c>
      <c r="L4057" s="464">
        <f t="shared" si="710"/>
        <v>239875000</v>
      </c>
      <c r="M4057" s="644">
        <f t="shared" si="712"/>
        <v>1.6827640320604327E-3</v>
      </c>
      <c r="P4057" s="479"/>
    </row>
    <row r="4058" spans="1:16" s="411" customFormat="1">
      <c r="A4058" s="680"/>
      <c r="B4058" s="456" t="s">
        <v>26</v>
      </c>
      <c r="C4058" s="458"/>
      <c r="D4058" s="449"/>
      <c r="E4058" s="526"/>
      <c r="F4058" s="626"/>
      <c r="G4058" s="454">
        <f>SUM(G4055:G4057)</f>
        <v>240088011</v>
      </c>
      <c r="H4058" s="454" t="s">
        <v>158</v>
      </c>
      <c r="I4058" s="454" t="s">
        <v>158</v>
      </c>
      <c r="J4058" s="454" t="s">
        <v>158</v>
      </c>
      <c r="K4058" s="454">
        <f t="shared" ref="K4058:L4058" si="721">SUM(K4055:K4057)</f>
        <v>2375000</v>
      </c>
      <c r="L4058" s="454">
        <f>SUM(L4055:L4057)</f>
        <v>242463011</v>
      </c>
      <c r="M4058" s="644">
        <f t="shared" si="712"/>
        <v>1.7009193705716436E-3</v>
      </c>
    </row>
    <row r="4059" spans="1:16">
      <c r="A4059" s="680"/>
      <c r="B4059" s="440" t="s">
        <v>1443</v>
      </c>
      <c r="C4059" s="441" t="s">
        <v>1444</v>
      </c>
      <c r="D4059" s="414" t="s">
        <v>1445</v>
      </c>
      <c r="E4059" s="418" t="s">
        <v>1706</v>
      </c>
      <c r="F4059" s="629">
        <v>45473</v>
      </c>
      <c r="G4059" s="419">
        <v>4060662</v>
      </c>
      <c r="H4059" s="419">
        <v>0</v>
      </c>
      <c r="I4059" s="419">
        <v>143.66999999999999</v>
      </c>
      <c r="J4059" s="466">
        <v>0</v>
      </c>
      <c r="K4059" s="419">
        <f>+G4059*J4059%</f>
        <v>0</v>
      </c>
      <c r="L4059" s="464">
        <f t="shared" si="710"/>
        <v>4060662</v>
      </c>
      <c r="M4059" s="644">
        <f t="shared" si="712"/>
        <v>2.8486236414610027E-5</v>
      </c>
      <c r="P4059" s="479"/>
    </row>
    <row r="4060" spans="1:16" s="411" customFormat="1">
      <c r="A4060" s="680"/>
      <c r="B4060" s="440" t="s">
        <v>1443</v>
      </c>
      <c r="C4060" s="441" t="s">
        <v>1444</v>
      </c>
      <c r="D4060" s="414" t="s">
        <v>1445</v>
      </c>
      <c r="E4060" s="418" t="s">
        <v>1706</v>
      </c>
      <c r="F4060" s="629">
        <v>45498</v>
      </c>
      <c r="G4060" s="419">
        <v>3729180</v>
      </c>
      <c r="H4060" s="454"/>
      <c r="I4060" s="454"/>
      <c r="J4060" s="467"/>
      <c r="K4060" s="419">
        <f>+G4060*J4060%</f>
        <v>0</v>
      </c>
      <c r="L4060" s="464">
        <f t="shared" si="710"/>
        <v>3729180</v>
      </c>
      <c r="M4060" s="644">
        <f t="shared" si="712"/>
        <v>2.6160833655358514E-5</v>
      </c>
    </row>
    <row r="4061" spans="1:16">
      <c r="A4061" s="680"/>
      <c r="B4061" s="456" t="s">
        <v>26</v>
      </c>
      <c r="C4061" s="458"/>
      <c r="D4061" s="449"/>
      <c r="E4061" s="526"/>
      <c r="F4061" s="626"/>
      <c r="G4061" s="454">
        <f>SUM(G4059:G4060)</f>
        <v>7789842</v>
      </c>
      <c r="H4061" s="454" t="s">
        <v>158</v>
      </c>
      <c r="I4061" s="454" t="s">
        <v>158</v>
      </c>
      <c r="J4061" s="454" t="s">
        <v>158</v>
      </c>
      <c r="K4061" s="454">
        <f t="shared" ref="K4061:L4061" si="722">SUM(K4059:K4060)</f>
        <v>0</v>
      </c>
      <c r="L4061" s="454">
        <f t="shared" si="722"/>
        <v>7789842</v>
      </c>
      <c r="M4061" s="644">
        <f t="shared" si="712"/>
        <v>5.4647070069968545E-5</v>
      </c>
      <c r="P4061" s="479"/>
    </row>
    <row r="4062" spans="1:16" s="411" customFormat="1" ht="14">
      <c r="A4062" s="680"/>
      <c r="B4062" s="439" t="s">
        <v>876</v>
      </c>
      <c r="C4062" s="441">
        <v>1093795230</v>
      </c>
      <c r="D4062" s="439" t="s">
        <v>877</v>
      </c>
      <c r="E4062" s="418" t="s">
        <v>1706</v>
      </c>
      <c r="F4062" s="627">
        <v>20221128</v>
      </c>
      <c r="G4062" s="419">
        <v>5454545</v>
      </c>
      <c r="H4062" s="454"/>
      <c r="I4062" s="419">
        <v>143.66999999999999</v>
      </c>
      <c r="J4062" s="467"/>
      <c r="K4062" s="419">
        <f>+G4062*J4062%</f>
        <v>0</v>
      </c>
      <c r="L4062" s="464">
        <f t="shared" si="710"/>
        <v>5454545</v>
      </c>
      <c r="M4062" s="644">
        <f t="shared" si="712"/>
        <v>3.8264563365315571E-5</v>
      </c>
    </row>
    <row r="4063" spans="1:16" ht="14">
      <c r="A4063" s="680"/>
      <c r="B4063" s="439" t="s">
        <v>876</v>
      </c>
      <c r="C4063" s="441">
        <v>1093795230</v>
      </c>
      <c r="D4063" s="439" t="s">
        <v>877</v>
      </c>
      <c r="E4063" s="418" t="s">
        <v>1706</v>
      </c>
      <c r="F4063" s="627">
        <v>20210430</v>
      </c>
      <c r="G4063" s="419">
        <v>4503000</v>
      </c>
      <c r="H4063" s="419">
        <v>137.72</v>
      </c>
      <c r="I4063" s="419">
        <v>143.66999999999999</v>
      </c>
      <c r="J4063" s="466">
        <f t="shared" si="714"/>
        <v>1.0432036015103108</v>
      </c>
      <c r="K4063" s="419">
        <f>+G4063*J4063%</f>
        <v>46975.458176009299</v>
      </c>
      <c r="L4063" s="464">
        <f t="shared" si="710"/>
        <v>4549975.4581760094</v>
      </c>
      <c r="M4063" s="644">
        <f t="shared" si="712"/>
        <v>3.1918853768739031E-5</v>
      </c>
      <c r="P4063" s="479"/>
    </row>
    <row r="4064" spans="1:16" s="411" customFormat="1">
      <c r="A4064" s="680"/>
      <c r="B4064" s="456" t="s">
        <v>26</v>
      </c>
      <c r="C4064" s="458"/>
      <c r="D4064" s="449"/>
      <c r="E4064" s="526"/>
      <c r="F4064" s="626"/>
      <c r="G4064" s="454">
        <f>SUM(G4062:G4063)</f>
        <v>9957545</v>
      </c>
      <c r="H4064" s="454" t="s">
        <v>158</v>
      </c>
      <c r="I4064" s="454" t="s">
        <v>158</v>
      </c>
      <c r="J4064" s="454" t="s">
        <v>158</v>
      </c>
      <c r="K4064" s="454">
        <f t="shared" ref="K4064:L4064" si="723">SUM(K4062:K4063)</f>
        <v>46975.458176009299</v>
      </c>
      <c r="L4064" s="454">
        <f t="shared" si="723"/>
        <v>10004520.458176009</v>
      </c>
      <c r="M4064" s="644">
        <f t="shared" si="712"/>
        <v>7.0183417134054595E-5</v>
      </c>
    </row>
    <row r="4065" spans="1:16" ht="28">
      <c r="A4065" s="680"/>
      <c r="B4065" s="439" t="s">
        <v>383</v>
      </c>
      <c r="C4065" s="441">
        <v>1114823326</v>
      </c>
      <c r="D4065" s="439" t="s">
        <v>1610</v>
      </c>
      <c r="E4065" s="418" t="s">
        <v>1706</v>
      </c>
      <c r="F4065" s="625">
        <v>44729</v>
      </c>
      <c r="G4065" s="419">
        <v>1400000</v>
      </c>
      <c r="H4065" s="419">
        <v>0</v>
      </c>
      <c r="I4065" s="419">
        <v>143.66999999999999</v>
      </c>
      <c r="J4065" s="466">
        <v>0</v>
      </c>
      <c r="K4065" s="419">
        <f>+G4065*J4065%</f>
        <v>0</v>
      </c>
      <c r="L4065" s="464">
        <f t="shared" si="710"/>
        <v>1400000</v>
      </c>
      <c r="M4065" s="644">
        <f t="shared" si="712"/>
        <v>9.8212387488675587E-6</v>
      </c>
      <c r="P4065" s="479"/>
    </row>
    <row r="4066" spans="1:16">
      <c r="A4066" s="680"/>
      <c r="B4066" s="456" t="s">
        <v>26</v>
      </c>
      <c r="C4066" s="458"/>
      <c r="D4066" s="449"/>
      <c r="E4066" s="526"/>
      <c r="F4066" s="626"/>
      <c r="G4066" s="454">
        <f>SUM(G4065)</f>
        <v>1400000</v>
      </c>
      <c r="H4066" s="454" t="s">
        <v>158</v>
      </c>
      <c r="I4066" s="454" t="s">
        <v>158</v>
      </c>
      <c r="J4066" s="454" t="s">
        <v>158</v>
      </c>
      <c r="K4066" s="454">
        <f t="shared" ref="K4066:L4066" si="724">SUM(K4065)</f>
        <v>0</v>
      </c>
      <c r="L4066" s="454">
        <f t="shared" si="724"/>
        <v>1400000</v>
      </c>
      <c r="M4066" s="644">
        <f t="shared" si="712"/>
        <v>9.8212387488675587E-6</v>
      </c>
      <c r="P4066" s="479"/>
    </row>
    <row r="4067" spans="1:16" ht="14">
      <c r="A4067" s="680"/>
      <c r="B4067" s="439" t="s">
        <v>384</v>
      </c>
      <c r="C4067" s="441">
        <v>16856615</v>
      </c>
      <c r="D4067" s="439" t="s">
        <v>1105</v>
      </c>
      <c r="E4067" s="418" t="s">
        <v>1706</v>
      </c>
      <c r="F4067" s="627">
        <v>20211220</v>
      </c>
      <c r="G4067" s="419">
        <v>11448714</v>
      </c>
      <c r="H4067" s="419">
        <v>118.7</v>
      </c>
      <c r="I4067" s="419">
        <v>143.66999999999999</v>
      </c>
      <c r="J4067" s="466">
        <f t="shared" si="714"/>
        <v>1.2103622577927546</v>
      </c>
      <c r="K4067" s="419">
        <f t="shared" ref="K4067:K4085" si="725">+G4067*J4067%</f>
        <v>138570.91325863518</v>
      </c>
      <c r="L4067" s="464">
        <f t="shared" si="710"/>
        <v>11587284.913258635</v>
      </c>
      <c r="M4067" s="644">
        <f t="shared" si="712"/>
        <v>8.1286779703045828E-5</v>
      </c>
      <c r="P4067" s="479"/>
    </row>
    <row r="4068" spans="1:16" ht="14">
      <c r="A4068" s="680"/>
      <c r="B4068" s="439" t="s">
        <v>384</v>
      </c>
      <c r="C4068" s="441">
        <v>16856615</v>
      </c>
      <c r="D4068" s="439" t="s">
        <v>1105</v>
      </c>
      <c r="E4068" s="418" t="s">
        <v>1706</v>
      </c>
      <c r="F4068" s="627">
        <v>20211231</v>
      </c>
      <c r="G4068" s="419">
        <v>28339088</v>
      </c>
      <c r="H4068" s="419">
        <v>121.5</v>
      </c>
      <c r="I4068" s="419">
        <v>143.66999999999999</v>
      </c>
      <c r="J4068" s="466">
        <f t="shared" si="714"/>
        <v>1.182469135802469</v>
      </c>
      <c r="K4068" s="419">
        <f t="shared" si="725"/>
        <v>335100.96896790119</v>
      </c>
      <c r="L4068" s="464">
        <f t="shared" si="710"/>
        <v>28674188.9689679</v>
      </c>
      <c r="M4068" s="644">
        <f t="shared" si="712"/>
        <v>2.0115432556741303E-4</v>
      </c>
      <c r="P4068" s="479"/>
    </row>
    <row r="4069" spans="1:16">
      <c r="A4069" s="680"/>
      <c r="B4069" s="456" t="s">
        <v>26</v>
      </c>
      <c r="C4069" s="458"/>
      <c r="D4069" s="449"/>
      <c r="E4069" s="526"/>
      <c r="F4069" s="626"/>
      <c r="G4069" s="454">
        <f>SUM(G4067:G4068)</f>
        <v>39787802</v>
      </c>
      <c r="H4069" s="419">
        <v>0</v>
      </c>
      <c r="I4069" s="419" t="s">
        <v>158</v>
      </c>
      <c r="J4069" s="466">
        <v>0</v>
      </c>
      <c r="K4069" s="419">
        <f t="shared" si="725"/>
        <v>0</v>
      </c>
      <c r="L4069" s="464">
        <f t="shared" si="710"/>
        <v>39787802</v>
      </c>
      <c r="M4069" s="644">
        <f t="shared" si="712"/>
        <v>2.7911821623905012E-4</v>
      </c>
      <c r="P4069" s="479"/>
    </row>
    <row r="4070" spans="1:16">
      <c r="A4070" s="680"/>
      <c r="B4070" s="440" t="s">
        <v>637</v>
      </c>
      <c r="C4070" s="441">
        <v>901014667</v>
      </c>
      <c r="D4070" s="414" t="s">
        <v>638</v>
      </c>
      <c r="E4070" s="418" t="s">
        <v>1706</v>
      </c>
      <c r="F4070" s="627">
        <v>20230503</v>
      </c>
      <c r="G4070" s="419">
        <v>17536240</v>
      </c>
      <c r="H4070" s="419">
        <v>116.26</v>
      </c>
      <c r="I4070" s="419">
        <v>143.66999999999999</v>
      </c>
      <c r="J4070" s="466">
        <f t="shared" si="714"/>
        <v>1.2357646654051262</v>
      </c>
      <c r="K4070" s="419">
        <f t="shared" si="725"/>
        <v>216706.65756063993</v>
      </c>
      <c r="L4070" s="464">
        <f t="shared" si="710"/>
        <v>17752946.657560639</v>
      </c>
      <c r="M4070" s="644">
        <f t="shared" si="712"/>
        <v>1.2453994829986667E-4</v>
      </c>
      <c r="P4070" s="479"/>
    </row>
    <row r="4071" spans="1:16">
      <c r="A4071" s="680"/>
      <c r="B4071" s="440" t="s">
        <v>637</v>
      </c>
      <c r="C4071" s="441">
        <v>901014667</v>
      </c>
      <c r="D4071" s="414" t="s">
        <v>638</v>
      </c>
      <c r="E4071" s="418" t="s">
        <v>1706</v>
      </c>
      <c r="F4071" s="627">
        <v>20230515</v>
      </c>
      <c r="G4071" s="419">
        <v>2348400</v>
      </c>
      <c r="H4071" s="419">
        <v>115.11</v>
      </c>
      <c r="I4071" s="419">
        <v>143.66999999999999</v>
      </c>
      <c r="J4071" s="466">
        <f t="shared" si="714"/>
        <v>1.2481105029971331</v>
      </c>
      <c r="K4071" s="419">
        <f t="shared" si="725"/>
        <v>29310.627052384672</v>
      </c>
      <c r="L4071" s="464">
        <f t="shared" si="710"/>
        <v>2377710.6270523849</v>
      </c>
      <c r="M4071" s="644">
        <f t="shared" si="712"/>
        <v>1.6680045531429331E-5</v>
      </c>
      <c r="P4071" s="479"/>
    </row>
    <row r="4072" spans="1:16">
      <c r="A4072" s="680"/>
      <c r="B4072" s="440" t="s">
        <v>637</v>
      </c>
      <c r="C4072" s="441">
        <v>901014667</v>
      </c>
      <c r="D4072" s="414" t="s">
        <v>638</v>
      </c>
      <c r="E4072" s="418" t="s">
        <v>1706</v>
      </c>
      <c r="F4072" s="627">
        <v>20230526</v>
      </c>
      <c r="G4072" s="419">
        <v>2813520</v>
      </c>
      <c r="H4072" s="419">
        <v>115.11</v>
      </c>
      <c r="I4072" s="419">
        <v>143.66999999999999</v>
      </c>
      <c r="J4072" s="466">
        <f t="shared" si="714"/>
        <v>1.2481105029971331</v>
      </c>
      <c r="K4072" s="419">
        <f t="shared" si="725"/>
        <v>35115.838623924938</v>
      </c>
      <c r="L4072" s="464">
        <f t="shared" si="710"/>
        <v>2848635.8386239251</v>
      </c>
      <c r="M4072" s="644">
        <f t="shared" si="712"/>
        <v>1.9983666199790092E-5</v>
      </c>
      <c r="P4072" s="479"/>
    </row>
    <row r="4073" spans="1:16">
      <c r="A4073" s="680"/>
      <c r="B4073" s="440" t="s">
        <v>637</v>
      </c>
      <c r="C4073" s="441">
        <v>901014667</v>
      </c>
      <c r="D4073" s="414" t="s">
        <v>638</v>
      </c>
      <c r="E4073" s="418" t="s">
        <v>1706</v>
      </c>
      <c r="F4073" s="627">
        <v>20230629</v>
      </c>
      <c r="G4073" s="419">
        <v>1189100</v>
      </c>
      <c r="H4073" s="419">
        <v>115.11</v>
      </c>
      <c r="I4073" s="419">
        <v>143.66999999999999</v>
      </c>
      <c r="J4073" s="466">
        <f t="shared" si="714"/>
        <v>1.2481105029971331</v>
      </c>
      <c r="K4073" s="419">
        <f t="shared" si="725"/>
        <v>14841.281991138909</v>
      </c>
      <c r="L4073" s="464">
        <f t="shared" si="710"/>
        <v>1203941.2819911388</v>
      </c>
      <c r="M4073" s="644">
        <f t="shared" si="712"/>
        <v>8.4458534071804688E-6</v>
      </c>
      <c r="P4073" s="479"/>
    </row>
    <row r="4074" spans="1:16">
      <c r="A4074" s="680"/>
      <c r="B4074" s="440" t="s">
        <v>637</v>
      </c>
      <c r="C4074" s="441">
        <v>901014667</v>
      </c>
      <c r="D4074" s="414" t="s">
        <v>638</v>
      </c>
      <c r="E4074" s="418" t="s">
        <v>1706</v>
      </c>
      <c r="F4074" s="629">
        <v>45488</v>
      </c>
      <c r="G4074" s="419">
        <v>10058220</v>
      </c>
      <c r="H4074" s="419">
        <v>143.66999999999999</v>
      </c>
      <c r="I4074" s="419">
        <v>143.66999999999999</v>
      </c>
      <c r="J4074" s="466">
        <f t="shared" si="714"/>
        <v>1</v>
      </c>
      <c r="K4074" s="419">
        <f t="shared" si="725"/>
        <v>100582.2</v>
      </c>
      <c r="L4074" s="464">
        <f t="shared" ref="L4074:L4137" si="726">+G4074+K4074</f>
        <v>10158802.199999999</v>
      </c>
      <c r="M4074" s="644">
        <f t="shared" si="712"/>
        <v>7.1265729863372135E-5</v>
      </c>
      <c r="P4074" s="479"/>
    </row>
    <row r="4075" spans="1:16">
      <c r="A4075" s="680"/>
      <c r="B4075" s="440" t="s">
        <v>637</v>
      </c>
      <c r="C4075" s="441">
        <v>901014667</v>
      </c>
      <c r="D4075" s="414" t="s">
        <v>638</v>
      </c>
      <c r="E4075" s="418" t="s">
        <v>1706</v>
      </c>
      <c r="F4075" s="629">
        <v>45504</v>
      </c>
      <c r="G4075" s="419">
        <v>10058220</v>
      </c>
      <c r="H4075" s="419">
        <v>143.66999999999999</v>
      </c>
      <c r="I4075" s="419">
        <v>143.66999999999999</v>
      </c>
      <c r="J4075" s="466">
        <f t="shared" si="714"/>
        <v>1</v>
      </c>
      <c r="K4075" s="419">
        <f t="shared" si="725"/>
        <v>100582.2</v>
      </c>
      <c r="L4075" s="464">
        <f t="shared" si="726"/>
        <v>10158802.199999999</v>
      </c>
      <c r="M4075" s="644">
        <f t="shared" ref="M4075:M4138" si="727">+L4075/$L$4337</f>
        <v>7.1265729863372135E-5</v>
      </c>
      <c r="P4075" s="479"/>
    </row>
    <row r="4076" spans="1:16">
      <c r="A4076" s="680"/>
      <c r="B4076" s="440" t="s">
        <v>637</v>
      </c>
      <c r="C4076" s="441">
        <v>901014667</v>
      </c>
      <c r="D4076" s="414" t="s">
        <v>638</v>
      </c>
      <c r="E4076" s="418" t="s">
        <v>1706</v>
      </c>
      <c r="F4076" s="629">
        <v>45519</v>
      </c>
      <c r="G4076" s="419">
        <v>10058220</v>
      </c>
      <c r="H4076" s="419">
        <v>143.66999999999999</v>
      </c>
      <c r="I4076" s="419">
        <v>143.66999999999999</v>
      </c>
      <c r="J4076" s="466">
        <f t="shared" si="714"/>
        <v>1</v>
      </c>
      <c r="K4076" s="419">
        <f t="shared" si="725"/>
        <v>100582.2</v>
      </c>
      <c r="L4076" s="464">
        <f t="shared" si="726"/>
        <v>10158802.199999999</v>
      </c>
      <c r="M4076" s="644">
        <f t="shared" si="727"/>
        <v>7.1265729863372135E-5</v>
      </c>
      <c r="P4076" s="479"/>
    </row>
    <row r="4077" spans="1:16">
      <c r="A4077" s="680"/>
      <c r="B4077" s="456" t="s">
        <v>26</v>
      </c>
      <c r="C4077" s="458"/>
      <c r="D4077" s="449"/>
      <c r="E4077" s="526"/>
      <c r="F4077" s="626"/>
      <c r="G4077" s="454">
        <f>SUM(G4070:G4076)</f>
        <v>54061920</v>
      </c>
      <c r="H4077" s="419">
        <v>0</v>
      </c>
      <c r="I4077" s="419" t="s">
        <v>158</v>
      </c>
      <c r="J4077" s="466">
        <v>0</v>
      </c>
      <c r="K4077" s="419">
        <f t="shared" si="725"/>
        <v>0</v>
      </c>
      <c r="L4077" s="464">
        <f t="shared" si="726"/>
        <v>54061920</v>
      </c>
      <c r="M4077" s="644">
        <f t="shared" si="727"/>
        <v>3.7925358824441289E-4</v>
      </c>
      <c r="P4077" s="479"/>
    </row>
    <row r="4078" spans="1:16" ht="14">
      <c r="A4078" s="680"/>
      <c r="B4078" s="439" t="s">
        <v>725</v>
      </c>
      <c r="C4078" s="441">
        <v>1107054744</v>
      </c>
      <c r="D4078" s="439" t="s">
        <v>934</v>
      </c>
      <c r="E4078" s="418" t="s">
        <v>1706</v>
      </c>
      <c r="F4078" s="627">
        <v>20241224</v>
      </c>
      <c r="G4078" s="419">
        <v>70000000</v>
      </c>
      <c r="H4078" s="419">
        <v>117.71</v>
      </c>
      <c r="I4078" s="419">
        <v>143.66999999999999</v>
      </c>
      <c r="J4078" s="466">
        <f t="shared" si="714"/>
        <v>1.2205420100246367</v>
      </c>
      <c r="K4078" s="419">
        <f t="shared" si="725"/>
        <v>854379.40701724566</v>
      </c>
      <c r="L4078" s="464">
        <f t="shared" si="726"/>
        <v>70854379.407017246</v>
      </c>
      <c r="M4078" s="644">
        <f t="shared" si="727"/>
        <v>4.9705555468511527E-4</v>
      </c>
      <c r="P4078" s="479"/>
    </row>
    <row r="4079" spans="1:16">
      <c r="A4079" s="680"/>
      <c r="B4079" s="456" t="s">
        <v>26</v>
      </c>
      <c r="C4079" s="458"/>
      <c r="D4079" s="449"/>
      <c r="E4079" s="526"/>
      <c r="F4079" s="626"/>
      <c r="G4079" s="454">
        <f>SUM(G4078)</f>
        <v>70000000</v>
      </c>
      <c r="H4079" s="419">
        <v>0</v>
      </c>
      <c r="I4079" s="419" t="s">
        <v>2890</v>
      </c>
      <c r="J4079" s="466">
        <v>0</v>
      </c>
      <c r="K4079" s="419">
        <f t="shared" si="725"/>
        <v>0</v>
      </c>
      <c r="L4079" s="464">
        <f t="shared" si="726"/>
        <v>70000000</v>
      </c>
      <c r="M4079" s="644">
        <f t="shared" si="727"/>
        <v>4.9106193744337791E-4</v>
      </c>
      <c r="P4079" s="479"/>
    </row>
    <row r="4080" spans="1:16" ht="14">
      <c r="A4080" s="680"/>
      <c r="B4080" s="439" t="s">
        <v>908</v>
      </c>
      <c r="C4080" s="441">
        <v>1144193525</v>
      </c>
      <c r="D4080" s="439" t="s">
        <v>909</v>
      </c>
      <c r="E4080" s="418" t="s">
        <v>1706</v>
      </c>
      <c r="F4080" s="627">
        <v>20201216</v>
      </c>
      <c r="G4080" s="419">
        <v>7696470</v>
      </c>
      <c r="H4080" s="419">
        <v>117.71</v>
      </c>
      <c r="I4080" s="419">
        <v>143.66999999999999</v>
      </c>
      <c r="J4080" s="466">
        <f t="shared" si="714"/>
        <v>1.2205420100246367</v>
      </c>
      <c r="K4080" s="419">
        <f t="shared" si="725"/>
        <v>93938.649638943156</v>
      </c>
      <c r="L4080" s="464">
        <f t="shared" si="726"/>
        <v>7790408.6496389434</v>
      </c>
      <c r="M4080" s="644">
        <f t="shared" si="727"/>
        <v>5.465104521381927E-5</v>
      </c>
      <c r="P4080" s="479"/>
    </row>
    <row r="4081" spans="1:16">
      <c r="A4081" s="680"/>
      <c r="B4081" s="456" t="s">
        <v>26</v>
      </c>
      <c r="C4081" s="458"/>
      <c r="D4081" s="449"/>
      <c r="E4081" s="526"/>
      <c r="F4081" s="626"/>
      <c r="G4081" s="454">
        <f>SUM(G4080)</f>
        <v>7696470</v>
      </c>
      <c r="H4081" s="419">
        <v>0</v>
      </c>
      <c r="I4081" s="419" t="s">
        <v>158</v>
      </c>
      <c r="J4081" s="466">
        <v>0</v>
      </c>
      <c r="K4081" s="419">
        <f t="shared" si="725"/>
        <v>0</v>
      </c>
      <c r="L4081" s="464">
        <f t="shared" si="726"/>
        <v>7696470</v>
      </c>
      <c r="M4081" s="644">
        <f t="shared" si="727"/>
        <v>5.3992049566783357E-5</v>
      </c>
      <c r="P4081" s="479"/>
    </row>
    <row r="4082" spans="1:16">
      <c r="A4082" s="680"/>
      <c r="B4082" s="440" t="s">
        <v>538</v>
      </c>
      <c r="C4082" s="441">
        <v>811011779</v>
      </c>
      <c r="D4082" s="414" t="s">
        <v>539</v>
      </c>
      <c r="E4082" s="418" t="s">
        <v>1706</v>
      </c>
      <c r="F4082" s="627">
        <v>20230113</v>
      </c>
      <c r="G4082" s="419">
        <v>2362745</v>
      </c>
      <c r="H4082" s="419">
        <v>117.71</v>
      </c>
      <c r="I4082" s="419">
        <v>143.66999999999999</v>
      </c>
      <c r="J4082" s="466">
        <f t="shared" ref="J4082:J4140" si="728">+I4082/H4082</f>
        <v>1.2205420100246367</v>
      </c>
      <c r="K4082" s="419">
        <f t="shared" si="725"/>
        <v>28838.2953147566</v>
      </c>
      <c r="L4082" s="464">
        <f t="shared" si="726"/>
        <v>2391583.2953147567</v>
      </c>
      <c r="M4082" s="644">
        <f t="shared" si="727"/>
        <v>1.6777364665064037E-5</v>
      </c>
      <c r="P4082" s="479"/>
    </row>
    <row r="4083" spans="1:16">
      <c r="A4083" s="680"/>
      <c r="B4083" s="440" t="s">
        <v>538</v>
      </c>
      <c r="C4083" s="441">
        <v>811011779</v>
      </c>
      <c r="D4083" s="414" t="s">
        <v>539</v>
      </c>
      <c r="E4083" s="418" t="s">
        <v>1706</v>
      </c>
      <c r="F4083" s="627">
        <v>20230113</v>
      </c>
      <c r="G4083" s="419">
        <v>2362745</v>
      </c>
      <c r="H4083" s="419">
        <v>118.7</v>
      </c>
      <c r="I4083" s="419">
        <v>143.66999999999999</v>
      </c>
      <c r="J4083" s="466">
        <f t="shared" si="728"/>
        <v>1.2103622577927546</v>
      </c>
      <c r="K4083" s="419">
        <f t="shared" si="725"/>
        <v>28597.773727885418</v>
      </c>
      <c r="L4083" s="464">
        <f t="shared" si="726"/>
        <v>2391342.7737278854</v>
      </c>
      <c r="M4083" s="644">
        <f t="shared" si="727"/>
        <v>1.6775677365114809E-5</v>
      </c>
      <c r="P4083" s="479"/>
    </row>
    <row r="4084" spans="1:16">
      <c r="A4084" s="680"/>
      <c r="B4084" s="440" t="s">
        <v>538</v>
      </c>
      <c r="C4084" s="441">
        <v>811011779</v>
      </c>
      <c r="D4084" s="414" t="s">
        <v>539</v>
      </c>
      <c r="E4084" s="418" t="s">
        <v>1706</v>
      </c>
      <c r="F4084" s="627">
        <v>20230113</v>
      </c>
      <c r="G4084" s="419">
        <v>2362746</v>
      </c>
      <c r="H4084" s="419">
        <v>119.31</v>
      </c>
      <c r="I4084" s="419">
        <v>143.66999999999999</v>
      </c>
      <c r="J4084" s="466">
        <f t="shared" si="728"/>
        <v>1.2041740005028916</v>
      </c>
      <c r="K4084" s="419">
        <f t="shared" si="725"/>
        <v>28451.573029922049</v>
      </c>
      <c r="L4084" s="464">
        <f t="shared" si="726"/>
        <v>2391197.5730299219</v>
      </c>
      <c r="M4084" s="644">
        <f t="shared" si="727"/>
        <v>1.677465875745681E-5</v>
      </c>
      <c r="P4084" s="479"/>
    </row>
    <row r="4085" spans="1:16">
      <c r="A4085" s="680"/>
      <c r="B4085" s="440" t="s">
        <v>538</v>
      </c>
      <c r="C4085" s="441">
        <v>811011779</v>
      </c>
      <c r="D4085" s="414" t="s">
        <v>539</v>
      </c>
      <c r="E4085" s="418" t="s">
        <v>1706</v>
      </c>
      <c r="F4085" s="627">
        <v>20230113</v>
      </c>
      <c r="G4085" s="419">
        <v>2362746</v>
      </c>
      <c r="H4085" s="419">
        <v>120.27</v>
      </c>
      <c r="I4085" s="419">
        <v>143.66999999999999</v>
      </c>
      <c r="J4085" s="466">
        <f t="shared" si="728"/>
        <v>1.1945622349713145</v>
      </c>
      <c r="K4085" s="419">
        <f t="shared" si="725"/>
        <v>28224.471424295334</v>
      </c>
      <c r="L4085" s="464">
        <f t="shared" si="726"/>
        <v>2390970.4714242956</v>
      </c>
      <c r="M4085" s="644">
        <f t="shared" si="727"/>
        <v>1.6773065600964589E-5</v>
      </c>
      <c r="P4085" s="479"/>
    </row>
    <row r="4086" spans="1:16">
      <c r="A4086" s="680"/>
      <c r="B4086" s="456" t="s">
        <v>26</v>
      </c>
      <c r="C4086" s="458"/>
      <c r="D4086" s="449"/>
      <c r="E4086" s="526"/>
      <c r="F4086" s="626"/>
      <c r="G4086" s="454">
        <f>SUM(G4082:G4085)</f>
        <v>9450982</v>
      </c>
      <c r="H4086" s="454" t="s">
        <v>158</v>
      </c>
      <c r="I4086" s="454" t="s">
        <v>158</v>
      </c>
      <c r="J4086" s="454" t="s">
        <v>158</v>
      </c>
      <c r="K4086" s="454">
        <f t="shared" ref="K4086:L4086" si="729">SUM(K4082:K4085)</f>
        <v>114112.1134968594</v>
      </c>
      <c r="L4086" s="454">
        <f t="shared" si="729"/>
        <v>9565094.1134968586</v>
      </c>
      <c r="M4086" s="644">
        <f t="shared" si="727"/>
        <v>6.7100766388600237E-5</v>
      </c>
      <c r="P4086" s="479"/>
    </row>
    <row r="4087" spans="1:16">
      <c r="A4087" s="680"/>
      <c r="B4087" s="440" t="s">
        <v>1449</v>
      </c>
      <c r="C4087" s="441">
        <v>16930983</v>
      </c>
      <c r="D4087" s="414" t="s">
        <v>1450</v>
      </c>
      <c r="E4087" s="418" t="s">
        <v>1706</v>
      </c>
      <c r="F4087" s="627">
        <v>20240822</v>
      </c>
      <c r="G4087" s="419">
        <v>236808</v>
      </c>
      <c r="H4087" s="419">
        <v>121.5</v>
      </c>
      <c r="I4087" s="419">
        <v>143.66999999999999</v>
      </c>
      <c r="J4087" s="466">
        <f t="shared" si="728"/>
        <v>1.182469135802469</v>
      </c>
      <c r="K4087" s="419">
        <f>+G4087*J4087%</f>
        <v>2800.1815111111109</v>
      </c>
      <c r="L4087" s="464">
        <f t="shared" si="726"/>
        <v>239608.18151111112</v>
      </c>
      <c r="M4087" s="644">
        <f t="shared" si="727"/>
        <v>1.6808922548590114E-6</v>
      </c>
      <c r="P4087" s="479"/>
    </row>
    <row r="4088" spans="1:16">
      <c r="A4088" s="680"/>
      <c r="B4088" s="456" t="s">
        <v>26</v>
      </c>
      <c r="C4088" s="458"/>
      <c r="D4088" s="449"/>
      <c r="E4088" s="526"/>
      <c r="F4088" s="626"/>
      <c r="G4088" s="454">
        <f>SUM(G4087)</f>
        <v>236808</v>
      </c>
      <c r="H4088" s="454" t="s">
        <v>158</v>
      </c>
      <c r="I4088" s="454" t="s">
        <v>158</v>
      </c>
      <c r="J4088" s="454" t="s">
        <v>158</v>
      </c>
      <c r="K4088" s="454">
        <f t="shared" ref="K4088:L4088" si="730">SUM(K4087)</f>
        <v>2800.1815111111109</v>
      </c>
      <c r="L4088" s="454">
        <f t="shared" si="730"/>
        <v>239608.18151111112</v>
      </c>
      <c r="M4088" s="644">
        <f t="shared" si="727"/>
        <v>1.6808922548590114E-6</v>
      </c>
      <c r="P4088" s="479"/>
    </row>
    <row r="4089" spans="1:16">
      <c r="A4089" s="680"/>
      <c r="B4089" s="440" t="s">
        <v>544</v>
      </c>
      <c r="C4089" s="441">
        <v>94446334</v>
      </c>
      <c r="D4089" s="414" t="s">
        <v>545</v>
      </c>
      <c r="E4089" s="418" t="s">
        <v>1706</v>
      </c>
      <c r="F4089" s="629">
        <v>44638</v>
      </c>
      <c r="G4089" s="419">
        <v>1083000</v>
      </c>
      <c r="H4089" s="419">
        <v>116.26</v>
      </c>
      <c r="I4089" s="419">
        <v>143.66999999999999</v>
      </c>
      <c r="J4089" s="466">
        <f t="shared" si="728"/>
        <v>1.2357646654051262</v>
      </c>
      <c r="K4089" s="419">
        <f t="shared" ref="K4089:K4095" si="731">+G4089*J4089%</f>
        <v>13383.331326337517</v>
      </c>
      <c r="L4089" s="464">
        <f t="shared" si="726"/>
        <v>1096383.3313263375</v>
      </c>
      <c r="M4089" s="644">
        <f t="shared" si="727"/>
        <v>7.6913160408819461E-6</v>
      </c>
      <c r="P4089" s="479"/>
    </row>
    <row r="4090" spans="1:16">
      <c r="A4090" s="680"/>
      <c r="B4090" s="440" t="s">
        <v>544</v>
      </c>
      <c r="C4090" s="441">
        <v>94446334</v>
      </c>
      <c r="D4090" s="414" t="s">
        <v>545</v>
      </c>
      <c r="E4090" s="418" t="s">
        <v>1706</v>
      </c>
      <c r="F4090" s="627">
        <v>20220119</v>
      </c>
      <c r="G4090" s="419">
        <v>98707</v>
      </c>
      <c r="H4090" s="419">
        <v>121.5</v>
      </c>
      <c r="I4090" s="419">
        <v>143.66999999999999</v>
      </c>
      <c r="J4090" s="466">
        <f t="shared" si="728"/>
        <v>1.182469135802469</v>
      </c>
      <c r="K4090" s="419">
        <f t="shared" si="731"/>
        <v>1167.179809876543</v>
      </c>
      <c r="L4090" s="464">
        <f t="shared" si="726"/>
        <v>99874.179809876543</v>
      </c>
      <c r="M4090" s="644">
        <f t="shared" si="727"/>
        <v>7.0063440340008964E-7</v>
      </c>
      <c r="P4090" s="479"/>
    </row>
    <row r="4091" spans="1:16">
      <c r="A4091" s="680"/>
      <c r="B4091" s="440" t="s">
        <v>544</v>
      </c>
      <c r="C4091" s="441">
        <v>94446334</v>
      </c>
      <c r="D4091" s="414" t="s">
        <v>545</v>
      </c>
      <c r="E4091" s="418" t="s">
        <v>1706</v>
      </c>
      <c r="F4091" s="627">
        <v>20220510</v>
      </c>
      <c r="G4091" s="419">
        <v>1083000</v>
      </c>
      <c r="H4091" s="419">
        <v>121.5</v>
      </c>
      <c r="I4091" s="419">
        <v>143.66999999999999</v>
      </c>
      <c r="J4091" s="466">
        <f t="shared" si="728"/>
        <v>1.182469135802469</v>
      </c>
      <c r="K4091" s="419">
        <f t="shared" si="731"/>
        <v>12806.140740740739</v>
      </c>
      <c r="L4091" s="464">
        <f t="shared" si="726"/>
        <v>1095806.1407407408</v>
      </c>
      <c r="M4091" s="644">
        <f t="shared" si="727"/>
        <v>7.6872669504928434E-6</v>
      </c>
      <c r="P4091" s="479"/>
    </row>
    <row r="4092" spans="1:16">
      <c r="A4092" s="680"/>
      <c r="B4092" s="440" t="s">
        <v>544</v>
      </c>
      <c r="C4092" s="441">
        <v>94446334</v>
      </c>
      <c r="D4092" s="414" t="s">
        <v>545</v>
      </c>
      <c r="E4092" s="418" t="s">
        <v>1706</v>
      </c>
      <c r="F4092" s="627">
        <v>20220510</v>
      </c>
      <c r="G4092" s="419">
        <v>920000</v>
      </c>
      <c r="H4092" s="419">
        <v>124.46</v>
      </c>
      <c r="I4092" s="419">
        <v>143.66999999999999</v>
      </c>
      <c r="J4092" s="466">
        <f t="shared" si="728"/>
        <v>1.1543467780813113</v>
      </c>
      <c r="K4092" s="419">
        <f t="shared" si="731"/>
        <v>10619.990358348063</v>
      </c>
      <c r="L4092" s="464">
        <f t="shared" si="726"/>
        <v>930619.990358348</v>
      </c>
      <c r="M4092" s="644">
        <f t="shared" si="727"/>
        <v>6.5284579355558296E-6</v>
      </c>
      <c r="P4092" s="479"/>
    </row>
    <row r="4093" spans="1:16">
      <c r="A4093" s="680"/>
      <c r="B4093" s="440" t="s">
        <v>544</v>
      </c>
      <c r="C4093" s="441">
        <v>94446334</v>
      </c>
      <c r="D4093" s="414" t="s">
        <v>545</v>
      </c>
      <c r="E4093" s="418" t="s">
        <v>1706</v>
      </c>
      <c r="F4093" s="627">
        <v>20220804</v>
      </c>
      <c r="G4093" s="419">
        <v>1257490</v>
      </c>
      <c r="H4093" s="419">
        <v>126.03</v>
      </c>
      <c r="I4093" s="419">
        <v>143.66999999999999</v>
      </c>
      <c r="J4093" s="466">
        <f t="shared" si="728"/>
        <v>1.1399666746012853</v>
      </c>
      <c r="K4093" s="419">
        <f t="shared" si="731"/>
        <v>14334.966936443703</v>
      </c>
      <c r="L4093" s="464">
        <f t="shared" si="726"/>
        <v>1271824.9669364437</v>
      </c>
      <c r="M4093" s="644">
        <f t="shared" si="727"/>
        <v>8.9220690336095735E-6</v>
      </c>
      <c r="P4093" s="479"/>
    </row>
    <row r="4094" spans="1:16">
      <c r="A4094" s="680"/>
      <c r="B4094" s="440" t="s">
        <v>544</v>
      </c>
      <c r="C4094" s="441">
        <v>94446334</v>
      </c>
      <c r="D4094" s="414" t="s">
        <v>545</v>
      </c>
      <c r="E4094" s="418" t="s">
        <v>1706</v>
      </c>
      <c r="F4094" s="627">
        <v>20221208</v>
      </c>
      <c r="G4094" s="419">
        <v>1083000</v>
      </c>
      <c r="H4094" s="419">
        <v>130.4</v>
      </c>
      <c r="I4094" s="419">
        <v>143.66999999999999</v>
      </c>
      <c r="J4094" s="466">
        <f t="shared" si="728"/>
        <v>1.1017638036809814</v>
      </c>
      <c r="K4094" s="419">
        <f t="shared" si="731"/>
        <v>11932.101993865028</v>
      </c>
      <c r="L4094" s="464">
        <f t="shared" si="726"/>
        <v>1094932.1019938651</v>
      </c>
      <c r="M4094" s="644">
        <f t="shared" si="727"/>
        <v>7.6811354196293962E-6</v>
      </c>
      <c r="P4094" s="479"/>
    </row>
    <row r="4095" spans="1:16">
      <c r="A4095" s="680"/>
      <c r="B4095" s="440" t="s">
        <v>544</v>
      </c>
      <c r="C4095" s="441">
        <v>94446334</v>
      </c>
      <c r="D4095" s="414" t="s">
        <v>545</v>
      </c>
      <c r="E4095" s="418" t="s">
        <v>1706</v>
      </c>
      <c r="F4095" s="627">
        <v>20221214</v>
      </c>
      <c r="G4095" s="419">
        <v>1083000</v>
      </c>
      <c r="H4095" s="419">
        <v>133.78</v>
      </c>
      <c r="I4095" s="419">
        <v>143.66999999999999</v>
      </c>
      <c r="J4095" s="466">
        <f t="shared" si="728"/>
        <v>1.0739273433996113</v>
      </c>
      <c r="K4095" s="419">
        <f t="shared" si="731"/>
        <v>11630.63312901779</v>
      </c>
      <c r="L4095" s="464">
        <f t="shared" si="726"/>
        <v>1094630.6331290179</v>
      </c>
      <c r="M4095" s="644">
        <f t="shared" si="727"/>
        <v>7.6790205641315274E-6</v>
      </c>
      <c r="P4095" s="479"/>
    </row>
    <row r="4096" spans="1:16">
      <c r="A4096" s="680"/>
      <c r="B4096" s="456" t="s">
        <v>26</v>
      </c>
      <c r="C4096" s="458"/>
      <c r="D4096" s="449"/>
      <c r="E4096" s="526"/>
      <c r="F4096" s="626"/>
      <c r="G4096" s="454">
        <f>SUM(G4089:G4095)</f>
        <v>6608197</v>
      </c>
      <c r="H4096" s="454" t="s">
        <v>158</v>
      </c>
      <c r="I4096" s="454" t="s">
        <v>158</v>
      </c>
      <c r="J4096" s="454" t="s">
        <v>158</v>
      </c>
      <c r="K4096" s="454">
        <f t="shared" ref="K4096:L4096" si="732">SUM(K4089:K4095)</f>
        <v>75874.34429462938</v>
      </c>
      <c r="L4096" s="454">
        <f t="shared" si="732"/>
        <v>6684071.34429463</v>
      </c>
      <c r="M4096" s="644">
        <f t="shared" si="727"/>
        <v>4.6889900347701211E-5</v>
      </c>
      <c r="P4096" s="479"/>
    </row>
    <row r="4097" spans="1:16">
      <c r="A4097" s="680"/>
      <c r="B4097" s="440" t="s">
        <v>464</v>
      </c>
      <c r="C4097" s="441">
        <v>901410732</v>
      </c>
      <c r="D4097" s="414" t="s">
        <v>465</v>
      </c>
      <c r="E4097" s="418" t="s">
        <v>1706</v>
      </c>
      <c r="F4097" s="627">
        <v>20220324</v>
      </c>
      <c r="G4097" s="419">
        <v>2338232</v>
      </c>
      <c r="H4097" s="419">
        <v>133.78</v>
      </c>
      <c r="I4097" s="419">
        <v>143.66999999999999</v>
      </c>
      <c r="J4097" s="466">
        <f t="shared" si="728"/>
        <v>1.0739273433996113</v>
      </c>
      <c r="K4097" s="419">
        <f t="shared" ref="K4097:K4118" si="733">+G4097*J4097%</f>
        <v>25110.912800119597</v>
      </c>
      <c r="L4097" s="464">
        <f t="shared" si="726"/>
        <v>2363342.9128001197</v>
      </c>
      <c r="M4097" s="644">
        <f t="shared" si="727"/>
        <v>1.6579253565752899E-5</v>
      </c>
      <c r="P4097" s="479"/>
    </row>
    <row r="4098" spans="1:16">
      <c r="A4098" s="680"/>
      <c r="B4098" s="440" t="s">
        <v>464</v>
      </c>
      <c r="C4098" s="441">
        <v>901410732</v>
      </c>
      <c r="D4098" s="414" t="s">
        <v>465</v>
      </c>
      <c r="E4098" s="418" t="s">
        <v>1706</v>
      </c>
      <c r="F4098" s="627">
        <v>20220114</v>
      </c>
      <c r="G4098" s="419">
        <v>755023</v>
      </c>
      <c r="H4098" s="419">
        <v>133.78</v>
      </c>
      <c r="I4098" s="419">
        <v>143.66999999999999</v>
      </c>
      <c r="J4098" s="466">
        <f t="shared" si="728"/>
        <v>1.0739273433996113</v>
      </c>
      <c r="K4098" s="419">
        <f t="shared" si="733"/>
        <v>8108.398445956047</v>
      </c>
      <c r="L4098" s="464">
        <f t="shared" si="726"/>
        <v>763131.39844595606</v>
      </c>
      <c r="M4098" s="644">
        <f t="shared" si="727"/>
        <v>5.3534969006392226E-6</v>
      </c>
      <c r="P4098" s="479"/>
    </row>
    <row r="4099" spans="1:16">
      <c r="A4099" s="680"/>
      <c r="B4099" s="440" t="s">
        <v>464</v>
      </c>
      <c r="C4099" s="441">
        <v>901410732</v>
      </c>
      <c r="D4099" s="414" t="s">
        <v>465</v>
      </c>
      <c r="E4099" s="418" t="s">
        <v>1706</v>
      </c>
      <c r="F4099" s="627">
        <v>20220119</v>
      </c>
      <c r="G4099" s="419">
        <v>999445</v>
      </c>
      <c r="H4099" s="419">
        <v>133.78</v>
      </c>
      <c r="I4099" s="419">
        <v>143.66999999999999</v>
      </c>
      <c r="J4099" s="466">
        <f t="shared" si="728"/>
        <v>1.0739273433996113</v>
      </c>
      <c r="K4099" s="419">
        <f t="shared" si="733"/>
        <v>10733.313137240244</v>
      </c>
      <c r="L4099" s="464">
        <f t="shared" si="726"/>
        <v>1010178.3131372402</v>
      </c>
      <c r="M4099" s="644">
        <f t="shared" si="727"/>
        <v>7.0865731373208073E-6</v>
      </c>
      <c r="P4099" s="479"/>
    </row>
    <row r="4100" spans="1:16" s="411" customFormat="1">
      <c r="A4100" s="680"/>
      <c r="B4100" s="440" t="s">
        <v>464</v>
      </c>
      <c r="C4100" s="441">
        <v>901410732</v>
      </c>
      <c r="D4100" s="414" t="s">
        <v>465</v>
      </c>
      <c r="E4100" s="418" t="s">
        <v>1706</v>
      </c>
      <c r="F4100" s="627">
        <v>20220114</v>
      </c>
      <c r="G4100" s="419">
        <v>1228816</v>
      </c>
      <c r="H4100" s="454"/>
      <c r="I4100" s="419">
        <v>143.66999999999999</v>
      </c>
      <c r="J4100" s="467"/>
      <c r="K4100" s="419">
        <f t="shared" si="733"/>
        <v>0</v>
      </c>
      <c r="L4100" s="464">
        <f t="shared" si="726"/>
        <v>1228816</v>
      </c>
      <c r="M4100" s="644">
        <f t="shared" si="727"/>
        <v>8.6203537960203129E-6</v>
      </c>
    </row>
    <row r="4101" spans="1:16">
      <c r="A4101" s="680"/>
      <c r="B4101" s="440" t="s">
        <v>464</v>
      </c>
      <c r="C4101" s="441">
        <v>901410732</v>
      </c>
      <c r="D4101" s="414" t="s">
        <v>465</v>
      </c>
      <c r="E4101" s="418" t="s">
        <v>1706</v>
      </c>
      <c r="F4101" s="627">
        <v>20220222</v>
      </c>
      <c r="G4101" s="419">
        <v>738589</v>
      </c>
      <c r="H4101" s="419">
        <v>119.31</v>
      </c>
      <c r="I4101" s="419">
        <v>143.66999999999999</v>
      </c>
      <c r="J4101" s="466">
        <f t="shared" si="728"/>
        <v>1.2041740005028916</v>
      </c>
      <c r="K4101" s="419">
        <f t="shared" si="733"/>
        <v>8893.8967085743006</v>
      </c>
      <c r="L4101" s="464">
        <f t="shared" si="726"/>
        <v>747482.89670857426</v>
      </c>
      <c r="M4101" s="644">
        <f t="shared" si="727"/>
        <v>5.2437199923357257E-6</v>
      </c>
      <c r="P4101" s="479"/>
    </row>
    <row r="4102" spans="1:16" s="411" customFormat="1">
      <c r="A4102" s="680"/>
      <c r="B4102" s="440" t="s">
        <v>464</v>
      </c>
      <c r="C4102" s="441">
        <v>901410732</v>
      </c>
      <c r="D4102" s="414" t="s">
        <v>465</v>
      </c>
      <c r="E4102" s="418" t="s">
        <v>1706</v>
      </c>
      <c r="F4102" s="627">
        <v>20220222</v>
      </c>
      <c r="G4102" s="419">
        <v>519049</v>
      </c>
      <c r="H4102" s="454"/>
      <c r="I4102" s="419">
        <v>143.66999999999999</v>
      </c>
      <c r="J4102" s="467"/>
      <c r="K4102" s="419">
        <f t="shared" si="733"/>
        <v>0</v>
      </c>
      <c r="L4102" s="464">
        <f t="shared" si="726"/>
        <v>519049</v>
      </c>
      <c r="M4102" s="644">
        <f t="shared" si="727"/>
        <v>3.6412172509721123E-6</v>
      </c>
    </row>
    <row r="4103" spans="1:16">
      <c r="A4103" s="680"/>
      <c r="B4103" s="440" t="s">
        <v>464</v>
      </c>
      <c r="C4103" s="441">
        <v>901410732</v>
      </c>
      <c r="D4103" s="414" t="s">
        <v>465</v>
      </c>
      <c r="E4103" s="418" t="s">
        <v>1706</v>
      </c>
      <c r="F4103" s="627">
        <v>20220222</v>
      </c>
      <c r="G4103" s="419">
        <v>220544</v>
      </c>
      <c r="H4103" s="419">
        <v>0</v>
      </c>
      <c r="I4103" s="419">
        <v>143.66999999999999</v>
      </c>
      <c r="J4103" s="466">
        <v>0</v>
      </c>
      <c r="K4103" s="419">
        <f t="shared" si="733"/>
        <v>0</v>
      </c>
      <c r="L4103" s="464">
        <f t="shared" si="726"/>
        <v>220544</v>
      </c>
      <c r="M4103" s="644">
        <f t="shared" si="727"/>
        <v>1.5471537704501762E-6</v>
      </c>
      <c r="P4103" s="479"/>
    </row>
    <row r="4104" spans="1:16" s="411" customFormat="1">
      <c r="A4104" s="680"/>
      <c r="B4104" s="440" t="s">
        <v>464</v>
      </c>
      <c r="C4104" s="441">
        <v>901410732</v>
      </c>
      <c r="D4104" s="414" t="s">
        <v>465</v>
      </c>
      <c r="E4104" s="418" t="s">
        <v>1706</v>
      </c>
      <c r="F4104" s="627">
        <v>20220223</v>
      </c>
      <c r="G4104" s="419">
        <v>786038</v>
      </c>
      <c r="H4104" s="454"/>
      <c r="I4104" s="419">
        <v>143.66999999999999</v>
      </c>
      <c r="J4104" s="467"/>
      <c r="K4104" s="419">
        <f t="shared" si="733"/>
        <v>0</v>
      </c>
      <c r="L4104" s="464">
        <f t="shared" si="726"/>
        <v>786038</v>
      </c>
      <c r="M4104" s="644">
        <f t="shared" si="727"/>
        <v>5.5141906169159699E-6</v>
      </c>
    </row>
    <row r="4105" spans="1:16">
      <c r="A4105" s="680"/>
      <c r="B4105" s="440" t="s">
        <v>464</v>
      </c>
      <c r="C4105" s="441">
        <v>901410732</v>
      </c>
      <c r="D4105" s="414" t="s">
        <v>465</v>
      </c>
      <c r="E4105" s="418" t="s">
        <v>1706</v>
      </c>
      <c r="F4105" s="627">
        <v>20220223</v>
      </c>
      <c r="G4105" s="419">
        <v>412728</v>
      </c>
      <c r="H4105" s="419">
        <v>0</v>
      </c>
      <c r="I4105" s="419">
        <v>143.66999999999999</v>
      </c>
      <c r="J4105" s="466">
        <v>0</v>
      </c>
      <c r="K4105" s="419">
        <f t="shared" si="733"/>
        <v>0</v>
      </c>
      <c r="L4105" s="464">
        <f t="shared" si="726"/>
        <v>412728</v>
      </c>
      <c r="M4105" s="644">
        <f t="shared" si="727"/>
        <v>2.8953573045304353E-6</v>
      </c>
      <c r="P4105" s="479"/>
    </row>
    <row r="4106" spans="1:16" s="411" customFormat="1">
      <c r="A4106" s="680"/>
      <c r="B4106" s="440" t="s">
        <v>464</v>
      </c>
      <c r="C4106" s="441">
        <v>901410732</v>
      </c>
      <c r="D4106" s="414" t="s">
        <v>465</v>
      </c>
      <c r="E4106" s="418" t="s">
        <v>1706</v>
      </c>
      <c r="F4106" s="627">
        <v>20220324</v>
      </c>
      <c r="G4106" s="419">
        <v>1205741</v>
      </c>
      <c r="H4106" s="454"/>
      <c r="I4106" s="419">
        <v>143.66999999999999</v>
      </c>
      <c r="J4106" s="467"/>
      <c r="K4106" s="419">
        <f t="shared" si="733"/>
        <v>0</v>
      </c>
      <c r="L4106" s="464">
        <f t="shared" si="726"/>
        <v>1205741</v>
      </c>
      <c r="M4106" s="644">
        <f t="shared" si="727"/>
        <v>8.4584787359273698E-6</v>
      </c>
    </row>
    <row r="4107" spans="1:16">
      <c r="A4107" s="680"/>
      <c r="B4107" s="440" t="s">
        <v>464</v>
      </c>
      <c r="C4107" s="441">
        <v>901410732</v>
      </c>
      <c r="D4107" s="414" t="s">
        <v>465</v>
      </c>
      <c r="E4107" s="418" t="s">
        <v>1706</v>
      </c>
      <c r="F4107" s="627">
        <v>20220323</v>
      </c>
      <c r="G4107" s="419">
        <v>166855</v>
      </c>
      <c r="H4107" s="419">
        <v>0</v>
      </c>
      <c r="I4107" s="419">
        <v>143.66999999999999</v>
      </c>
      <c r="J4107" s="466">
        <v>0</v>
      </c>
      <c r="K4107" s="419">
        <f t="shared" si="733"/>
        <v>0</v>
      </c>
      <c r="L4107" s="464">
        <f t="shared" si="726"/>
        <v>166855</v>
      </c>
      <c r="M4107" s="644">
        <f t="shared" si="727"/>
        <v>1.1705162796016402E-6</v>
      </c>
      <c r="P4107" s="479"/>
    </row>
    <row r="4108" spans="1:16" s="411" customFormat="1">
      <c r="A4108" s="680"/>
      <c r="B4108" s="440" t="s">
        <v>464</v>
      </c>
      <c r="C4108" s="441">
        <v>901410732</v>
      </c>
      <c r="D4108" s="414" t="s">
        <v>465</v>
      </c>
      <c r="E4108" s="418" t="s">
        <v>1706</v>
      </c>
      <c r="F4108" s="627">
        <v>20220324</v>
      </c>
      <c r="G4108" s="419">
        <v>519049</v>
      </c>
      <c r="H4108" s="454"/>
      <c r="I4108" s="419">
        <v>143.66999999999999</v>
      </c>
      <c r="J4108" s="467"/>
      <c r="K4108" s="419">
        <f t="shared" si="733"/>
        <v>0</v>
      </c>
      <c r="L4108" s="464">
        <f t="shared" si="726"/>
        <v>519049</v>
      </c>
      <c r="M4108" s="644">
        <f t="shared" si="727"/>
        <v>3.6412172509721123E-6</v>
      </c>
    </row>
    <row r="4109" spans="1:16">
      <c r="A4109" s="680"/>
      <c r="B4109" s="440" t="s">
        <v>464</v>
      </c>
      <c r="C4109" s="441">
        <v>901410732</v>
      </c>
      <c r="D4109" s="414" t="s">
        <v>465</v>
      </c>
      <c r="E4109" s="418" t="s">
        <v>1706</v>
      </c>
      <c r="F4109" s="627">
        <v>20220327</v>
      </c>
      <c r="G4109" s="419">
        <v>3340084</v>
      </c>
      <c r="H4109" s="419">
        <v>0</v>
      </c>
      <c r="I4109" s="419">
        <v>143.66999999999999</v>
      </c>
      <c r="J4109" s="466">
        <v>0</v>
      </c>
      <c r="K4109" s="419">
        <f t="shared" si="733"/>
        <v>0</v>
      </c>
      <c r="L4109" s="464">
        <f t="shared" si="726"/>
        <v>3340084</v>
      </c>
      <c r="M4109" s="644">
        <f t="shared" si="727"/>
        <v>2.3431258860908965E-5</v>
      </c>
      <c r="P4109" s="479"/>
    </row>
    <row r="4110" spans="1:16" s="411" customFormat="1">
      <c r="A4110" s="680"/>
      <c r="B4110" s="440" t="s">
        <v>464</v>
      </c>
      <c r="C4110" s="441">
        <v>901410732</v>
      </c>
      <c r="D4110" s="414" t="s">
        <v>465</v>
      </c>
      <c r="E4110" s="418" t="s">
        <v>1706</v>
      </c>
      <c r="F4110" s="627">
        <v>20220327</v>
      </c>
      <c r="G4110" s="419">
        <v>2756805</v>
      </c>
      <c r="H4110" s="454"/>
      <c r="I4110" s="419">
        <v>143.66999999999999</v>
      </c>
      <c r="J4110" s="467"/>
      <c r="K4110" s="419">
        <f t="shared" si="733"/>
        <v>0</v>
      </c>
      <c r="L4110" s="464">
        <f t="shared" si="726"/>
        <v>2756805</v>
      </c>
      <c r="M4110" s="644">
        <f t="shared" si="727"/>
        <v>1.9339457206479879E-5</v>
      </c>
    </row>
    <row r="4111" spans="1:16">
      <c r="A4111" s="680"/>
      <c r="B4111" s="440" t="s">
        <v>464</v>
      </c>
      <c r="C4111" s="441">
        <v>901410732</v>
      </c>
      <c r="D4111" s="414" t="s">
        <v>465</v>
      </c>
      <c r="E4111" s="418" t="s">
        <v>1706</v>
      </c>
      <c r="F4111" s="627">
        <v>20220324</v>
      </c>
      <c r="G4111" s="419">
        <v>501559</v>
      </c>
      <c r="H4111" s="419">
        <v>0</v>
      </c>
      <c r="I4111" s="419">
        <v>143.66999999999999</v>
      </c>
      <c r="J4111" s="466">
        <v>0</v>
      </c>
      <c r="K4111" s="419">
        <f t="shared" si="733"/>
        <v>0</v>
      </c>
      <c r="L4111" s="464">
        <f t="shared" si="726"/>
        <v>501559</v>
      </c>
      <c r="M4111" s="644">
        <f t="shared" si="727"/>
        <v>3.5185219183166171E-6</v>
      </c>
      <c r="P4111" s="479"/>
    </row>
    <row r="4112" spans="1:16" s="411" customFormat="1">
      <c r="A4112" s="680"/>
      <c r="B4112" s="440" t="s">
        <v>464</v>
      </c>
      <c r="C4112" s="441">
        <v>901410732</v>
      </c>
      <c r="D4112" s="414" t="s">
        <v>465</v>
      </c>
      <c r="E4112" s="418" t="s">
        <v>1706</v>
      </c>
      <c r="F4112" s="627">
        <v>20220324</v>
      </c>
      <c r="G4112" s="419">
        <v>538284</v>
      </c>
      <c r="H4112" s="454"/>
      <c r="I4112" s="419">
        <v>143.66999999999999</v>
      </c>
      <c r="J4112" s="467"/>
      <c r="K4112" s="419">
        <f t="shared" si="733"/>
        <v>0</v>
      </c>
      <c r="L4112" s="464">
        <f t="shared" si="726"/>
        <v>538284</v>
      </c>
      <c r="M4112" s="644">
        <f t="shared" si="727"/>
        <v>3.7761540562110177E-6</v>
      </c>
    </row>
    <row r="4113" spans="1:16">
      <c r="A4113" s="680"/>
      <c r="B4113" s="440" t="s">
        <v>464</v>
      </c>
      <c r="C4113" s="441">
        <v>901410732</v>
      </c>
      <c r="D4113" s="414" t="s">
        <v>465</v>
      </c>
      <c r="E4113" s="418" t="s">
        <v>1706</v>
      </c>
      <c r="F4113" s="627">
        <v>20220324</v>
      </c>
      <c r="G4113" s="419">
        <v>752449</v>
      </c>
      <c r="H4113" s="419">
        <v>0</v>
      </c>
      <c r="I4113" s="419">
        <v>143.66999999999999</v>
      </c>
      <c r="J4113" s="466">
        <v>0</v>
      </c>
      <c r="K4113" s="419">
        <f t="shared" si="733"/>
        <v>0</v>
      </c>
      <c r="L4113" s="464">
        <f t="shared" si="726"/>
        <v>752449</v>
      </c>
      <c r="M4113" s="644">
        <f t="shared" si="727"/>
        <v>5.2785580538190325E-6</v>
      </c>
      <c r="P4113" s="479"/>
    </row>
    <row r="4114" spans="1:16" s="411" customFormat="1">
      <c r="A4114" s="680"/>
      <c r="B4114" s="440" t="s">
        <v>464</v>
      </c>
      <c r="C4114" s="441">
        <v>901410732</v>
      </c>
      <c r="D4114" s="414" t="s">
        <v>465</v>
      </c>
      <c r="E4114" s="418" t="s">
        <v>1706</v>
      </c>
      <c r="F4114" s="627">
        <v>20220324</v>
      </c>
      <c r="G4114" s="419">
        <v>2756805</v>
      </c>
      <c r="H4114" s="454"/>
      <c r="I4114" s="419">
        <v>143.66999999999999</v>
      </c>
      <c r="J4114" s="467"/>
      <c r="K4114" s="419">
        <f t="shared" si="733"/>
        <v>0</v>
      </c>
      <c r="L4114" s="464">
        <f t="shared" si="726"/>
        <v>2756805</v>
      </c>
      <c r="M4114" s="644">
        <f t="shared" si="727"/>
        <v>1.9339457206479879E-5</v>
      </c>
    </row>
    <row r="4115" spans="1:16">
      <c r="A4115" s="680"/>
      <c r="B4115" s="440" t="s">
        <v>464</v>
      </c>
      <c r="C4115" s="441">
        <v>901410732</v>
      </c>
      <c r="D4115" s="414" t="s">
        <v>465</v>
      </c>
      <c r="E4115" s="418" t="s">
        <v>1706</v>
      </c>
      <c r="F4115" s="627">
        <v>20220324</v>
      </c>
      <c r="G4115" s="419">
        <v>1409105</v>
      </c>
      <c r="H4115" s="419">
        <v>133.78</v>
      </c>
      <c r="I4115" s="419">
        <v>143.66999999999999</v>
      </c>
      <c r="J4115" s="466">
        <f t="shared" si="728"/>
        <v>1.0739273433996113</v>
      </c>
      <c r="K4115" s="419">
        <f t="shared" si="733"/>
        <v>15132.763892211091</v>
      </c>
      <c r="L4115" s="464">
        <f t="shared" si="726"/>
        <v>1424237.763892211</v>
      </c>
      <c r="M4115" s="644">
        <f t="shared" si="727"/>
        <v>9.9912707959561914E-6</v>
      </c>
      <c r="P4115" s="479"/>
    </row>
    <row r="4116" spans="1:16">
      <c r="A4116" s="680"/>
      <c r="B4116" s="440" t="s">
        <v>464</v>
      </c>
      <c r="C4116" s="441">
        <v>901410732</v>
      </c>
      <c r="D4116" s="414" t="s">
        <v>465</v>
      </c>
      <c r="E4116" s="418" t="s">
        <v>1706</v>
      </c>
      <c r="F4116" s="627">
        <v>20220330</v>
      </c>
      <c r="G4116" s="419">
        <v>248553</v>
      </c>
      <c r="H4116" s="419">
        <v>134.44999999999999</v>
      </c>
      <c r="I4116" s="419">
        <v>143.66999999999999</v>
      </c>
      <c r="J4116" s="466">
        <f t="shared" si="728"/>
        <v>1.0685756786909633</v>
      </c>
      <c r="K4116" s="419">
        <f t="shared" si="733"/>
        <v>2655.9769066567496</v>
      </c>
      <c r="L4116" s="464">
        <f t="shared" si="726"/>
        <v>251208.97690665675</v>
      </c>
      <c r="M4116" s="644">
        <f t="shared" si="727"/>
        <v>1.7622738128993092E-6</v>
      </c>
      <c r="P4116" s="479"/>
    </row>
    <row r="4117" spans="1:16">
      <c r="A4117" s="680"/>
      <c r="B4117" s="440" t="s">
        <v>464</v>
      </c>
      <c r="C4117" s="441">
        <v>901410732</v>
      </c>
      <c r="D4117" s="414" t="s">
        <v>465</v>
      </c>
      <c r="E4117" s="418" t="s">
        <v>1706</v>
      </c>
      <c r="F4117" s="627">
        <v>20220407</v>
      </c>
      <c r="G4117" s="419">
        <v>975341</v>
      </c>
      <c r="H4117" s="419">
        <v>135.38999999999999</v>
      </c>
      <c r="I4117" s="419">
        <v>143.66999999999999</v>
      </c>
      <c r="J4117" s="466">
        <f t="shared" si="728"/>
        <v>1.0611566585419898</v>
      </c>
      <c r="K4117" s="419">
        <f t="shared" si="733"/>
        <v>10349.895964990028</v>
      </c>
      <c r="L4117" s="464">
        <f t="shared" si="726"/>
        <v>985690.89596499002</v>
      </c>
      <c r="M4117" s="644">
        <f t="shared" si="727"/>
        <v>6.9147897298981012E-6</v>
      </c>
      <c r="P4117" s="479"/>
    </row>
    <row r="4118" spans="1:16">
      <c r="A4118" s="680"/>
      <c r="B4118" s="440" t="s">
        <v>464</v>
      </c>
      <c r="C4118" s="441">
        <v>901410732</v>
      </c>
      <c r="D4118" s="414" t="s">
        <v>465</v>
      </c>
      <c r="E4118" s="418" t="s">
        <v>1706</v>
      </c>
      <c r="F4118" s="627">
        <v>20220706</v>
      </c>
      <c r="G4118" s="419">
        <v>5513610</v>
      </c>
      <c r="H4118" s="419">
        <v>131.77000000000001</v>
      </c>
      <c r="I4118" s="419">
        <v>143.66999999999999</v>
      </c>
      <c r="J4118" s="466">
        <f t="shared" si="728"/>
        <v>1.0903088715185549</v>
      </c>
      <c r="K4118" s="419">
        <f t="shared" si="733"/>
        <v>60115.378970934202</v>
      </c>
      <c r="L4118" s="464">
        <f t="shared" si="726"/>
        <v>5573725.3789709341</v>
      </c>
      <c r="M4118" s="644">
        <f t="shared" si="727"/>
        <v>3.9100634048211322E-5</v>
      </c>
      <c r="P4118" s="479"/>
    </row>
    <row r="4119" spans="1:16">
      <c r="A4119" s="680"/>
      <c r="B4119" s="456" t="s">
        <v>26</v>
      </c>
      <c r="C4119" s="458"/>
      <c r="D4119" s="449"/>
      <c r="E4119" s="526"/>
      <c r="F4119" s="626"/>
      <c r="G4119" s="454">
        <f>SUM(G4097:G4118)</f>
        <v>28682704</v>
      </c>
      <c r="H4119" s="454" t="s">
        <v>158</v>
      </c>
      <c r="I4119" s="454" t="s">
        <v>158</v>
      </c>
      <c r="J4119" s="454" t="s">
        <v>158</v>
      </c>
      <c r="K4119" s="454">
        <f t="shared" ref="K4119:L4119" si="734">SUM(K4097:K4118)</f>
        <v>141100.53682668225</v>
      </c>
      <c r="L4119" s="454">
        <f t="shared" si="734"/>
        <v>28823804.536826685</v>
      </c>
      <c r="M4119" s="644">
        <f t="shared" si="727"/>
        <v>2.0220390429061911E-4</v>
      </c>
      <c r="P4119" s="479"/>
    </row>
    <row r="4120" spans="1:16">
      <c r="A4120" s="680"/>
      <c r="B4120" s="440" t="s">
        <v>211</v>
      </c>
      <c r="C4120" s="441">
        <v>900352786</v>
      </c>
      <c r="D4120" s="414" t="s">
        <v>646</v>
      </c>
      <c r="E4120" s="418" t="s">
        <v>1706</v>
      </c>
      <c r="F4120" s="627">
        <v>20240913</v>
      </c>
      <c r="G4120" s="419">
        <v>171925</v>
      </c>
      <c r="H4120" s="419">
        <v>132.80000000000001</v>
      </c>
      <c r="I4120" s="419">
        <v>143.66999999999999</v>
      </c>
      <c r="J4120" s="466">
        <f t="shared" si="728"/>
        <v>1.081852409638554</v>
      </c>
      <c r="K4120" s="419">
        <f>+G4120*J4120%</f>
        <v>1859.9747552710839</v>
      </c>
      <c r="L4120" s="464">
        <f t="shared" si="726"/>
        <v>173784.97475527108</v>
      </c>
      <c r="M4120" s="644">
        <f t="shared" si="727"/>
        <v>1.2191312343124562E-6</v>
      </c>
      <c r="P4120" s="479"/>
    </row>
    <row r="4121" spans="1:16">
      <c r="A4121" s="680"/>
      <c r="B4121" s="456" t="s">
        <v>26</v>
      </c>
      <c r="C4121" s="458"/>
      <c r="D4121" s="449"/>
      <c r="E4121" s="526"/>
      <c r="F4121" s="626"/>
      <c r="G4121" s="454">
        <f>SUM(G4120)</f>
        <v>171925</v>
      </c>
      <c r="H4121" s="454" t="s">
        <v>158</v>
      </c>
      <c r="I4121" s="454" t="s">
        <v>158</v>
      </c>
      <c r="J4121" s="454" t="s">
        <v>158</v>
      </c>
      <c r="K4121" s="454">
        <f t="shared" ref="K4121:L4121" si="735">SUM(K4120)</f>
        <v>1859.9747552710839</v>
      </c>
      <c r="L4121" s="454">
        <f t="shared" si="735"/>
        <v>173784.97475527108</v>
      </c>
      <c r="M4121" s="644">
        <f t="shared" si="727"/>
        <v>1.2191312343124562E-6</v>
      </c>
      <c r="P4121" s="479"/>
    </row>
    <row r="4122" spans="1:16" ht="14">
      <c r="A4122" s="680"/>
      <c r="B4122" s="439" t="s">
        <v>1611</v>
      </c>
      <c r="C4122" s="441">
        <v>1107090090</v>
      </c>
      <c r="D4122" s="439" t="s">
        <v>1612</v>
      </c>
      <c r="E4122" s="418" t="s">
        <v>1706</v>
      </c>
      <c r="F4122" s="625">
        <v>44729</v>
      </c>
      <c r="G4122" s="419">
        <v>500000</v>
      </c>
      <c r="H4122" s="419">
        <v>119.31</v>
      </c>
      <c r="I4122" s="419">
        <v>143.66999999999999</v>
      </c>
      <c r="J4122" s="466">
        <f t="shared" si="728"/>
        <v>1.2041740005028916</v>
      </c>
      <c r="K4122" s="419">
        <f>+G4122*J4122%</f>
        <v>6020.8700025144572</v>
      </c>
      <c r="L4122" s="464">
        <f t="shared" si="726"/>
        <v>506020.87000251445</v>
      </c>
      <c r="M4122" s="644">
        <f t="shared" si="727"/>
        <v>3.5498226972888348E-6</v>
      </c>
      <c r="P4122" s="479"/>
    </row>
    <row r="4123" spans="1:16">
      <c r="A4123" s="680"/>
      <c r="B4123" s="456" t="s">
        <v>26</v>
      </c>
      <c r="C4123" s="458"/>
      <c r="D4123" s="449"/>
      <c r="E4123" s="526"/>
      <c r="F4123" s="626"/>
      <c r="G4123" s="454">
        <f>SUM(G4122)</f>
        <v>500000</v>
      </c>
      <c r="H4123" s="454" t="s">
        <v>158</v>
      </c>
      <c r="I4123" s="454" t="s">
        <v>158</v>
      </c>
      <c r="J4123" s="454" t="s">
        <v>158</v>
      </c>
      <c r="K4123" s="454">
        <f t="shared" ref="K4123:L4123" si="736">SUM(K4122)</f>
        <v>6020.8700025144572</v>
      </c>
      <c r="L4123" s="454">
        <f t="shared" si="736"/>
        <v>506020.87000251445</v>
      </c>
      <c r="M4123" s="644">
        <f t="shared" si="727"/>
        <v>3.5498226972888348E-6</v>
      </c>
      <c r="P4123" s="479"/>
    </row>
    <row r="4124" spans="1:16" ht="14">
      <c r="A4124" s="680"/>
      <c r="B4124" s="439" t="s">
        <v>867</v>
      </c>
      <c r="C4124" s="441">
        <v>1014225285</v>
      </c>
      <c r="D4124" s="439" t="s">
        <v>868</v>
      </c>
      <c r="E4124" s="418" t="s">
        <v>1706</v>
      </c>
      <c r="F4124" s="627">
        <v>20201216</v>
      </c>
      <c r="G4124" s="419">
        <v>7000000</v>
      </c>
      <c r="H4124" s="419">
        <v>143.66999999999999</v>
      </c>
      <c r="I4124" s="419">
        <v>143.66999999999999</v>
      </c>
      <c r="J4124" s="466">
        <f t="shared" si="728"/>
        <v>1</v>
      </c>
      <c r="K4124" s="419">
        <f>+G4124*J4124%</f>
        <v>70000</v>
      </c>
      <c r="L4124" s="464">
        <f t="shared" si="726"/>
        <v>7070000</v>
      </c>
      <c r="M4124" s="644">
        <f t="shared" si="727"/>
        <v>4.9597255681781167E-5</v>
      </c>
      <c r="P4124" s="479"/>
    </row>
    <row r="4125" spans="1:16">
      <c r="A4125" s="680"/>
      <c r="B4125" s="456" t="s">
        <v>26</v>
      </c>
      <c r="C4125" s="458"/>
      <c r="D4125" s="449"/>
      <c r="E4125" s="526"/>
      <c r="F4125" s="626"/>
      <c r="G4125" s="454">
        <f>SUM(G4124)</f>
        <v>7000000</v>
      </c>
      <c r="H4125" s="454" t="s">
        <v>158</v>
      </c>
      <c r="I4125" s="454" t="s">
        <v>158</v>
      </c>
      <c r="J4125" s="454" t="s">
        <v>158</v>
      </c>
      <c r="K4125" s="454">
        <f t="shared" ref="K4125:L4125" si="737">SUM(K4124)</f>
        <v>70000</v>
      </c>
      <c r="L4125" s="454">
        <f t="shared" si="737"/>
        <v>7070000</v>
      </c>
      <c r="M4125" s="644">
        <f t="shared" si="727"/>
        <v>4.9597255681781167E-5</v>
      </c>
      <c r="P4125" s="479"/>
    </row>
    <row r="4126" spans="1:16">
      <c r="A4126" s="680"/>
      <c r="B4126" s="440" t="s">
        <v>393</v>
      </c>
      <c r="C4126" s="441">
        <v>1034294439</v>
      </c>
      <c r="D4126" s="414"/>
      <c r="E4126" s="418" t="s">
        <v>1706</v>
      </c>
      <c r="F4126" s="625"/>
      <c r="G4126" s="419">
        <v>17780</v>
      </c>
      <c r="H4126" s="419">
        <v>143.66999999999999</v>
      </c>
      <c r="I4126" s="419">
        <v>143.66999999999999</v>
      </c>
      <c r="J4126" s="466">
        <f t="shared" si="728"/>
        <v>1</v>
      </c>
      <c r="K4126" s="419">
        <f>+G4126*J4126%</f>
        <v>177.8</v>
      </c>
      <c r="L4126" s="464">
        <f t="shared" si="726"/>
        <v>17957.8</v>
      </c>
      <c r="M4126" s="644">
        <f t="shared" si="727"/>
        <v>1.2597702943172416E-7</v>
      </c>
      <c r="P4126" s="479"/>
    </row>
    <row r="4127" spans="1:16" s="411" customFormat="1">
      <c r="A4127" s="680"/>
      <c r="B4127" s="440" t="s">
        <v>393</v>
      </c>
      <c r="C4127" s="441">
        <v>1034294439</v>
      </c>
      <c r="D4127" s="414"/>
      <c r="E4127" s="418" t="s">
        <v>1706</v>
      </c>
      <c r="F4127" s="625"/>
      <c r="G4127" s="419">
        <v>17780</v>
      </c>
      <c r="H4127" s="454"/>
      <c r="I4127" s="419">
        <v>143.66999999999999</v>
      </c>
      <c r="J4127" s="467"/>
      <c r="K4127" s="419">
        <f>+G4127*J4127%</f>
        <v>0</v>
      </c>
      <c r="L4127" s="464">
        <f t="shared" si="726"/>
        <v>17780</v>
      </c>
      <c r="M4127" s="644">
        <f t="shared" si="727"/>
        <v>1.2472973211061799E-7</v>
      </c>
    </row>
    <row r="4128" spans="1:16">
      <c r="A4128" s="680"/>
      <c r="B4128" s="440" t="s">
        <v>393</v>
      </c>
      <c r="C4128" s="441">
        <v>1034294439</v>
      </c>
      <c r="D4128" s="414"/>
      <c r="E4128" s="418" t="s">
        <v>1706</v>
      </c>
      <c r="F4128" s="625"/>
      <c r="G4128" s="419">
        <v>4445</v>
      </c>
      <c r="H4128" s="419">
        <v>124.46</v>
      </c>
      <c r="I4128" s="419">
        <v>143.66999999999999</v>
      </c>
      <c r="J4128" s="466">
        <f t="shared" si="728"/>
        <v>1.1543467780813113</v>
      </c>
      <c r="K4128" s="419">
        <f>+G4128*J4128%</f>
        <v>51.310714285714283</v>
      </c>
      <c r="L4128" s="464">
        <f t="shared" si="726"/>
        <v>4496.3107142857143</v>
      </c>
      <c r="M4128" s="644">
        <f t="shared" si="727"/>
        <v>3.154238643863659E-8</v>
      </c>
      <c r="P4128" s="479"/>
    </row>
    <row r="4129" spans="1:16" ht="14">
      <c r="A4129" s="680"/>
      <c r="B4129" s="439" t="s">
        <v>393</v>
      </c>
      <c r="C4129" s="441">
        <v>1034294439</v>
      </c>
      <c r="D4129" s="439" t="s">
        <v>394</v>
      </c>
      <c r="E4129" s="418" t="s">
        <v>1706</v>
      </c>
      <c r="F4129" s="627">
        <v>20210430</v>
      </c>
      <c r="G4129" s="419">
        <v>1548904</v>
      </c>
      <c r="H4129" s="419">
        <v>133.78</v>
      </c>
      <c r="I4129" s="419">
        <v>143.66999999999999</v>
      </c>
      <c r="J4129" s="466">
        <f t="shared" si="728"/>
        <v>1.0739273433996113</v>
      </c>
      <c r="K4129" s="419">
        <f>+G4129*J4129%</f>
        <v>16634.103579010312</v>
      </c>
      <c r="L4129" s="464">
        <f t="shared" si="726"/>
        <v>1565538.1035790103</v>
      </c>
      <c r="M4129" s="644">
        <f t="shared" si="727"/>
        <v>1.098251677549915E-5</v>
      </c>
      <c r="P4129" s="479"/>
    </row>
    <row r="4130" spans="1:16" s="411" customFormat="1" ht="14">
      <c r="A4130" s="680"/>
      <c r="B4130" s="439" t="s">
        <v>393</v>
      </c>
      <c r="C4130" s="441">
        <v>1034294439</v>
      </c>
      <c r="D4130" s="439" t="s">
        <v>394</v>
      </c>
      <c r="E4130" s="418" t="s">
        <v>1706</v>
      </c>
      <c r="F4130" s="629">
        <v>45352</v>
      </c>
      <c r="G4130" s="419">
        <v>19500000</v>
      </c>
      <c r="H4130" s="454"/>
      <c r="I4130" s="419">
        <v>143.66999999999999</v>
      </c>
      <c r="J4130" s="467"/>
      <c r="K4130" s="419">
        <f>+G4130*J4130%</f>
        <v>0</v>
      </c>
      <c r="L4130" s="464">
        <f t="shared" si="726"/>
        <v>19500000</v>
      </c>
      <c r="M4130" s="644">
        <f t="shared" si="727"/>
        <v>1.3679582543065527E-4</v>
      </c>
    </row>
    <row r="4131" spans="1:16">
      <c r="A4131" s="680"/>
      <c r="B4131" s="456" t="s">
        <v>26</v>
      </c>
      <c r="C4131" s="458"/>
      <c r="D4131" s="449"/>
      <c r="E4131" s="526"/>
      <c r="F4131" s="626"/>
      <c r="G4131" s="454">
        <f>SUM(G4126:G4130)</f>
        <v>21088909</v>
      </c>
      <c r="H4131" s="454" t="s">
        <v>158</v>
      </c>
      <c r="I4131" s="454" t="s">
        <v>158</v>
      </c>
      <c r="J4131" s="454" t="s">
        <v>158</v>
      </c>
      <c r="K4131" s="454">
        <f t="shared" ref="K4131:L4131" si="738">SUM(K4126:K4130)</f>
        <v>16863.214293296027</v>
      </c>
      <c r="L4131" s="454">
        <f t="shared" si="738"/>
        <v>21105772.214293297</v>
      </c>
      <c r="M4131" s="644">
        <f t="shared" si="727"/>
        <v>1.4806059135413541E-4</v>
      </c>
      <c r="P4131" s="479"/>
    </row>
    <row r="4132" spans="1:16" s="411" customFormat="1" ht="14">
      <c r="A4132" s="680"/>
      <c r="B4132" s="439" t="s">
        <v>1106</v>
      </c>
      <c r="C4132" s="441">
        <v>3500221091997</v>
      </c>
      <c r="D4132" s="439" t="s">
        <v>871</v>
      </c>
      <c r="E4132" s="418" t="s">
        <v>1706</v>
      </c>
      <c r="F4132" s="627">
        <v>20220617</v>
      </c>
      <c r="G4132" s="419">
        <v>1800000</v>
      </c>
      <c r="H4132" s="454"/>
      <c r="I4132" s="419">
        <v>143.66999999999999</v>
      </c>
      <c r="J4132" s="467"/>
      <c r="K4132" s="419">
        <f>+G4132*J4132%</f>
        <v>0</v>
      </c>
      <c r="L4132" s="464">
        <f t="shared" si="726"/>
        <v>1800000</v>
      </c>
      <c r="M4132" s="644">
        <f t="shared" si="727"/>
        <v>1.2627306962829719E-5</v>
      </c>
    </row>
    <row r="4133" spans="1:16">
      <c r="A4133" s="680"/>
      <c r="B4133" s="456" t="s">
        <v>26</v>
      </c>
      <c r="C4133" s="458"/>
      <c r="D4133" s="449"/>
      <c r="E4133" s="526"/>
      <c r="F4133" s="626"/>
      <c r="G4133" s="454">
        <f>SUM(G4132)</f>
        <v>1800000</v>
      </c>
      <c r="H4133" s="454" t="s">
        <v>158</v>
      </c>
      <c r="I4133" s="454" t="s">
        <v>158</v>
      </c>
      <c r="J4133" s="454" t="s">
        <v>158</v>
      </c>
      <c r="K4133" s="454">
        <f t="shared" ref="K4133:L4133" si="739">SUM(K4132)</f>
        <v>0</v>
      </c>
      <c r="L4133" s="454">
        <f t="shared" si="739"/>
        <v>1800000</v>
      </c>
      <c r="M4133" s="644">
        <f t="shared" si="727"/>
        <v>1.2627306962829719E-5</v>
      </c>
      <c r="P4133" s="479"/>
    </row>
    <row r="4134" spans="1:16" s="411" customFormat="1" ht="14">
      <c r="A4134" s="680"/>
      <c r="B4134" s="439" t="s">
        <v>765</v>
      </c>
      <c r="C4134" s="441">
        <v>1143841160</v>
      </c>
      <c r="D4134" s="439" t="s">
        <v>766</v>
      </c>
      <c r="E4134" s="418" t="s">
        <v>1706</v>
      </c>
      <c r="F4134" s="627">
        <v>20221128</v>
      </c>
      <c r="G4134" s="419">
        <v>1400000</v>
      </c>
      <c r="H4134" s="454"/>
      <c r="I4134" s="419">
        <v>143.66999999999999</v>
      </c>
      <c r="J4134" s="467"/>
      <c r="K4134" s="419">
        <f>+G4134*J4134%</f>
        <v>0</v>
      </c>
      <c r="L4134" s="464">
        <f t="shared" si="726"/>
        <v>1400000</v>
      </c>
      <c r="M4134" s="644">
        <f t="shared" si="727"/>
        <v>9.8212387488675587E-6</v>
      </c>
    </row>
    <row r="4135" spans="1:16">
      <c r="A4135" s="680"/>
      <c r="B4135" s="456" t="s">
        <v>26</v>
      </c>
      <c r="C4135" s="458"/>
      <c r="D4135" s="449"/>
      <c r="E4135" s="526"/>
      <c r="F4135" s="626"/>
      <c r="G4135" s="454">
        <f>SUM(G4134)</f>
        <v>1400000</v>
      </c>
      <c r="H4135" s="454" t="s">
        <v>158</v>
      </c>
      <c r="I4135" s="454" t="s">
        <v>158</v>
      </c>
      <c r="J4135" s="454" t="s">
        <v>158</v>
      </c>
      <c r="K4135" s="454">
        <f t="shared" ref="K4135:L4135" si="740">SUM(K4134)</f>
        <v>0</v>
      </c>
      <c r="L4135" s="454">
        <f t="shared" si="740"/>
        <v>1400000</v>
      </c>
      <c r="M4135" s="644">
        <f t="shared" si="727"/>
        <v>9.8212387488675587E-6</v>
      </c>
      <c r="P4135" s="479"/>
    </row>
    <row r="4136" spans="1:16" s="411" customFormat="1" ht="14">
      <c r="A4136" s="680"/>
      <c r="B4136" s="439" t="s">
        <v>396</v>
      </c>
      <c r="C4136" s="441">
        <v>94411783</v>
      </c>
      <c r="D4136" s="439" t="s">
        <v>397</v>
      </c>
      <c r="E4136" s="418" t="s">
        <v>1706</v>
      </c>
      <c r="F4136" s="627">
        <v>20211220</v>
      </c>
      <c r="G4136" s="419">
        <v>3391179</v>
      </c>
      <c r="H4136" s="454"/>
      <c r="I4136" s="419">
        <v>143.66999999999999</v>
      </c>
      <c r="J4136" s="467"/>
      <c r="K4136" s="419">
        <f>+G4136*J4136%</f>
        <v>0</v>
      </c>
      <c r="L4136" s="464">
        <f t="shared" si="726"/>
        <v>3391179</v>
      </c>
      <c r="M4136" s="644">
        <f t="shared" si="727"/>
        <v>2.3789698999389954E-5</v>
      </c>
    </row>
    <row r="4137" spans="1:16" ht="14">
      <c r="A4137" s="680"/>
      <c r="B4137" s="439" t="s">
        <v>396</v>
      </c>
      <c r="C4137" s="441">
        <v>94411783</v>
      </c>
      <c r="D4137" s="439" t="s">
        <v>397</v>
      </c>
      <c r="E4137" s="418" t="s">
        <v>1706</v>
      </c>
      <c r="F4137" s="627">
        <v>20211231</v>
      </c>
      <c r="G4137" s="419">
        <v>7735522</v>
      </c>
      <c r="H4137" s="419">
        <v>124.46</v>
      </c>
      <c r="I4137" s="419">
        <v>143.66999999999999</v>
      </c>
      <c r="J4137" s="466">
        <f t="shared" si="728"/>
        <v>1.1543467780813113</v>
      </c>
      <c r="K4137" s="419">
        <f>+G4137*J4137%</f>
        <v>89294.748974771006</v>
      </c>
      <c r="L4137" s="464">
        <f t="shared" si="726"/>
        <v>7824816.7489747712</v>
      </c>
      <c r="M4137" s="644">
        <f t="shared" si="727"/>
        <v>5.4892423898442073E-5</v>
      </c>
      <c r="P4137" s="479"/>
    </row>
    <row r="4138" spans="1:16" ht="14">
      <c r="A4138" s="680"/>
      <c r="B4138" s="439" t="s">
        <v>396</v>
      </c>
      <c r="C4138" s="441">
        <v>94411783</v>
      </c>
      <c r="D4138" s="439" t="s">
        <v>397</v>
      </c>
      <c r="E4138" s="418" t="s">
        <v>1706</v>
      </c>
      <c r="F4138" s="627">
        <v>20221128</v>
      </c>
      <c r="G4138" s="419">
        <v>681818</v>
      </c>
      <c r="H4138" s="419">
        <v>0</v>
      </c>
      <c r="I4138" s="419">
        <v>143.66999999999999</v>
      </c>
      <c r="J4138" s="466">
        <v>0</v>
      </c>
      <c r="K4138" s="419">
        <f>+G4138*J4138%</f>
        <v>0</v>
      </c>
      <c r="L4138" s="464">
        <f t="shared" ref="L4138:L4200" si="741">+G4138+K4138</f>
        <v>681818</v>
      </c>
      <c r="M4138" s="644">
        <f t="shared" si="727"/>
        <v>4.7830695437681294E-6</v>
      </c>
      <c r="P4138" s="479"/>
    </row>
    <row r="4139" spans="1:16" s="411" customFormat="1">
      <c r="A4139" s="680"/>
      <c r="B4139" s="456" t="s">
        <v>26</v>
      </c>
      <c r="C4139" s="458"/>
      <c r="D4139" s="449"/>
      <c r="E4139" s="526"/>
      <c r="F4139" s="626"/>
      <c r="G4139" s="454">
        <f>SUM(G4136:G4138)</f>
        <v>11808519</v>
      </c>
      <c r="H4139" s="454" t="s">
        <v>158</v>
      </c>
      <c r="I4139" s="454" t="s">
        <v>158</v>
      </c>
      <c r="J4139" s="454" t="s">
        <v>158</v>
      </c>
      <c r="K4139" s="454">
        <f t="shared" ref="K4139:L4139" si="742">SUM(K4136:K4138)</f>
        <v>89294.748974771006</v>
      </c>
      <c r="L4139" s="454">
        <f t="shared" si="742"/>
        <v>11897813.74897477</v>
      </c>
      <c r="M4139" s="644">
        <f t="shared" ref="M4139:M4202" si="743">+L4139/$L$4337</f>
        <v>8.3465192441600146E-5</v>
      </c>
    </row>
    <row r="4140" spans="1:16" ht="14">
      <c r="A4140" s="680"/>
      <c r="B4140" s="439" t="s">
        <v>887</v>
      </c>
      <c r="C4140" s="441">
        <v>1113537823</v>
      </c>
      <c r="D4140" s="439" t="s">
        <v>888</v>
      </c>
      <c r="E4140" s="418" t="s">
        <v>1706</v>
      </c>
      <c r="F4140" s="627">
        <v>20221128</v>
      </c>
      <c r="G4140" s="419">
        <v>5080545</v>
      </c>
      <c r="H4140" s="419">
        <v>111.41</v>
      </c>
      <c r="I4140" s="419">
        <v>143.66999999999999</v>
      </c>
      <c r="J4140" s="466">
        <f t="shared" si="728"/>
        <v>1.2895610806929358</v>
      </c>
      <c r="K4140" s="419">
        <f>+G4140*J4140%</f>
        <v>65516.731007090915</v>
      </c>
      <c r="L4140" s="464">
        <f t="shared" si="741"/>
        <v>5146061.7310070908</v>
      </c>
      <c r="M4140" s="644">
        <f t="shared" si="743"/>
        <v>3.6100500626165214E-5</v>
      </c>
      <c r="P4140" s="479"/>
    </row>
    <row r="4141" spans="1:16" s="411" customFormat="1">
      <c r="A4141" s="680"/>
      <c r="B4141" s="456" t="s">
        <v>26</v>
      </c>
      <c r="C4141" s="458"/>
      <c r="D4141" s="449"/>
      <c r="E4141" s="526"/>
      <c r="F4141" s="626"/>
      <c r="G4141" s="454">
        <f>+G4140</f>
        <v>5080545</v>
      </c>
      <c r="H4141" s="454" t="s">
        <v>158</v>
      </c>
      <c r="I4141" s="454" t="s">
        <v>158</v>
      </c>
      <c r="J4141" s="454" t="s">
        <v>158</v>
      </c>
      <c r="K4141" s="454">
        <f t="shared" ref="K4141:L4141" si="744">+K4140</f>
        <v>65516.731007090915</v>
      </c>
      <c r="L4141" s="454">
        <f t="shared" si="744"/>
        <v>5146061.7310070908</v>
      </c>
      <c r="M4141" s="644">
        <f t="shared" si="743"/>
        <v>3.6100500626165214E-5</v>
      </c>
    </row>
    <row r="4142" spans="1:16">
      <c r="A4142" s="680"/>
      <c r="B4142" s="440" t="s">
        <v>1451</v>
      </c>
      <c r="C4142" s="441">
        <v>1113640737</v>
      </c>
      <c r="D4142" s="414" t="s">
        <v>1452</v>
      </c>
      <c r="E4142" s="418" t="s">
        <v>1706</v>
      </c>
      <c r="F4142" s="627">
        <v>20220126</v>
      </c>
      <c r="G4142" s="419">
        <v>8094000</v>
      </c>
      <c r="H4142" s="419">
        <v>0</v>
      </c>
      <c r="I4142" s="419">
        <v>143.66999999999999</v>
      </c>
      <c r="J4142" s="466">
        <v>0</v>
      </c>
      <c r="K4142" s="419">
        <f>+G4142*J4142%</f>
        <v>0</v>
      </c>
      <c r="L4142" s="464">
        <f t="shared" si="741"/>
        <v>8094000</v>
      </c>
      <c r="M4142" s="644">
        <f t="shared" si="743"/>
        <v>5.67807903095243E-5</v>
      </c>
      <c r="P4142" s="479"/>
    </row>
    <row r="4143" spans="1:16" s="411" customFormat="1">
      <c r="A4143" s="680"/>
      <c r="B4143" s="456" t="s">
        <v>26</v>
      </c>
      <c r="C4143" s="458"/>
      <c r="D4143" s="449"/>
      <c r="E4143" s="526"/>
      <c r="F4143" s="626"/>
      <c r="G4143" s="454">
        <f>+G4142</f>
        <v>8094000</v>
      </c>
      <c r="H4143" s="454" t="s">
        <v>158</v>
      </c>
      <c r="I4143" s="454" t="s">
        <v>158</v>
      </c>
      <c r="J4143" s="454" t="s">
        <v>158</v>
      </c>
      <c r="K4143" s="454">
        <f t="shared" ref="K4143:L4143" si="745">+K4142</f>
        <v>0</v>
      </c>
      <c r="L4143" s="454">
        <f t="shared" si="745"/>
        <v>8094000</v>
      </c>
      <c r="M4143" s="644">
        <f t="shared" si="743"/>
        <v>5.67807903095243E-5</v>
      </c>
    </row>
    <row r="4144" spans="1:16" ht="14">
      <c r="A4144" s="680"/>
      <c r="B4144" s="439" t="s">
        <v>1613</v>
      </c>
      <c r="C4144" s="441">
        <v>1037654875</v>
      </c>
      <c r="D4144" s="439" t="s">
        <v>1614</v>
      </c>
      <c r="E4144" s="418" t="s">
        <v>1706</v>
      </c>
      <c r="F4144" s="625">
        <v>44729</v>
      </c>
      <c r="G4144" s="419">
        <v>1100000</v>
      </c>
      <c r="H4144" s="419">
        <v>0</v>
      </c>
      <c r="I4144" s="419">
        <v>143.66999999999999</v>
      </c>
      <c r="J4144" s="466">
        <v>0</v>
      </c>
      <c r="K4144" s="419">
        <f>+G4144*J4144%</f>
        <v>0</v>
      </c>
      <c r="L4144" s="464">
        <f t="shared" si="741"/>
        <v>1100000</v>
      </c>
      <c r="M4144" s="644">
        <f t="shared" si="743"/>
        <v>7.7166875883959392E-6</v>
      </c>
      <c r="P4144" s="479"/>
    </row>
    <row r="4145" spans="1:16" s="411" customFormat="1">
      <c r="A4145" s="680"/>
      <c r="B4145" s="456" t="s">
        <v>26</v>
      </c>
      <c r="C4145" s="458"/>
      <c r="D4145" s="449"/>
      <c r="E4145" s="526"/>
      <c r="F4145" s="626"/>
      <c r="G4145" s="454">
        <f>+G4144</f>
        <v>1100000</v>
      </c>
      <c r="H4145" s="454" t="s">
        <v>158</v>
      </c>
      <c r="I4145" s="454" t="s">
        <v>158</v>
      </c>
      <c r="J4145" s="454" t="s">
        <v>158</v>
      </c>
      <c r="K4145" s="454">
        <f t="shared" ref="K4145:L4145" si="746">+K4144</f>
        <v>0</v>
      </c>
      <c r="L4145" s="454">
        <f t="shared" si="746"/>
        <v>1100000</v>
      </c>
      <c r="M4145" s="644">
        <f t="shared" si="743"/>
        <v>7.7166875883959392E-6</v>
      </c>
    </row>
    <row r="4146" spans="1:16" ht="14">
      <c r="A4146" s="680"/>
      <c r="B4146" s="439" t="s">
        <v>407</v>
      </c>
      <c r="C4146" s="441">
        <v>1005893771</v>
      </c>
      <c r="D4146" s="439" t="s">
        <v>408</v>
      </c>
      <c r="E4146" s="418" t="s">
        <v>1706</v>
      </c>
      <c r="F4146" s="627">
        <v>20221128</v>
      </c>
      <c r="G4146" s="419">
        <v>2080772</v>
      </c>
      <c r="H4146" s="419">
        <v>0</v>
      </c>
      <c r="I4146" s="419">
        <v>143.66999999999999</v>
      </c>
      <c r="J4146" s="466">
        <v>0</v>
      </c>
      <c r="K4146" s="419">
        <f>+G4146*J4146%</f>
        <v>0</v>
      </c>
      <c r="L4146" s="464">
        <f t="shared" si="741"/>
        <v>2080772</v>
      </c>
      <c r="M4146" s="644">
        <f t="shared" si="743"/>
        <v>1.4596970424256176E-5</v>
      </c>
      <c r="P4146" s="479"/>
    </row>
    <row r="4147" spans="1:16" s="411" customFormat="1">
      <c r="A4147" s="680"/>
      <c r="B4147" s="456" t="s">
        <v>26</v>
      </c>
      <c r="C4147" s="458"/>
      <c r="D4147" s="449"/>
      <c r="E4147" s="526"/>
      <c r="F4147" s="626"/>
      <c r="G4147" s="454">
        <f>+G4146</f>
        <v>2080772</v>
      </c>
      <c r="H4147" s="454" t="s">
        <v>158</v>
      </c>
      <c r="I4147" s="454" t="s">
        <v>158</v>
      </c>
      <c r="J4147" s="454" t="s">
        <v>158</v>
      </c>
      <c r="K4147" s="454">
        <f t="shared" ref="K4147:L4147" si="747">+K4146</f>
        <v>0</v>
      </c>
      <c r="L4147" s="454">
        <f t="shared" si="747"/>
        <v>2080772</v>
      </c>
      <c r="M4147" s="644">
        <f t="shared" si="743"/>
        <v>1.4596970424256176E-5</v>
      </c>
    </row>
    <row r="4148" spans="1:16" ht="14">
      <c r="A4148" s="680"/>
      <c r="B4148" s="439" t="s">
        <v>857</v>
      </c>
      <c r="C4148" s="441">
        <v>1006051477</v>
      </c>
      <c r="D4148" s="439" t="s">
        <v>858</v>
      </c>
      <c r="E4148" s="418" t="s">
        <v>1706</v>
      </c>
      <c r="F4148" s="627">
        <v>20210430</v>
      </c>
      <c r="G4148" s="419">
        <v>6000000</v>
      </c>
      <c r="H4148" s="419">
        <v>107.76</v>
      </c>
      <c r="I4148" s="419">
        <v>143.66999999999999</v>
      </c>
      <c r="J4148" s="466">
        <f t="shared" ref="J4148:J4205" si="748">+I4148/H4148</f>
        <v>1.333240534521158</v>
      </c>
      <c r="K4148" s="419">
        <f>+G4148*J4148%</f>
        <v>79994.432071269475</v>
      </c>
      <c r="L4148" s="464">
        <f t="shared" si="741"/>
        <v>6079994.4320712695</v>
      </c>
      <c r="M4148" s="644">
        <f t="shared" si="743"/>
        <v>4.2652197792255255E-5</v>
      </c>
      <c r="P4148" s="479"/>
    </row>
    <row r="4149" spans="1:16" s="411" customFormat="1">
      <c r="A4149" s="680"/>
      <c r="B4149" s="456" t="s">
        <v>26</v>
      </c>
      <c r="C4149" s="458"/>
      <c r="D4149" s="449"/>
      <c r="E4149" s="526"/>
      <c r="F4149" s="626"/>
      <c r="G4149" s="454">
        <f>+G4148</f>
        <v>6000000</v>
      </c>
      <c r="H4149" s="454" t="s">
        <v>158</v>
      </c>
      <c r="I4149" s="454" t="s">
        <v>158</v>
      </c>
      <c r="J4149" s="454" t="s">
        <v>158</v>
      </c>
      <c r="K4149" s="454">
        <f t="shared" ref="K4149:L4149" si="749">+K4148</f>
        <v>79994.432071269475</v>
      </c>
      <c r="L4149" s="454">
        <f t="shared" si="749"/>
        <v>6079994.4320712695</v>
      </c>
      <c r="M4149" s="644">
        <f t="shared" si="743"/>
        <v>4.2652197792255255E-5</v>
      </c>
    </row>
    <row r="4150" spans="1:16" ht="14">
      <c r="A4150" s="680"/>
      <c r="B4150" s="439" t="s">
        <v>693</v>
      </c>
      <c r="C4150" s="441">
        <v>1007555301</v>
      </c>
      <c r="D4150" s="439" t="s">
        <v>694</v>
      </c>
      <c r="E4150" s="418" t="s">
        <v>1706</v>
      </c>
      <c r="F4150" s="627">
        <v>20211231</v>
      </c>
      <c r="G4150" s="419">
        <v>6714363</v>
      </c>
      <c r="H4150" s="419">
        <v>0</v>
      </c>
      <c r="I4150" s="419">
        <v>143.66999999999999</v>
      </c>
      <c r="J4150" s="466">
        <v>0</v>
      </c>
      <c r="K4150" s="419">
        <f>+G4150*J4150%</f>
        <v>0</v>
      </c>
      <c r="L4150" s="464">
        <f t="shared" si="741"/>
        <v>6714363</v>
      </c>
      <c r="M4150" s="644">
        <f t="shared" si="743"/>
        <v>4.7102401478259021E-5</v>
      </c>
      <c r="P4150" s="479"/>
    </row>
    <row r="4151" spans="1:16" s="411" customFormat="1" ht="14">
      <c r="A4151" s="680"/>
      <c r="B4151" s="439" t="s">
        <v>693</v>
      </c>
      <c r="C4151" s="441">
        <v>1007555301</v>
      </c>
      <c r="D4151" s="439" t="s">
        <v>694</v>
      </c>
      <c r="E4151" s="418" t="s">
        <v>1706</v>
      </c>
      <c r="F4151" s="627">
        <v>20221128</v>
      </c>
      <c r="G4151" s="419">
        <v>5454545</v>
      </c>
      <c r="H4151" s="454"/>
      <c r="I4151" s="454"/>
      <c r="J4151" s="467"/>
      <c r="K4151" s="419">
        <f>+G4151*J4151%</f>
        <v>0</v>
      </c>
      <c r="L4151" s="464">
        <f t="shared" si="741"/>
        <v>5454545</v>
      </c>
      <c r="M4151" s="644">
        <f t="shared" si="743"/>
        <v>3.8264563365315571E-5</v>
      </c>
    </row>
    <row r="4152" spans="1:16">
      <c r="A4152" s="680"/>
      <c r="B4152" s="456" t="s">
        <v>26</v>
      </c>
      <c r="C4152" s="458"/>
      <c r="D4152" s="449"/>
      <c r="E4152" s="526"/>
      <c r="F4152" s="626"/>
      <c r="G4152" s="454">
        <f>+G4151</f>
        <v>5454545</v>
      </c>
      <c r="H4152" s="454" t="s">
        <v>158</v>
      </c>
      <c r="I4152" s="454" t="s">
        <v>158</v>
      </c>
      <c r="J4152" s="454" t="s">
        <v>158</v>
      </c>
      <c r="K4152" s="454">
        <f t="shared" ref="K4152:L4152" si="750">+K4151</f>
        <v>0</v>
      </c>
      <c r="L4152" s="454">
        <f t="shared" si="750"/>
        <v>5454545</v>
      </c>
      <c r="M4152" s="644">
        <f t="shared" si="743"/>
        <v>3.8264563365315571E-5</v>
      </c>
      <c r="P4152" s="479"/>
    </row>
    <row r="4153" spans="1:16" s="411" customFormat="1" ht="14">
      <c r="A4153" s="680"/>
      <c r="B4153" s="444" t="s">
        <v>607</v>
      </c>
      <c r="C4153" s="441">
        <v>900077130</v>
      </c>
      <c r="D4153" s="414" t="s">
        <v>608</v>
      </c>
      <c r="E4153" s="418" t="s">
        <v>1706</v>
      </c>
      <c r="F4153" s="627">
        <v>20230126</v>
      </c>
      <c r="G4153" s="419">
        <v>3306072</v>
      </c>
      <c r="H4153" s="454"/>
      <c r="I4153" s="419">
        <v>143.66999999999999</v>
      </c>
      <c r="J4153" s="467"/>
      <c r="K4153" s="419">
        <f>+G4153*J4153%</f>
        <v>0</v>
      </c>
      <c r="L4153" s="464">
        <f t="shared" si="741"/>
        <v>3306072</v>
      </c>
      <c r="M4153" s="644">
        <f t="shared" si="743"/>
        <v>2.3192658880675762E-5</v>
      </c>
    </row>
    <row r="4154" spans="1:16">
      <c r="A4154" s="680"/>
      <c r="B4154" s="456" t="s">
        <v>26</v>
      </c>
      <c r="C4154" s="458"/>
      <c r="D4154" s="449"/>
      <c r="E4154" s="526"/>
      <c r="F4154" s="626"/>
      <c r="G4154" s="454">
        <f>+G4153</f>
        <v>3306072</v>
      </c>
      <c r="H4154" s="454" t="s">
        <v>158</v>
      </c>
      <c r="I4154" s="454" t="s">
        <v>158</v>
      </c>
      <c r="J4154" s="454" t="s">
        <v>158</v>
      </c>
      <c r="K4154" s="454">
        <f t="shared" ref="K4154:L4154" si="751">+K4153</f>
        <v>0</v>
      </c>
      <c r="L4154" s="454">
        <f t="shared" si="751"/>
        <v>3306072</v>
      </c>
      <c r="M4154" s="644">
        <f t="shared" si="743"/>
        <v>2.3192658880675762E-5</v>
      </c>
      <c r="P4154" s="479"/>
    </row>
    <row r="4155" spans="1:16" s="411" customFormat="1">
      <c r="A4155" s="680"/>
      <c r="B4155" s="440" t="s">
        <v>1453</v>
      </c>
      <c r="C4155" s="441">
        <v>901381392</v>
      </c>
      <c r="D4155" s="414" t="s">
        <v>1454</v>
      </c>
      <c r="E4155" s="418" t="s">
        <v>1706</v>
      </c>
      <c r="F4155" s="627">
        <v>20240822</v>
      </c>
      <c r="G4155" s="419">
        <v>186655</v>
      </c>
      <c r="H4155" s="454"/>
      <c r="I4155" s="419">
        <v>143.66999999999999</v>
      </c>
      <c r="J4155" s="467"/>
      <c r="K4155" s="419">
        <f>+G4155*J4155%</f>
        <v>0</v>
      </c>
      <c r="L4155" s="464">
        <f t="shared" si="741"/>
        <v>186655</v>
      </c>
      <c r="M4155" s="644">
        <f t="shared" si="743"/>
        <v>1.3094166561927673E-6</v>
      </c>
    </row>
    <row r="4156" spans="1:16" ht="14">
      <c r="A4156" s="680"/>
      <c r="B4156" s="439" t="s">
        <v>1453</v>
      </c>
      <c r="C4156" s="441">
        <v>901381392</v>
      </c>
      <c r="D4156" s="439" t="s">
        <v>1615</v>
      </c>
      <c r="E4156" s="418" t="s">
        <v>1706</v>
      </c>
      <c r="F4156" s="629">
        <v>45526</v>
      </c>
      <c r="G4156" s="419">
        <v>3131344</v>
      </c>
      <c r="H4156" s="419">
        <v>0</v>
      </c>
      <c r="I4156" s="419">
        <v>143.66999999999999</v>
      </c>
      <c r="J4156" s="466">
        <v>0</v>
      </c>
      <c r="K4156" s="419">
        <f>+G4156*J4156%</f>
        <v>0</v>
      </c>
      <c r="L4156" s="464">
        <f t="shared" si="741"/>
        <v>3131344</v>
      </c>
      <c r="M4156" s="644">
        <f t="shared" si="743"/>
        <v>2.1966912163452813E-5</v>
      </c>
      <c r="P4156" s="479"/>
    </row>
    <row r="4157" spans="1:16" s="411" customFormat="1">
      <c r="A4157" s="680"/>
      <c r="B4157" s="456" t="s">
        <v>26</v>
      </c>
      <c r="C4157" s="458"/>
      <c r="D4157" s="449"/>
      <c r="E4157" s="526"/>
      <c r="F4157" s="626"/>
      <c r="G4157" s="454">
        <f>SUM(G4155:G4156)</f>
        <v>3317999</v>
      </c>
      <c r="H4157" s="454" t="s">
        <v>158</v>
      </c>
      <c r="I4157" s="454" t="s">
        <v>158</v>
      </c>
      <c r="J4157" s="454" t="s">
        <v>158</v>
      </c>
      <c r="K4157" s="454">
        <f t="shared" ref="K4157:L4157" si="752">SUM(K4155:K4156)</f>
        <v>0</v>
      </c>
      <c r="L4157" s="454">
        <f t="shared" si="752"/>
        <v>3317999</v>
      </c>
      <c r="M4157" s="644">
        <f t="shared" si="743"/>
        <v>2.327632881964558E-5</v>
      </c>
    </row>
    <row r="4158" spans="1:16">
      <c r="A4158" s="680"/>
      <c r="B4158" s="440" t="s">
        <v>1455</v>
      </c>
      <c r="C4158" s="441">
        <v>890319193</v>
      </c>
      <c r="D4158" s="414" t="s">
        <v>1456</v>
      </c>
      <c r="E4158" s="418" t="s">
        <v>1706</v>
      </c>
      <c r="F4158" s="627">
        <v>20240823</v>
      </c>
      <c r="G4158" s="419">
        <v>325253</v>
      </c>
      <c r="H4158" s="419">
        <v>0</v>
      </c>
      <c r="I4158" s="419">
        <v>143.66999999999999</v>
      </c>
      <c r="J4158" s="466">
        <v>0</v>
      </c>
      <c r="K4158" s="419">
        <f>+G4158*J4158%</f>
        <v>0</v>
      </c>
      <c r="L4158" s="464">
        <f t="shared" si="741"/>
        <v>325253</v>
      </c>
      <c r="M4158" s="644">
        <f t="shared" si="743"/>
        <v>2.2817052619895857E-6</v>
      </c>
      <c r="P4158" s="479"/>
    </row>
    <row r="4159" spans="1:16" s="411" customFormat="1">
      <c r="A4159" s="680"/>
      <c r="B4159" s="456" t="s">
        <v>26</v>
      </c>
      <c r="C4159" s="458"/>
      <c r="D4159" s="449"/>
      <c r="E4159" s="526"/>
      <c r="F4159" s="626"/>
      <c r="G4159" s="454">
        <f>+G4158</f>
        <v>325253</v>
      </c>
      <c r="H4159" s="454" t="s">
        <v>158</v>
      </c>
      <c r="I4159" s="454" t="s">
        <v>158</v>
      </c>
      <c r="J4159" s="454" t="s">
        <v>158</v>
      </c>
      <c r="K4159" s="454">
        <f t="shared" ref="K4159:L4159" si="753">+K4158</f>
        <v>0</v>
      </c>
      <c r="L4159" s="454">
        <f t="shared" si="753"/>
        <v>325253</v>
      </c>
      <c r="M4159" s="644">
        <f t="shared" si="743"/>
        <v>2.2817052619895857E-6</v>
      </c>
    </row>
    <row r="4160" spans="1:16">
      <c r="A4160" s="680"/>
      <c r="B4160" s="440" t="s">
        <v>1203</v>
      </c>
      <c r="C4160" s="441">
        <v>18846435</v>
      </c>
      <c r="D4160" s="414" t="s">
        <v>534</v>
      </c>
      <c r="E4160" s="418" t="s">
        <v>1706</v>
      </c>
      <c r="F4160" s="627">
        <v>20220331</v>
      </c>
      <c r="G4160" s="419">
        <v>23231920</v>
      </c>
      <c r="H4160" s="419">
        <v>119.31</v>
      </c>
      <c r="I4160" s="419">
        <v>143.66999999999999</v>
      </c>
      <c r="J4160" s="466">
        <f t="shared" si="748"/>
        <v>1.2041740005028916</v>
      </c>
      <c r="K4160" s="419">
        <f>+G4160*J4160%</f>
        <v>279752.74045763136</v>
      </c>
      <c r="L4160" s="464">
        <f t="shared" si="741"/>
        <v>23511672.740457632</v>
      </c>
      <c r="M4160" s="644">
        <f t="shared" si="743"/>
        <v>1.6493839383519685E-4</v>
      </c>
      <c r="P4160" s="479"/>
    </row>
    <row r="4161" spans="1:16" s="411" customFormat="1">
      <c r="A4161" s="680"/>
      <c r="B4161" s="456" t="s">
        <v>26</v>
      </c>
      <c r="C4161" s="458"/>
      <c r="D4161" s="449"/>
      <c r="E4161" s="526"/>
      <c r="F4161" s="626"/>
      <c r="G4161" s="454">
        <f>+G4160</f>
        <v>23231920</v>
      </c>
      <c r="H4161" s="454" t="s">
        <v>158</v>
      </c>
      <c r="I4161" s="454" t="s">
        <v>158</v>
      </c>
      <c r="J4161" s="454" t="s">
        <v>158</v>
      </c>
      <c r="K4161" s="454">
        <f t="shared" ref="K4161:L4161" si="754">+K4160</f>
        <v>279752.74045763136</v>
      </c>
      <c r="L4161" s="454">
        <f t="shared" si="754"/>
        <v>23511672.740457632</v>
      </c>
      <c r="M4161" s="644">
        <f t="shared" si="743"/>
        <v>1.6493839383519685E-4</v>
      </c>
    </row>
    <row r="4162" spans="1:16" ht="14">
      <c r="A4162" s="680"/>
      <c r="B4162" s="439" t="s">
        <v>906</v>
      </c>
      <c r="C4162" s="441">
        <v>1144184962</v>
      </c>
      <c r="D4162" s="439" t="s">
        <v>907</v>
      </c>
      <c r="E4162" s="418" t="s">
        <v>1706</v>
      </c>
      <c r="F4162" s="627">
        <v>20211220</v>
      </c>
      <c r="G4162" s="419">
        <v>3391179</v>
      </c>
      <c r="H4162" s="419">
        <v>0</v>
      </c>
      <c r="I4162" s="419">
        <v>143.66999999999999</v>
      </c>
      <c r="J4162" s="466">
        <v>0</v>
      </c>
      <c r="K4162" s="419">
        <f>+G4162*J4162%</f>
        <v>0</v>
      </c>
      <c r="L4162" s="464">
        <f t="shared" si="741"/>
        <v>3391179</v>
      </c>
      <c r="M4162" s="644">
        <f t="shared" si="743"/>
        <v>2.3789698999389954E-5</v>
      </c>
      <c r="P4162" s="479"/>
    </row>
    <row r="4163" spans="1:16" s="411" customFormat="1" ht="14">
      <c r="A4163" s="680"/>
      <c r="B4163" s="439" t="s">
        <v>906</v>
      </c>
      <c r="C4163" s="441">
        <v>1144184962</v>
      </c>
      <c r="D4163" s="439" t="s">
        <v>907</v>
      </c>
      <c r="E4163" s="418" t="s">
        <v>1706</v>
      </c>
      <c r="F4163" s="627">
        <v>20211231</v>
      </c>
      <c r="G4163" s="419">
        <v>7735522</v>
      </c>
      <c r="H4163" s="454"/>
      <c r="I4163" s="454"/>
      <c r="J4163" s="467"/>
      <c r="K4163" s="419">
        <f>+G4163*J4163%</f>
        <v>0</v>
      </c>
      <c r="L4163" s="464">
        <f t="shared" si="741"/>
        <v>7735522</v>
      </c>
      <c r="M4163" s="644">
        <f t="shared" si="743"/>
        <v>5.4266006006512479E-5</v>
      </c>
    </row>
    <row r="4164" spans="1:16" ht="14">
      <c r="A4164" s="680"/>
      <c r="B4164" s="439" t="s">
        <v>906</v>
      </c>
      <c r="C4164" s="441">
        <v>1144184962</v>
      </c>
      <c r="D4164" s="439" t="s">
        <v>907</v>
      </c>
      <c r="E4164" s="418" t="s">
        <v>1706</v>
      </c>
      <c r="F4164" s="627">
        <v>20221128</v>
      </c>
      <c r="G4164" s="419">
        <v>681818</v>
      </c>
      <c r="H4164" s="419">
        <v>0</v>
      </c>
      <c r="I4164" s="419">
        <v>143.66999999999999</v>
      </c>
      <c r="J4164" s="466">
        <v>0</v>
      </c>
      <c r="K4164" s="419">
        <f>+G4164*J4164%</f>
        <v>0</v>
      </c>
      <c r="L4164" s="464">
        <f t="shared" si="741"/>
        <v>681818</v>
      </c>
      <c r="M4164" s="644">
        <f t="shared" si="743"/>
        <v>4.7830695437681294E-6</v>
      </c>
      <c r="P4164" s="479"/>
    </row>
    <row r="4165" spans="1:16" s="411" customFormat="1">
      <c r="A4165" s="680"/>
      <c r="B4165" s="456" t="s">
        <v>26</v>
      </c>
      <c r="C4165" s="458"/>
      <c r="D4165" s="449"/>
      <c r="E4165" s="526"/>
      <c r="F4165" s="626"/>
      <c r="G4165" s="454">
        <f>SUM(G4162:G4164)</f>
        <v>11808519</v>
      </c>
      <c r="H4165" s="454" t="s">
        <v>158</v>
      </c>
      <c r="I4165" s="454" t="s">
        <v>158</v>
      </c>
      <c r="J4165" s="454" t="s">
        <v>158</v>
      </c>
      <c r="K4165" s="454">
        <f t="shared" ref="K4165:L4165" si="755">SUM(K4162:K4164)</f>
        <v>0</v>
      </c>
      <c r="L4165" s="454">
        <f t="shared" si="755"/>
        <v>11808519</v>
      </c>
      <c r="M4165" s="644">
        <f t="shared" si="743"/>
        <v>8.2838774549670572E-5</v>
      </c>
    </row>
    <row r="4166" spans="1:16" ht="14">
      <c r="A4166" s="680"/>
      <c r="B4166" s="439" t="s">
        <v>728</v>
      </c>
      <c r="C4166" s="441">
        <v>1107085082</v>
      </c>
      <c r="D4166" s="439" t="s">
        <v>729</v>
      </c>
      <c r="E4166" s="418" t="s">
        <v>1706</v>
      </c>
      <c r="F4166" s="625">
        <v>44729</v>
      </c>
      <c r="G4166" s="419">
        <v>1100000</v>
      </c>
      <c r="H4166" s="419">
        <v>0</v>
      </c>
      <c r="I4166" s="419">
        <v>143.66999999999999</v>
      </c>
      <c r="J4166" s="466">
        <v>0</v>
      </c>
      <c r="K4166" s="419">
        <f>+G4166*J4166%</f>
        <v>0</v>
      </c>
      <c r="L4166" s="464">
        <f t="shared" si="741"/>
        <v>1100000</v>
      </c>
      <c r="M4166" s="644">
        <f t="shared" si="743"/>
        <v>7.7166875883959392E-6</v>
      </c>
      <c r="P4166" s="479"/>
    </row>
    <row r="4167" spans="1:16" s="411" customFormat="1">
      <c r="A4167" s="680"/>
      <c r="B4167" s="456" t="s">
        <v>26</v>
      </c>
      <c r="C4167" s="458"/>
      <c r="D4167" s="449"/>
      <c r="E4167" s="526"/>
      <c r="F4167" s="626"/>
      <c r="G4167" s="454">
        <f>+G4166</f>
        <v>1100000</v>
      </c>
      <c r="H4167" s="454" t="s">
        <v>158</v>
      </c>
      <c r="I4167" s="454" t="s">
        <v>158</v>
      </c>
      <c r="J4167" s="454" t="s">
        <v>158</v>
      </c>
      <c r="K4167" s="454">
        <f t="shared" ref="K4167:L4167" si="756">+K4166</f>
        <v>0</v>
      </c>
      <c r="L4167" s="454">
        <f t="shared" si="756"/>
        <v>1100000</v>
      </c>
      <c r="M4167" s="644">
        <f t="shared" si="743"/>
        <v>7.7166875883959392E-6</v>
      </c>
    </row>
    <row r="4168" spans="1:16" ht="28">
      <c r="A4168" s="680"/>
      <c r="B4168" s="444" t="s">
        <v>615</v>
      </c>
      <c r="C4168" s="441">
        <v>800103071</v>
      </c>
      <c r="D4168" s="414" t="s">
        <v>616</v>
      </c>
      <c r="E4168" s="418" t="s">
        <v>1706</v>
      </c>
      <c r="F4168" s="627">
        <v>20230317</v>
      </c>
      <c r="G4168" s="419">
        <v>332466</v>
      </c>
      <c r="H4168" s="419">
        <v>126.03</v>
      </c>
      <c r="I4168" s="419">
        <v>143.66999999999999</v>
      </c>
      <c r="J4168" s="466">
        <f t="shared" si="748"/>
        <v>1.1399666746012853</v>
      </c>
      <c r="K4168" s="419">
        <f t="shared" ref="K4168:K4189" si="757">+G4168*J4168%</f>
        <v>3790.0016043799092</v>
      </c>
      <c r="L4168" s="464">
        <f t="shared" si="741"/>
        <v>336256.00160437991</v>
      </c>
      <c r="M4168" s="644">
        <f t="shared" si="743"/>
        <v>2.3588931946401486E-6</v>
      </c>
      <c r="P4168" s="479"/>
    </row>
    <row r="4169" spans="1:16" s="411" customFormat="1" ht="28">
      <c r="A4169" s="680"/>
      <c r="B4169" s="444" t="s">
        <v>615</v>
      </c>
      <c r="C4169" s="441">
        <v>800103071</v>
      </c>
      <c r="D4169" s="414" t="s">
        <v>616</v>
      </c>
      <c r="E4169" s="418" t="s">
        <v>1706</v>
      </c>
      <c r="F4169" s="627">
        <v>20230324</v>
      </c>
      <c r="G4169" s="419">
        <v>2904264</v>
      </c>
      <c r="H4169" s="454"/>
      <c r="I4169" s="419">
        <v>143.66999999999999</v>
      </c>
      <c r="J4169" s="467"/>
      <c r="K4169" s="419">
        <f t="shared" si="757"/>
        <v>0</v>
      </c>
      <c r="L4169" s="464">
        <f t="shared" si="741"/>
        <v>2904264</v>
      </c>
      <c r="M4169" s="644">
        <f t="shared" si="743"/>
        <v>2.0373907238386494E-5</v>
      </c>
    </row>
    <row r="4170" spans="1:16" ht="28">
      <c r="A4170" s="680"/>
      <c r="B4170" s="444" t="s">
        <v>615</v>
      </c>
      <c r="C4170" s="441">
        <v>800103071</v>
      </c>
      <c r="D4170" s="414" t="s">
        <v>616</v>
      </c>
      <c r="E4170" s="418" t="s">
        <v>1706</v>
      </c>
      <c r="F4170" s="627">
        <v>20230323</v>
      </c>
      <c r="G4170" s="419">
        <v>6319690</v>
      </c>
      <c r="H4170" s="419">
        <v>119.31</v>
      </c>
      <c r="I4170" s="419">
        <v>143.66999999999999</v>
      </c>
      <c r="J4170" s="466">
        <f t="shared" si="748"/>
        <v>1.2041740005028916</v>
      </c>
      <c r="K4170" s="419">
        <f t="shared" si="757"/>
        <v>76100.063892381178</v>
      </c>
      <c r="L4170" s="464">
        <f t="shared" si="741"/>
        <v>6395790.0638923813</v>
      </c>
      <c r="M4170" s="644">
        <f t="shared" si="743"/>
        <v>4.4867558003658554E-5</v>
      </c>
      <c r="P4170" s="479"/>
    </row>
    <row r="4171" spans="1:16" s="411" customFormat="1" ht="28">
      <c r="A4171" s="680"/>
      <c r="B4171" s="444" t="s">
        <v>615</v>
      </c>
      <c r="C4171" s="441">
        <v>800103071</v>
      </c>
      <c r="D4171" s="414" t="s">
        <v>616</v>
      </c>
      <c r="E4171" s="418" t="s">
        <v>1706</v>
      </c>
      <c r="F4171" s="627">
        <v>20230425</v>
      </c>
      <c r="G4171" s="419">
        <v>6349786</v>
      </c>
      <c r="H4171" s="454"/>
      <c r="I4171" s="419">
        <v>143.66999999999999</v>
      </c>
      <c r="J4171" s="467"/>
      <c r="K4171" s="419">
        <f t="shared" si="757"/>
        <v>0</v>
      </c>
      <c r="L4171" s="464">
        <f t="shared" si="741"/>
        <v>6349786</v>
      </c>
      <c r="M4171" s="644">
        <f t="shared" si="743"/>
        <v>4.4544831650154815E-5</v>
      </c>
    </row>
    <row r="4172" spans="1:16" ht="28">
      <c r="A4172" s="680"/>
      <c r="B4172" s="444" t="s">
        <v>615</v>
      </c>
      <c r="C4172" s="441">
        <v>800103071</v>
      </c>
      <c r="D4172" s="414" t="s">
        <v>616</v>
      </c>
      <c r="E4172" s="418" t="s">
        <v>1706</v>
      </c>
      <c r="F4172" s="627">
        <v>20230425</v>
      </c>
      <c r="G4172" s="419">
        <v>1489752</v>
      </c>
      <c r="H4172" s="419">
        <v>143.38</v>
      </c>
      <c r="I4172" s="419">
        <v>143.66999999999999</v>
      </c>
      <c r="J4172" s="466">
        <f t="shared" si="748"/>
        <v>1.0020225972939043</v>
      </c>
      <c r="K4172" s="419">
        <f t="shared" si="757"/>
        <v>14927.651683637885</v>
      </c>
      <c r="L4172" s="464">
        <f t="shared" si="741"/>
        <v>1504679.6516836379</v>
      </c>
      <c r="M4172" s="644">
        <f t="shared" si="743"/>
        <v>1.0555584356962775E-5</v>
      </c>
      <c r="P4172" s="479"/>
    </row>
    <row r="4173" spans="1:16" s="411" customFormat="1" ht="28">
      <c r="A4173" s="680"/>
      <c r="B4173" s="444" t="s">
        <v>615</v>
      </c>
      <c r="C4173" s="441">
        <v>800103071</v>
      </c>
      <c r="D4173" s="414" t="s">
        <v>616</v>
      </c>
      <c r="E4173" s="418" t="s">
        <v>1706</v>
      </c>
      <c r="F4173" s="627">
        <v>20230427</v>
      </c>
      <c r="G4173" s="419">
        <v>266631</v>
      </c>
      <c r="H4173" s="454"/>
      <c r="I4173" s="419">
        <v>143.66999999999999</v>
      </c>
      <c r="J4173" s="467"/>
      <c r="K4173" s="419">
        <f t="shared" si="757"/>
        <v>0</v>
      </c>
      <c r="L4173" s="464">
        <f t="shared" si="741"/>
        <v>266631</v>
      </c>
      <c r="M4173" s="644">
        <f t="shared" si="743"/>
        <v>1.8704619348923614E-6</v>
      </c>
    </row>
    <row r="4174" spans="1:16" ht="28">
      <c r="A4174" s="680"/>
      <c r="B4174" s="444" t="s">
        <v>615</v>
      </c>
      <c r="C4174" s="441">
        <v>800103071</v>
      </c>
      <c r="D4174" s="414" t="s">
        <v>616</v>
      </c>
      <c r="E4174" s="418" t="s">
        <v>1706</v>
      </c>
      <c r="F4174" s="627">
        <v>20230323</v>
      </c>
      <c r="G4174" s="419">
        <v>2557264</v>
      </c>
      <c r="H4174" s="419">
        <v>121.5</v>
      </c>
      <c r="I4174" s="419">
        <v>143.66999999999999</v>
      </c>
      <c r="J4174" s="466">
        <f t="shared" si="748"/>
        <v>1.182469135802469</v>
      </c>
      <c r="K4174" s="419">
        <f t="shared" si="757"/>
        <v>30238.857520987651</v>
      </c>
      <c r="L4174" s="464">
        <f t="shared" si="741"/>
        <v>2587502.8575209877</v>
      </c>
      <c r="M4174" s="644">
        <f t="shared" si="743"/>
        <v>1.8151773805064756E-5</v>
      </c>
      <c r="P4174" s="479"/>
    </row>
    <row r="4175" spans="1:16" ht="28">
      <c r="A4175" s="680"/>
      <c r="B4175" s="444" t="s">
        <v>615</v>
      </c>
      <c r="C4175" s="441">
        <v>800103071</v>
      </c>
      <c r="D4175" s="414" t="s">
        <v>616</v>
      </c>
      <c r="E4175" s="418" t="s">
        <v>1706</v>
      </c>
      <c r="F4175" s="627">
        <v>20230323</v>
      </c>
      <c r="G4175" s="419">
        <v>304722</v>
      </c>
      <c r="H4175" s="419">
        <v>107.76</v>
      </c>
      <c r="I4175" s="419">
        <v>143.66999999999999</v>
      </c>
      <c r="J4175" s="466">
        <f t="shared" si="748"/>
        <v>1.333240534521158</v>
      </c>
      <c r="K4175" s="419">
        <f t="shared" si="757"/>
        <v>4062.6772216035633</v>
      </c>
      <c r="L4175" s="464">
        <f t="shared" si="741"/>
        <v>308784.67722160358</v>
      </c>
      <c r="M4175" s="644">
        <f t="shared" si="743"/>
        <v>2.1661771692752677E-6</v>
      </c>
      <c r="P4175" s="479"/>
    </row>
    <row r="4176" spans="1:16" s="411" customFormat="1" ht="28">
      <c r="A4176" s="680"/>
      <c r="B4176" s="444" t="s">
        <v>615</v>
      </c>
      <c r="C4176" s="441">
        <v>800103071</v>
      </c>
      <c r="D4176" s="414" t="s">
        <v>616</v>
      </c>
      <c r="E4176" s="418" t="s">
        <v>1706</v>
      </c>
      <c r="F4176" s="627">
        <v>20230413</v>
      </c>
      <c r="G4176" s="419">
        <v>4312663</v>
      </c>
      <c r="H4176" s="454"/>
      <c r="I4176" s="419">
        <v>143.66999999999999</v>
      </c>
      <c r="J4176" s="467"/>
      <c r="K4176" s="419">
        <f t="shared" si="757"/>
        <v>0</v>
      </c>
      <c r="L4176" s="464">
        <f t="shared" si="741"/>
        <v>4312663</v>
      </c>
      <c r="M4176" s="644">
        <f t="shared" si="743"/>
        <v>3.0254066404576721E-5</v>
      </c>
    </row>
    <row r="4177" spans="1:16" ht="28">
      <c r="A4177" s="680"/>
      <c r="B4177" s="444" t="s">
        <v>615</v>
      </c>
      <c r="C4177" s="441">
        <v>800103071</v>
      </c>
      <c r="D4177" s="414" t="s">
        <v>616</v>
      </c>
      <c r="E4177" s="418" t="s">
        <v>1706</v>
      </c>
      <c r="F4177" s="627">
        <v>20230413</v>
      </c>
      <c r="G4177" s="419">
        <v>4836991</v>
      </c>
      <c r="H4177" s="419">
        <v>0</v>
      </c>
      <c r="I4177" s="419">
        <v>143.66999999999999</v>
      </c>
      <c r="J4177" s="466">
        <v>0</v>
      </c>
      <c r="K4177" s="419">
        <f t="shared" si="757"/>
        <v>0</v>
      </c>
      <c r="L4177" s="464">
        <f t="shared" si="741"/>
        <v>4836991</v>
      </c>
      <c r="M4177" s="644">
        <f t="shared" si="743"/>
        <v>3.3932316740802599E-5</v>
      </c>
      <c r="P4177" s="479"/>
    </row>
    <row r="4178" spans="1:16" s="411" customFormat="1" ht="28">
      <c r="A4178" s="680"/>
      <c r="B4178" s="444" t="s">
        <v>615</v>
      </c>
      <c r="C4178" s="441">
        <v>800103071</v>
      </c>
      <c r="D4178" s="414" t="s">
        <v>616</v>
      </c>
      <c r="E4178" s="418" t="s">
        <v>1706</v>
      </c>
      <c r="F4178" s="627">
        <v>20230413</v>
      </c>
      <c r="G4178" s="419">
        <v>342813</v>
      </c>
      <c r="H4178" s="454"/>
      <c r="I4178" s="419">
        <v>143.66999999999999</v>
      </c>
      <c r="J4178" s="467"/>
      <c r="K4178" s="419">
        <f t="shared" si="757"/>
        <v>0</v>
      </c>
      <c r="L4178" s="464">
        <f t="shared" si="741"/>
        <v>342813</v>
      </c>
      <c r="M4178" s="644">
        <f t="shared" si="743"/>
        <v>2.4048916565825243E-6</v>
      </c>
    </row>
    <row r="4179" spans="1:16" ht="28">
      <c r="A4179" s="680"/>
      <c r="B4179" s="444" t="s">
        <v>615</v>
      </c>
      <c r="C4179" s="441">
        <v>800103071</v>
      </c>
      <c r="D4179" s="414" t="s">
        <v>616</v>
      </c>
      <c r="E4179" s="418" t="s">
        <v>1706</v>
      </c>
      <c r="F4179" s="627">
        <v>20230414</v>
      </c>
      <c r="G4179" s="419">
        <v>5365082</v>
      </c>
      <c r="H4179" s="419">
        <v>0</v>
      </c>
      <c r="I4179" s="419">
        <v>143.66999999999999</v>
      </c>
      <c r="J4179" s="466">
        <v>0</v>
      </c>
      <c r="K4179" s="419">
        <f t="shared" si="757"/>
        <v>0</v>
      </c>
      <c r="L4179" s="464">
        <f t="shared" si="741"/>
        <v>5365082</v>
      </c>
      <c r="M4179" s="644">
        <f t="shared" si="743"/>
        <v>3.7636965163751326E-5</v>
      </c>
      <c r="P4179" s="479"/>
    </row>
    <row r="4180" spans="1:16" s="411" customFormat="1" ht="28">
      <c r="A4180" s="680"/>
      <c r="B4180" s="444" t="s">
        <v>615</v>
      </c>
      <c r="C4180" s="441">
        <v>800103071</v>
      </c>
      <c r="D4180" s="414" t="s">
        <v>616</v>
      </c>
      <c r="E4180" s="418" t="s">
        <v>1706</v>
      </c>
      <c r="F4180" s="627">
        <v>20230505</v>
      </c>
      <c r="G4180" s="419">
        <v>6283480</v>
      </c>
      <c r="H4180" s="454"/>
      <c r="I4180" s="419">
        <v>143.66999999999999</v>
      </c>
      <c r="J4180" s="467"/>
      <c r="K4180" s="419">
        <f t="shared" si="757"/>
        <v>0</v>
      </c>
      <c r="L4180" s="464">
        <f t="shared" si="741"/>
        <v>6283480</v>
      </c>
      <c r="M4180" s="644">
        <f t="shared" si="743"/>
        <v>4.4079683752667376E-5</v>
      </c>
    </row>
    <row r="4181" spans="1:16" ht="28">
      <c r="A4181" s="680"/>
      <c r="B4181" s="444" t="s">
        <v>615</v>
      </c>
      <c r="C4181" s="441">
        <v>800103071</v>
      </c>
      <c r="D4181" s="414" t="s">
        <v>616</v>
      </c>
      <c r="E4181" s="418" t="s">
        <v>1706</v>
      </c>
      <c r="F4181" s="627">
        <v>20230505</v>
      </c>
      <c r="G4181" s="419">
        <v>2993611</v>
      </c>
      <c r="H4181" s="419">
        <v>0</v>
      </c>
      <c r="I4181" s="419">
        <v>143.66999999999999</v>
      </c>
      <c r="J4181" s="466">
        <v>0</v>
      </c>
      <c r="K4181" s="419">
        <f t="shared" si="757"/>
        <v>0</v>
      </c>
      <c r="L4181" s="464">
        <f t="shared" si="741"/>
        <v>2993611</v>
      </c>
      <c r="M4181" s="644">
        <f t="shared" si="743"/>
        <v>2.1000691680168686E-5</v>
      </c>
      <c r="P4181" s="479"/>
    </row>
    <row r="4182" spans="1:16" s="411" customFormat="1" ht="28">
      <c r="A4182" s="680"/>
      <c r="B4182" s="444" t="s">
        <v>615</v>
      </c>
      <c r="C4182" s="441">
        <v>800103071</v>
      </c>
      <c r="D4182" s="414" t="s">
        <v>616</v>
      </c>
      <c r="E4182" s="418" t="s">
        <v>1706</v>
      </c>
      <c r="F4182" s="627">
        <v>20230510</v>
      </c>
      <c r="G4182" s="419">
        <v>332466</v>
      </c>
      <c r="H4182" s="454"/>
      <c r="I4182" s="419">
        <v>143.66999999999999</v>
      </c>
      <c r="J4182" s="467"/>
      <c r="K4182" s="419">
        <f t="shared" si="757"/>
        <v>0</v>
      </c>
      <c r="L4182" s="464">
        <f t="shared" si="741"/>
        <v>332466</v>
      </c>
      <c r="M4182" s="644">
        <f t="shared" si="743"/>
        <v>2.3323056870578584E-6</v>
      </c>
    </row>
    <row r="4183" spans="1:16" ht="28">
      <c r="A4183" s="680"/>
      <c r="B4183" s="444" t="s">
        <v>615</v>
      </c>
      <c r="C4183" s="441">
        <v>800103071</v>
      </c>
      <c r="D4183" s="414" t="s">
        <v>616</v>
      </c>
      <c r="E4183" s="418" t="s">
        <v>1706</v>
      </c>
      <c r="F4183" s="627">
        <v>20230515</v>
      </c>
      <c r="G4183" s="419">
        <v>6074219</v>
      </c>
      <c r="H4183" s="419">
        <v>137.09</v>
      </c>
      <c r="I4183" s="419">
        <v>143.66999999999999</v>
      </c>
      <c r="J4183" s="466">
        <f t="shared" si="748"/>
        <v>1.0479976657670143</v>
      </c>
      <c r="K4183" s="419">
        <f t="shared" si="757"/>
        <v>63657.673333576473</v>
      </c>
      <c r="L4183" s="464">
        <f t="shared" si="741"/>
        <v>6137876.6733335769</v>
      </c>
      <c r="M4183" s="644">
        <f t="shared" si="743"/>
        <v>4.3058251585652878E-5</v>
      </c>
      <c r="P4183" s="479"/>
    </row>
    <row r="4184" spans="1:16" ht="28">
      <c r="A4184" s="680"/>
      <c r="B4184" s="444" t="s">
        <v>615</v>
      </c>
      <c r="C4184" s="441">
        <v>800103071</v>
      </c>
      <c r="D4184" s="414" t="s">
        <v>616</v>
      </c>
      <c r="E4184" s="418" t="s">
        <v>1706</v>
      </c>
      <c r="F4184" s="627">
        <v>20230515</v>
      </c>
      <c r="G4184" s="419">
        <v>3253190</v>
      </c>
      <c r="H4184" s="419">
        <v>137.09</v>
      </c>
      <c r="I4184" s="419">
        <v>143.66999999999999</v>
      </c>
      <c r="J4184" s="466">
        <f t="shared" si="748"/>
        <v>1.0479976657670143</v>
      </c>
      <c r="K4184" s="419">
        <f t="shared" si="757"/>
        <v>34093.355262965932</v>
      </c>
      <c r="L4184" s="464">
        <f t="shared" si="741"/>
        <v>3287283.3552629659</v>
      </c>
      <c r="M4184" s="644">
        <f t="shared" si="743"/>
        <v>2.3060853333725716E-5</v>
      </c>
      <c r="P4184" s="479"/>
    </row>
    <row r="4185" spans="1:16" ht="28">
      <c r="A4185" s="680"/>
      <c r="B4185" s="444" t="s">
        <v>615</v>
      </c>
      <c r="C4185" s="441">
        <v>800103071</v>
      </c>
      <c r="D4185" s="414" t="s">
        <v>616</v>
      </c>
      <c r="E4185" s="418" t="s">
        <v>1706</v>
      </c>
      <c r="F4185" s="627">
        <v>20230525</v>
      </c>
      <c r="G4185" s="419">
        <v>284971</v>
      </c>
      <c r="H4185" s="419">
        <v>137.09</v>
      </c>
      <c r="I4185" s="419">
        <v>143.66999999999999</v>
      </c>
      <c r="J4185" s="466">
        <f t="shared" si="748"/>
        <v>1.0479976657670143</v>
      </c>
      <c r="K4185" s="419">
        <f t="shared" si="757"/>
        <v>2986.4894281129182</v>
      </c>
      <c r="L4185" s="464">
        <f t="shared" si="741"/>
        <v>287957.48942811292</v>
      </c>
      <c r="M4185" s="644">
        <f t="shared" si="743"/>
        <v>2.0200708951414307E-6</v>
      </c>
      <c r="P4185" s="479"/>
    </row>
    <row r="4186" spans="1:16" ht="28">
      <c r="A4186" s="680"/>
      <c r="B4186" s="444" t="s">
        <v>615</v>
      </c>
      <c r="C4186" s="441">
        <v>800103071</v>
      </c>
      <c r="D4186" s="414" t="s">
        <v>616</v>
      </c>
      <c r="E4186" s="418" t="s">
        <v>1706</v>
      </c>
      <c r="F4186" s="627">
        <v>20230525</v>
      </c>
      <c r="G4186" s="419">
        <v>3113995</v>
      </c>
      <c r="H4186" s="419">
        <v>131.77000000000001</v>
      </c>
      <c r="I4186" s="419">
        <v>143.66999999999999</v>
      </c>
      <c r="J4186" s="466">
        <f t="shared" si="748"/>
        <v>1.0903088715185549</v>
      </c>
      <c r="K4186" s="419">
        <f t="shared" si="757"/>
        <v>33952.163743644225</v>
      </c>
      <c r="L4186" s="464">
        <f t="shared" si="741"/>
        <v>3147947.163743644</v>
      </c>
      <c r="M4186" s="644">
        <f t="shared" si="743"/>
        <v>2.2083386188533431E-5</v>
      </c>
      <c r="P4186" s="479"/>
    </row>
    <row r="4187" spans="1:16" ht="28">
      <c r="A4187" s="680"/>
      <c r="B4187" s="444" t="s">
        <v>615</v>
      </c>
      <c r="C4187" s="441">
        <v>800103071</v>
      </c>
      <c r="D4187" s="414" t="s">
        <v>616</v>
      </c>
      <c r="E4187" s="418" t="s">
        <v>1706</v>
      </c>
      <c r="F4187" s="627">
        <v>20230630</v>
      </c>
      <c r="G4187" s="419">
        <v>956102</v>
      </c>
      <c r="H4187" s="419">
        <v>126.03</v>
      </c>
      <c r="I4187" s="419">
        <v>143.66999999999999</v>
      </c>
      <c r="J4187" s="466">
        <f t="shared" si="748"/>
        <v>1.1399666746012853</v>
      </c>
      <c r="K4187" s="419">
        <f t="shared" si="757"/>
        <v>10899.244175196382</v>
      </c>
      <c r="L4187" s="464">
        <f t="shared" si="741"/>
        <v>967001.24417519639</v>
      </c>
      <c r="M4187" s="644">
        <f t="shared" si="743"/>
        <v>6.7836786353546989E-6</v>
      </c>
      <c r="P4187" s="479"/>
    </row>
    <row r="4188" spans="1:16" ht="28">
      <c r="A4188" s="680"/>
      <c r="B4188" s="444" t="s">
        <v>615</v>
      </c>
      <c r="C4188" s="441">
        <v>800103071</v>
      </c>
      <c r="D4188" s="414" t="s">
        <v>616</v>
      </c>
      <c r="E4188" s="418" t="s">
        <v>1706</v>
      </c>
      <c r="F4188" s="627">
        <v>20230627</v>
      </c>
      <c r="G4188" s="419">
        <v>379962</v>
      </c>
      <c r="H4188" s="419">
        <v>123.51</v>
      </c>
      <c r="I4188" s="419">
        <v>143.66999999999999</v>
      </c>
      <c r="J4188" s="466">
        <f t="shared" si="748"/>
        <v>1.1632256497449598</v>
      </c>
      <c r="K4188" s="419">
        <f t="shared" si="757"/>
        <v>4419.8154432839438</v>
      </c>
      <c r="L4188" s="464">
        <f t="shared" si="741"/>
        <v>384381.81544328394</v>
      </c>
      <c r="M4188" s="644">
        <f t="shared" si="743"/>
        <v>2.6965039858511706E-6</v>
      </c>
      <c r="P4188" s="479"/>
    </row>
    <row r="4189" spans="1:16" ht="28">
      <c r="A4189" s="680"/>
      <c r="B4189" s="444" t="s">
        <v>615</v>
      </c>
      <c r="C4189" s="441">
        <v>800103071</v>
      </c>
      <c r="D4189" s="414" t="s">
        <v>616</v>
      </c>
      <c r="E4189" s="418" t="s">
        <v>1706</v>
      </c>
      <c r="F4189" s="627">
        <v>20230730</v>
      </c>
      <c r="G4189" s="419">
        <v>379962</v>
      </c>
      <c r="H4189" s="419">
        <v>124.46</v>
      </c>
      <c r="I4189" s="419">
        <v>143.66999999999999</v>
      </c>
      <c r="J4189" s="466">
        <f t="shared" si="748"/>
        <v>1.1543467780813113</v>
      </c>
      <c r="K4189" s="419">
        <f t="shared" si="757"/>
        <v>4386.079104933312</v>
      </c>
      <c r="L4189" s="464">
        <f t="shared" si="741"/>
        <v>384348.07910493331</v>
      </c>
      <c r="M4189" s="644">
        <f t="shared" si="743"/>
        <v>2.6962673196844175E-6</v>
      </c>
      <c r="P4189" s="479"/>
    </row>
    <row r="4190" spans="1:16">
      <c r="A4190" s="680"/>
      <c r="B4190" s="456" t="s">
        <v>26</v>
      </c>
      <c r="C4190" s="458"/>
      <c r="D4190" s="449"/>
      <c r="E4190" s="526"/>
      <c r="F4190" s="626"/>
      <c r="G4190" s="454">
        <f>SUM(G4168:G4189)</f>
        <v>59434082</v>
      </c>
      <c r="H4190" s="454" t="s">
        <v>158</v>
      </c>
      <c r="I4190" s="454" t="s">
        <v>158</v>
      </c>
      <c r="J4190" s="454" t="s">
        <v>158</v>
      </c>
      <c r="K4190" s="454">
        <f t="shared" ref="K4190:L4190" si="758">SUM(K4168:K4189)</f>
        <v>283514.07241470338</v>
      </c>
      <c r="L4190" s="454">
        <f t="shared" si="758"/>
        <v>59717596.072414704</v>
      </c>
      <c r="M4190" s="644">
        <f t="shared" si="743"/>
        <v>4.1892912038258602E-4</v>
      </c>
      <c r="P4190" s="479"/>
    </row>
    <row r="4191" spans="1:16">
      <c r="A4191" s="680"/>
      <c r="B4191" s="440" t="s">
        <v>468</v>
      </c>
      <c r="C4191" s="441">
        <v>900476185</v>
      </c>
      <c r="D4191" s="414" t="s">
        <v>469</v>
      </c>
      <c r="E4191" s="418" t="s">
        <v>1706</v>
      </c>
      <c r="F4191" s="627">
        <v>20230217</v>
      </c>
      <c r="G4191" s="419">
        <v>8885838</v>
      </c>
      <c r="H4191" s="419">
        <v>128.27000000000001</v>
      </c>
      <c r="I4191" s="419">
        <v>143.66999999999999</v>
      </c>
      <c r="J4191" s="466">
        <f t="shared" si="748"/>
        <v>1.1200592500194899</v>
      </c>
      <c r="K4191" s="419">
        <f>+G4191*J4191%</f>
        <v>99526.650460746852</v>
      </c>
      <c r="L4191" s="464">
        <f t="shared" si="741"/>
        <v>8985364.6504607461</v>
      </c>
      <c r="M4191" s="644">
        <f t="shared" si="743"/>
        <v>6.303386534129278E-5</v>
      </c>
      <c r="P4191" s="479"/>
    </row>
    <row r="4192" spans="1:16">
      <c r="A4192" s="680"/>
      <c r="B4192" s="456" t="s">
        <v>26</v>
      </c>
      <c r="C4192" s="458"/>
      <c r="D4192" s="449"/>
      <c r="E4192" s="526"/>
      <c r="F4192" s="626"/>
      <c r="G4192" s="454">
        <f>SUM(G4191)</f>
        <v>8885838</v>
      </c>
      <c r="H4192" s="454" t="s">
        <v>158</v>
      </c>
      <c r="I4192" s="454" t="s">
        <v>158</v>
      </c>
      <c r="J4192" s="454" t="s">
        <v>158</v>
      </c>
      <c r="K4192" s="454">
        <f t="shared" ref="K4192:L4192" si="759">SUM(K4191)</f>
        <v>99526.650460746852</v>
      </c>
      <c r="L4192" s="454">
        <f t="shared" si="759"/>
        <v>8985364.6504607461</v>
      </c>
      <c r="M4192" s="644">
        <f t="shared" si="743"/>
        <v>6.303386534129278E-5</v>
      </c>
      <c r="P4192" s="479"/>
    </row>
    <row r="4193" spans="1:16">
      <c r="A4193" s="680"/>
      <c r="B4193" s="440" t="s">
        <v>668</v>
      </c>
      <c r="C4193" s="441">
        <v>805028041</v>
      </c>
      <c r="D4193" s="414" t="s">
        <v>669</v>
      </c>
      <c r="E4193" s="418" t="s">
        <v>1706</v>
      </c>
      <c r="F4193" s="627">
        <v>20240822</v>
      </c>
      <c r="G4193" s="419">
        <v>3577612</v>
      </c>
      <c r="H4193" s="419">
        <v>128.27000000000001</v>
      </c>
      <c r="I4193" s="419">
        <v>143.66999999999999</v>
      </c>
      <c r="J4193" s="466">
        <f t="shared" si="748"/>
        <v>1.1200592500194899</v>
      </c>
      <c r="K4193" s="419">
        <f t="shared" ref="K4193:K4200" si="760">+G4193*J4193%</f>
        <v>40071.374135807273</v>
      </c>
      <c r="L4193" s="464">
        <f t="shared" si="741"/>
        <v>3617683.3741358072</v>
      </c>
      <c r="M4193" s="644">
        <f t="shared" si="743"/>
        <v>2.5378665810854658E-5</v>
      </c>
      <c r="P4193" s="479"/>
    </row>
    <row r="4194" spans="1:16">
      <c r="A4194" s="680"/>
      <c r="B4194" s="440" t="s">
        <v>668</v>
      </c>
      <c r="C4194" s="441">
        <v>805028041</v>
      </c>
      <c r="D4194" s="414" t="s">
        <v>669</v>
      </c>
      <c r="E4194" s="418" t="s">
        <v>1706</v>
      </c>
      <c r="F4194" s="627">
        <v>20240824</v>
      </c>
      <c r="G4194" s="419">
        <v>2397079</v>
      </c>
      <c r="H4194" s="419">
        <v>130.4</v>
      </c>
      <c r="I4194" s="419">
        <v>143.66999999999999</v>
      </c>
      <c r="J4194" s="466">
        <f t="shared" si="748"/>
        <v>1.1017638036809814</v>
      </c>
      <c r="K4194" s="419">
        <f t="shared" si="760"/>
        <v>26410.148767638031</v>
      </c>
      <c r="L4194" s="464">
        <f t="shared" si="741"/>
        <v>2423489.148767638</v>
      </c>
      <c r="M4194" s="644">
        <f t="shared" si="743"/>
        <v>1.70011896680977E-5</v>
      </c>
      <c r="P4194" s="479"/>
    </row>
    <row r="4195" spans="1:16">
      <c r="A4195" s="680"/>
      <c r="B4195" s="440" t="s">
        <v>668</v>
      </c>
      <c r="C4195" s="441">
        <v>805028041</v>
      </c>
      <c r="D4195" s="414" t="s">
        <v>669</v>
      </c>
      <c r="E4195" s="418" t="s">
        <v>1706</v>
      </c>
      <c r="F4195" s="627">
        <v>20240826</v>
      </c>
      <c r="G4195" s="419">
        <v>22035</v>
      </c>
      <c r="H4195" s="419">
        <v>130.4</v>
      </c>
      <c r="I4195" s="419">
        <v>143.66999999999999</v>
      </c>
      <c r="J4195" s="466">
        <f t="shared" si="748"/>
        <v>1.1017638036809814</v>
      </c>
      <c r="K4195" s="419">
        <f t="shared" si="760"/>
        <v>242.77365414110423</v>
      </c>
      <c r="L4195" s="464">
        <f t="shared" si="741"/>
        <v>22277.773654141103</v>
      </c>
      <c r="M4195" s="644">
        <f t="shared" si="743"/>
        <v>1.5628238132182244E-7</v>
      </c>
      <c r="P4195" s="479"/>
    </row>
    <row r="4196" spans="1:16">
      <c r="A4196" s="680"/>
      <c r="B4196" s="440" t="s">
        <v>668</v>
      </c>
      <c r="C4196" s="441">
        <v>805028041</v>
      </c>
      <c r="D4196" s="414" t="s">
        <v>669</v>
      </c>
      <c r="E4196" s="418" t="s">
        <v>1706</v>
      </c>
      <c r="F4196" s="627">
        <v>20240827</v>
      </c>
      <c r="G4196" s="419">
        <v>76883</v>
      </c>
      <c r="H4196" s="419">
        <v>128.27000000000001</v>
      </c>
      <c r="I4196" s="419">
        <v>143.66999999999999</v>
      </c>
      <c r="J4196" s="466">
        <f t="shared" si="748"/>
        <v>1.1200592500194899</v>
      </c>
      <c r="K4196" s="419">
        <f t="shared" si="760"/>
        <v>861.13515319248449</v>
      </c>
      <c r="L4196" s="464">
        <f t="shared" si="741"/>
        <v>77744.135153192488</v>
      </c>
      <c r="M4196" s="644">
        <f t="shared" si="743"/>
        <v>5.4538836618837901E-7</v>
      </c>
      <c r="P4196" s="479"/>
    </row>
    <row r="4197" spans="1:16">
      <c r="A4197" s="680"/>
      <c r="B4197" s="440" t="s">
        <v>668</v>
      </c>
      <c r="C4197" s="441">
        <v>805028041</v>
      </c>
      <c r="D4197" s="414" t="s">
        <v>669</v>
      </c>
      <c r="E4197" s="418" t="s">
        <v>1706</v>
      </c>
      <c r="F4197" s="627">
        <v>20240829</v>
      </c>
      <c r="G4197" s="419">
        <v>1826339</v>
      </c>
      <c r="H4197" s="419">
        <v>131.77000000000001</v>
      </c>
      <c r="I4197" s="419">
        <v>143.66999999999999</v>
      </c>
      <c r="J4197" s="466">
        <f t="shared" si="748"/>
        <v>1.0903088715185549</v>
      </c>
      <c r="K4197" s="419">
        <f t="shared" si="760"/>
        <v>19912.736141003261</v>
      </c>
      <c r="L4197" s="464">
        <f t="shared" si="741"/>
        <v>1846251.7361410032</v>
      </c>
      <c r="M4197" s="644">
        <f t="shared" si="743"/>
        <v>1.2951770779394303E-5</v>
      </c>
      <c r="P4197" s="479"/>
    </row>
    <row r="4198" spans="1:16">
      <c r="A4198" s="680"/>
      <c r="B4198" s="440" t="s">
        <v>668</v>
      </c>
      <c r="C4198" s="441">
        <v>805028041</v>
      </c>
      <c r="D4198" s="414" t="s">
        <v>669</v>
      </c>
      <c r="E4198" s="418" t="s">
        <v>1706</v>
      </c>
      <c r="F4198" s="627">
        <v>20240829</v>
      </c>
      <c r="G4198" s="419">
        <v>2420766</v>
      </c>
      <c r="H4198" s="419">
        <v>132.80000000000001</v>
      </c>
      <c r="I4198" s="419">
        <v>143.66999999999999</v>
      </c>
      <c r="J4198" s="466">
        <f t="shared" si="748"/>
        <v>1.081852409638554</v>
      </c>
      <c r="K4198" s="419">
        <f t="shared" si="760"/>
        <v>26189.115302710838</v>
      </c>
      <c r="L4198" s="464">
        <f t="shared" si="741"/>
        <v>2446955.1153027108</v>
      </c>
      <c r="M4198" s="644">
        <f t="shared" si="743"/>
        <v>1.7165807425107618E-5</v>
      </c>
      <c r="P4198" s="479"/>
    </row>
    <row r="4199" spans="1:16">
      <c r="A4199" s="680"/>
      <c r="B4199" s="440" t="s">
        <v>668</v>
      </c>
      <c r="C4199" s="441">
        <v>805028041</v>
      </c>
      <c r="D4199" s="414" t="s">
        <v>669</v>
      </c>
      <c r="E4199" s="418" t="s">
        <v>1706</v>
      </c>
      <c r="F4199" s="627">
        <v>20240822</v>
      </c>
      <c r="G4199" s="419">
        <v>188475</v>
      </c>
      <c r="H4199" s="419">
        <v>143.66999999999999</v>
      </c>
      <c r="I4199" s="419">
        <v>143.66999999999999</v>
      </c>
      <c r="J4199" s="466">
        <f t="shared" si="748"/>
        <v>1</v>
      </c>
      <c r="K4199" s="419">
        <f t="shared" si="760"/>
        <v>1884.75</v>
      </c>
      <c r="L4199" s="464">
        <f t="shared" si="741"/>
        <v>190359.75</v>
      </c>
      <c r="M4199" s="644">
        <f t="shared" si="743"/>
        <v>1.3354061092319581E-6</v>
      </c>
      <c r="P4199" s="479"/>
    </row>
    <row r="4200" spans="1:16">
      <c r="A4200" s="680"/>
      <c r="B4200" s="440" t="s">
        <v>668</v>
      </c>
      <c r="C4200" s="441">
        <v>805028041</v>
      </c>
      <c r="D4200" s="414" t="s">
        <v>669</v>
      </c>
      <c r="E4200" s="418" t="s">
        <v>1706</v>
      </c>
      <c r="F4200" s="627">
        <v>20240822</v>
      </c>
      <c r="G4200" s="419">
        <v>124457</v>
      </c>
      <c r="H4200" s="419">
        <v>143.66999999999999</v>
      </c>
      <c r="I4200" s="419">
        <v>143.66999999999999</v>
      </c>
      <c r="J4200" s="466">
        <f t="shared" si="748"/>
        <v>1</v>
      </c>
      <c r="K4200" s="419">
        <f t="shared" si="760"/>
        <v>1244.57</v>
      </c>
      <c r="L4200" s="464">
        <f t="shared" si="741"/>
        <v>125701.57</v>
      </c>
      <c r="M4200" s="644">
        <f t="shared" si="743"/>
        <v>8.8181795005534849E-7</v>
      </c>
      <c r="P4200" s="479"/>
    </row>
    <row r="4201" spans="1:16">
      <c r="A4201" s="680"/>
      <c r="B4201" s="456" t="s">
        <v>26</v>
      </c>
      <c r="C4201" s="458"/>
      <c r="D4201" s="449"/>
      <c r="E4201" s="526"/>
      <c r="F4201" s="626"/>
      <c r="G4201" s="454">
        <f>SUM(G4193:G4200)</f>
        <v>10633646</v>
      </c>
      <c r="H4201" s="454" t="s">
        <v>158</v>
      </c>
      <c r="I4201" s="454" t="s">
        <v>158</v>
      </c>
      <c r="J4201" s="454" t="s">
        <v>158</v>
      </c>
      <c r="K4201" s="454">
        <f t="shared" ref="K4201:L4201" si="761">SUM(K4193:K4200)</f>
        <v>116816.603154493</v>
      </c>
      <c r="L4201" s="454">
        <f t="shared" si="761"/>
        <v>10750462.603154492</v>
      </c>
      <c r="M4201" s="644">
        <f t="shared" si="743"/>
        <v>7.5416328490251775E-5</v>
      </c>
      <c r="P4201" s="479"/>
    </row>
    <row r="4202" spans="1:16">
      <c r="A4202" s="680"/>
      <c r="B4202" s="440" t="s">
        <v>474</v>
      </c>
      <c r="C4202" s="441">
        <v>900405827</v>
      </c>
      <c r="D4202" s="414" t="s">
        <v>475</v>
      </c>
      <c r="E4202" s="418" t="s">
        <v>1644</v>
      </c>
      <c r="F4202" s="627">
        <v>20240817</v>
      </c>
      <c r="G4202" s="419">
        <v>394350</v>
      </c>
      <c r="H4202" s="419">
        <v>132.80000000000001</v>
      </c>
      <c r="I4202" s="419">
        <v>143.66999999999999</v>
      </c>
      <c r="J4202" s="466">
        <f t="shared" si="748"/>
        <v>1.081852409638554</v>
      </c>
      <c r="K4202" s="419">
        <f>+G4202*J4202%</f>
        <v>4266.2849774096376</v>
      </c>
      <c r="L4202" s="464">
        <f t="shared" ref="L4202:L4265" si="762">+G4202+K4202</f>
        <v>398616.28497740964</v>
      </c>
      <c r="M4202" s="644">
        <f t="shared" si="743"/>
        <v>2.7963612171069776E-6</v>
      </c>
      <c r="P4202" s="479"/>
    </row>
    <row r="4203" spans="1:16">
      <c r="A4203" s="680"/>
      <c r="B4203" s="440" t="s">
        <v>474</v>
      </c>
      <c r="C4203" s="441">
        <v>900405827</v>
      </c>
      <c r="D4203" s="414" t="s">
        <v>475</v>
      </c>
      <c r="E4203" s="418" t="s">
        <v>1644</v>
      </c>
      <c r="F4203" s="627">
        <v>20240817</v>
      </c>
      <c r="G4203" s="419">
        <v>150449</v>
      </c>
      <c r="H4203" s="419">
        <v>133.38</v>
      </c>
      <c r="I4203" s="419">
        <v>143.66999999999999</v>
      </c>
      <c r="J4203" s="466">
        <f t="shared" si="748"/>
        <v>1.0771479982006298</v>
      </c>
      <c r="K4203" s="419">
        <f>+G4203*J4203%</f>
        <v>1620.5583918128655</v>
      </c>
      <c r="L4203" s="464">
        <f t="shared" si="762"/>
        <v>152069.55839181287</v>
      </c>
      <c r="M4203" s="644">
        <f t="shared" ref="M4203:M4266" si="763">+L4203/$L$4337</f>
        <v>1.0667938852863217E-6</v>
      </c>
      <c r="P4203" s="479"/>
    </row>
    <row r="4204" spans="1:16">
      <c r="A4204" s="680"/>
      <c r="B4204" s="456" t="s">
        <v>26</v>
      </c>
      <c r="C4204" s="458"/>
      <c r="D4204" s="449"/>
      <c r="E4204" s="526"/>
      <c r="F4204" s="626"/>
      <c r="G4204" s="454">
        <f>SUM(G4202:G4203)</f>
        <v>544799</v>
      </c>
      <c r="H4204" s="454" t="s">
        <v>2890</v>
      </c>
      <c r="I4204" s="454" t="s">
        <v>158</v>
      </c>
      <c r="J4204" s="454" t="s">
        <v>158</v>
      </c>
      <c r="K4204" s="454">
        <f t="shared" ref="K4204:L4204" si="764">SUM(K4202:K4203)</f>
        <v>5886.8433692225026</v>
      </c>
      <c r="L4204" s="454">
        <f t="shared" si="764"/>
        <v>550685.84336922248</v>
      </c>
      <c r="M4204" s="644">
        <f t="shared" si="763"/>
        <v>3.8631551023932991E-6</v>
      </c>
      <c r="P4204" s="479"/>
    </row>
    <row r="4205" spans="1:16">
      <c r="A4205" s="680"/>
      <c r="B4205" s="440" t="s">
        <v>479</v>
      </c>
      <c r="C4205" s="441">
        <v>800087565</v>
      </c>
      <c r="D4205" s="414" t="s">
        <v>480</v>
      </c>
      <c r="E4205" s="418" t="s">
        <v>1706</v>
      </c>
      <c r="F4205" s="627">
        <v>20230327</v>
      </c>
      <c r="G4205" s="419">
        <v>21453550</v>
      </c>
      <c r="H4205" s="419">
        <v>133.38</v>
      </c>
      <c r="I4205" s="419">
        <v>143.66999999999999</v>
      </c>
      <c r="J4205" s="466">
        <f t="shared" si="748"/>
        <v>1.0771479982006298</v>
      </c>
      <c r="K4205" s="419">
        <f>+G4205*J4205%</f>
        <v>231086.48436797122</v>
      </c>
      <c r="L4205" s="464">
        <f t="shared" si="762"/>
        <v>21684636.48436797</v>
      </c>
      <c r="M4205" s="644">
        <f t="shared" si="763"/>
        <v>1.5212142292527278E-4</v>
      </c>
      <c r="P4205" s="479"/>
    </row>
    <row r="4206" spans="1:16">
      <c r="A4206" s="680"/>
      <c r="B4206" s="456" t="s">
        <v>26</v>
      </c>
      <c r="C4206" s="458"/>
      <c r="D4206" s="449"/>
      <c r="E4206" s="526"/>
      <c r="F4206" s="626"/>
      <c r="G4206" s="454">
        <f>SUM(G4205)</f>
        <v>21453550</v>
      </c>
      <c r="H4206" s="454" t="s">
        <v>158</v>
      </c>
      <c r="I4206" s="454" t="s">
        <v>158</v>
      </c>
      <c r="J4206" s="454" t="s">
        <v>158</v>
      </c>
      <c r="K4206" s="454">
        <f t="shared" ref="K4206:L4206" si="765">SUM(K4205)</f>
        <v>231086.48436797122</v>
      </c>
      <c r="L4206" s="454">
        <f t="shared" si="765"/>
        <v>21684636.48436797</v>
      </c>
      <c r="M4206" s="644">
        <f t="shared" si="763"/>
        <v>1.5212142292527278E-4</v>
      </c>
      <c r="P4206" s="479"/>
    </row>
    <row r="4207" spans="1:16" ht="28">
      <c r="A4207" s="680"/>
      <c r="B4207" s="439" t="s">
        <v>1617</v>
      </c>
      <c r="C4207" s="441">
        <v>901149951</v>
      </c>
      <c r="D4207" s="439" t="s">
        <v>1618</v>
      </c>
      <c r="E4207" s="418" t="s">
        <v>1706</v>
      </c>
      <c r="F4207" s="629">
        <v>45531</v>
      </c>
      <c r="G4207" s="419">
        <v>102115</v>
      </c>
      <c r="H4207" s="454" t="s">
        <v>158</v>
      </c>
      <c r="I4207" s="419">
        <v>143.66999999999999</v>
      </c>
      <c r="J4207" s="454" t="s">
        <v>158</v>
      </c>
      <c r="K4207" s="419">
        <v>0</v>
      </c>
      <c r="L4207" s="464">
        <f t="shared" si="762"/>
        <v>102115</v>
      </c>
      <c r="M4207" s="644">
        <f t="shared" si="763"/>
        <v>7.163541391718648E-7</v>
      </c>
      <c r="P4207" s="479"/>
    </row>
    <row r="4208" spans="1:16">
      <c r="A4208" s="680"/>
      <c r="B4208" s="456" t="s">
        <v>26</v>
      </c>
      <c r="C4208" s="458"/>
      <c r="D4208" s="449"/>
      <c r="E4208" s="526"/>
      <c r="F4208" s="626"/>
      <c r="G4208" s="454">
        <f>SUM(G4207)</f>
        <v>102115</v>
      </c>
      <c r="H4208" s="454" t="s">
        <v>158</v>
      </c>
      <c r="I4208" s="454" t="s">
        <v>158</v>
      </c>
      <c r="J4208" s="454" t="s">
        <v>158</v>
      </c>
      <c r="K4208" s="454">
        <v>0</v>
      </c>
      <c r="L4208" s="454">
        <f t="shared" ref="L4208" si="766">SUM(L4207)</f>
        <v>102115</v>
      </c>
      <c r="M4208" s="644">
        <f t="shared" si="763"/>
        <v>7.163541391718648E-7</v>
      </c>
      <c r="P4208" s="479"/>
    </row>
    <row r="4209" spans="1:16" s="411" customFormat="1" ht="14">
      <c r="A4209" s="680"/>
      <c r="B4209" s="439" t="s">
        <v>414</v>
      </c>
      <c r="C4209" s="441">
        <v>1006009953</v>
      </c>
      <c r="D4209" s="439" t="s">
        <v>1107</v>
      </c>
      <c r="E4209" s="418" t="s">
        <v>1706</v>
      </c>
      <c r="F4209" s="627">
        <v>20211231</v>
      </c>
      <c r="G4209" s="419">
        <v>19628000</v>
      </c>
      <c r="H4209" s="454" t="s">
        <v>158</v>
      </c>
      <c r="I4209" s="419">
        <v>143.66999999999999</v>
      </c>
      <c r="J4209" s="454" t="s">
        <v>158</v>
      </c>
      <c r="K4209" s="419">
        <v>0</v>
      </c>
      <c r="L4209" s="464">
        <f t="shared" si="762"/>
        <v>19628000</v>
      </c>
      <c r="M4209" s="644">
        <f t="shared" si="763"/>
        <v>1.3769376725912316E-4</v>
      </c>
    </row>
    <row r="4210" spans="1:16">
      <c r="A4210" s="680"/>
      <c r="B4210" s="456" t="s">
        <v>26</v>
      </c>
      <c r="C4210" s="458"/>
      <c r="D4210" s="449"/>
      <c r="E4210" s="526"/>
      <c r="F4210" s="626"/>
      <c r="G4210" s="454">
        <f>SUM(G4209)</f>
        <v>19628000</v>
      </c>
      <c r="H4210" s="454" t="s">
        <v>158</v>
      </c>
      <c r="I4210" s="454" t="s">
        <v>158</v>
      </c>
      <c r="J4210" s="454">
        <f t="shared" ref="J4210:L4210" si="767">SUM(J4209)</f>
        <v>0</v>
      </c>
      <c r="K4210" s="454">
        <v>0</v>
      </c>
      <c r="L4210" s="454">
        <f t="shared" si="767"/>
        <v>19628000</v>
      </c>
      <c r="M4210" s="644">
        <f t="shared" si="763"/>
        <v>1.3769376725912316E-4</v>
      </c>
      <c r="P4210" s="479"/>
    </row>
    <row r="4211" spans="1:16" ht="14">
      <c r="A4211" s="680"/>
      <c r="B4211" s="439" t="s">
        <v>893</v>
      </c>
      <c r="C4211" s="441">
        <v>1143948346</v>
      </c>
      <c r="D4211" s="439" t="s">
        <v>894</v>
      </c>
      <c r="E4211" s="418" t="s">
        <v>1706</v>
      </c>
      <c r="F4211" s="627">
        <v>20221128</v>
      </c>
      <c r="G4211" s="419">
        <v>333333</v>
      </c>
      <c r="H4211" s="454" t="str">
        <f t="shared" ref="H4211:J4211" si="768">+H4210</f>
        <v xml:space="preserve"> </v>
      </c>
      <c r="I4211" s="419">
        <v>143.66999999999999</v>
      </c>
      <c r="J4211" s="454">
        <f t="shared" si="768"/>
        <v>0</v>
      </c>
      <c r="K4211" s="419">
        <f>+G4211*J4211%</f>
        <v>0</v>
      </c>
      <c r="L4211" s="464">
        <f t="shared" si="762"/>
        <v>333333</v>
      </c>
      <c r="M4211" s="644">
        <f t="shared" si="763"/>
        <v>2.3383878399116213E-6</v>
      </c>
      <c r="P4211" s="479"/>
    </row>
    <row r="4212" spans="1:16">
      <c r="A4212" s="680"/>
      <c r="B4212" s="456" t="s">
        <v>26</v>
      </c>
      <c r="C4212" s="458"/>
      <c r="D4212" s="449"/>
      <c r="E4212" s="526"/>
      <c r="F4212" s="626"/>
      <c r="G4212" s="454">
        <f>SUM(G4211)</f>
        <v>333333</v>
      </c>
      <c r="H4212" s="454" t="s">
        <v>158</v>
      </c>
      <c r="I4212" s="454" t="s">
        <v>158</v>
      </c>
      <c r="J4212" s="454" t="s">
        <v>158</v>
      </c>
      <c r="K4212" s="454">
        <f t="shared" ref="K4212:L4212" si="769">SUM(K4211)</f>
        <v>0</v>
      </c>
      <c r="L4212" s="454">
        <f t="shared" si="769"/>
        <v>333333</v>
      </c>
      <c r="M4212" s="644">
        <f t="shared" si="763"/>
        <v>2.3383878399116213E-6</v>
      </c>
      <c r="P4212" s="479"/>
    </row>
    <row r="4213" spans="1:16">
      <c r="A4213" s="680"/>
      <c r="B4213" s="440" t="s">
        <v>594</v>
      </c>
      <c r="C4213" s="441">
        <v>805023817</v>
      </c>
      <c r="D4213" s="414" t="s">
        <v>595</v>
      </c>
      <c r="E4213" s="418" t="s">
        <v>1706</v>
      </c>
      <c r="F4213" s="627">
        <v>20230119</v>
      </c>
      <c r="G4213" s="419">
        <v>3538328</v>
      </c>
      <c r="H4213" s="454" t="s">
        <v>158</v>
      </c>
      <c r="I4213" s="419">
        <v>143.66999999999999</v>
      </c>
      <c r="J4213" s="454" t="s">
        <v>158</v>
      </c>
      <c r="K4213" s="419">
        <v>0</v>
      </c>
      <c r="L4213" s="464">
        <f t="shared" si="762"/>
        <v>3538328</v>
      </c>
      <c r="M4213" s="644">
        <f t="shared" si="763"/>
        <v>2.482197432843075E-5</v>
      </c>
      <c r="P4213" s="479"/>
    </row>
    <row r="4214" spans="1:16">
      <c r="A4214" s="680"/>
      <c r="B4214" s="440" t="s">
        <v>594</v>
      </c>
      <c r="C4214" s="441">
        <v>805023817</v>
      </c>
      <c r="D4214" s="414" t="s">
        <v>595</v>
      </c>
      <c r="E4214" s="418" t="s">
        <v>1706</v>
      </c>
      <c r="F4214" s="627">
        <v>20230119</v>
      </c>
      <c r="G4214" s="419">
        <v>389524</v>
      </c>
      <c r="H4214" s="419">
        <v>100.6</v>
      </c>
      <c r="I4214" s="419">
        <v>143.66999999999999</v>
      </c>
      <c r="J4214" s="466">
        <f t="shared" ref="J4214:J4277" si="770">+I4214/H4214</f>
        <v>1.4281312127236581</v>
      </c>
      <c r="K4214" s="419">
        <f>+G4214*J4214%</f>
        <v>5562.9138250497017</v>
      </c>
      <c r="L4214" s="464">
        <f t="shared" si="762"/>
        <v>395086.91382504971</v>
      </c>
      <c r="M4214" s="644">
        <f t="shared" si="763"/>
        <v>2.7716020765921973E-6</v>
      </c>
      <c r="P4214" s="479"/>
    </row>
    <row r="4215" spans="1:16" s="411" customFormat="1">
      <c r="A4215" s="680"/>
      <c r="B4215" s="440" t="s">
        <v>594</v>
      </c>
      <c r="C4215" s="441">
        <v>805023817</v>
      </c>
      <c r="D4215" s="414" t="s">
        <v>595</v>
      </c>
      <c r="E4215" s="418" t="s">
        <v>1706</v>
      </c>
      <c r="F4215" s="627">
        <v>20221115</v>
      </c>
      <c r="G4215" s="419">
        <v>1000000</v>
      </c>
      <c r="H4215" s="454" t="s">
        <v>158</v>
      </c>
      <c r="I4215" s="419">
        <v>143.66999999999999</v>
      </c>
      <c r="J4215" s="454" t="s">
        <v>158</v>
      </c>
      <c r="K4215" s="419">
        <v>0</v>
      </c>
      <c r="L4215" s="464">
        <f t="shared" si="762"/>
        <v>1000000</v>
      </c>
      <c r="M4215" s="644">
        <f t="shared" si="763"/>
        <v>7.0151705349053988E-6</v>
      </c>
    </row>
    <row r="4216" spans="1:16">
      <c r="A4216" s="680"/>
      <c r="B4216" s="440" t="s">
        <v>594</v>
      </c>
      <c r="C4216" s="441">
        <v>805023817</v>
      </c>
      <c r="D4216" s="414" t="s">
        <v>595</v>
      </c>
      <c r="E4216" s="418" t="s">
        <v>1706</v>
      </c>
      <c r="F4216" s="627">
        <v>20230213</v>
      </c>
      <c r="G4216" s="419">
        <v>824513</v>
      </c>
      <c r="H4216" s="419">
        <v>110.6</v>
      </c>
      <c r="I4216" s="419">
        <v>143.66999999999999</v>
      </c>
      <c r="J4216" s="466">
        <f t="shared" si="770"/>
        <v>1.299005424954792</v>
      </c>
      <c r="K4216" s="419">
        <f>+G4216*J4216%</f>
        <v>10710.468599457505</v>
      </c>
      <c r="L4216" s="464">
        <f t="shared" si="762"/>
        <v>835223.46859945753</v>
      </c>
      <c r="M4216" s="644">
        <f t="shared" si="763"/>
        <v>5.8592350669803988E-6</v>
      </c>
      <c r="P4216" s="479"/>
    </row>
    <row r="4217" spans="1:16">
      <c r="A4217" s="680"/>
      <c r="B4217" s="440" t="s">
        <v>594</v>
      </c>
      <c r="C4217" s="441">
        <v>805023817</v>
      </c>
      <c r="D4217" s="414" t="s">
        <v>595</v>
      </c>
      <c r="E4217" s="418" t="s">
        <v>1706</v>
      </c>
      <c r="F4217" s="627">
        <v>20230213</v>
      </c>
      <c r="G4217" s="419">
        <v>370367</v>
      </c>
      <c r="H4217" s="419">
        <v>111.41</v>
      </c>
      <c r="I4217" s="419">
        <v>143.66999999999999</v>
      </c>
      <c r="J4217" s="466">
        <f t="shared" si="770"/>
        <v>1.2895610806929358</v>
      </c>
      <c r="K4217" s="419">
        <f>+G4217*J4217%</f>
        <v>4776.1086877300058</v>
      </c>
      <c r="L4217" s="464">
        <f t="shared" si="762"/>
        <v>375143.10868772998</v>
      </c>
      <c r="M4217" s="644">
        <f t="shared" si="763"/>
        <v>2.6316928824389769E-6</v>
      </c>
      <c r="P4217" s="479"/>
    </row>
    <row r="4218" spans="1:16">
      <c r="A4218" s="680"/>
      <c r="B4218" s="440" t="s">
        <v>594</v>
      </c>
      <c r="C4218" s="441">
        <v>805023817</v>
      </c>
      <c r="D4218" s="414" t="s">
        <v>595</v>
      </c>
      <c r="E4218" s="418" t="s">
        <v>1706</v>
      </c>
      <c r="F4218" s="627">
        <v>20230213</v>
      </c>
      <c r="G4218" s="419">
        <v>2585670</v>
      </c>
      <c r="H4218" s="419">
        <v>107.76</v>
      </c>
      <c r="I4218" s="419">
        <v>143.66999999999999</v>
      </c>
      <c r="J4218" s="466">
        <f t="shared" si="770"/>
        <v>1.333240534521158</v>
      </c>
      <c r="K4218" s="419">
        <f>+G4218*J4218%</f>
        <v>34473.200528953224</v>
      </c>
      <c r="L4218" s="464">
        <f t="shared" si="762"/>
        <v>2620143.2005289532</v>
      </c>
      <c r="M4218" s="644">
        <f t="shared" si="763"/>
        <v>1.838075137758344E-5</v>
      </c>
      <c r="P4218" s="479"/>
    </row>
    <row r="4219" spans="1:16" s="411" customFormat="1">
      <c r="A4219" s="680"/>
      <c r="B4219" s="440" t="s">
        <v>594</v>
      </c>
      <c r="C4219" s="441">
        <v>805023817</v>
      </c>
      <c r="D4219" s="414" t="s">
        <v>595</v>
      </c>
      <c r="E4219" s="418" t="s">
        <v>1706</v>
      </c>
      <c r="F4219" s="627">
        <v>20230213</v>
      </c>
      <c r="G4219" s="419">
        <v>367531</v>
      </c>
      <c r="H4219" s="454">
        <v>0</v>
      </c>
      <c r="I4219" s="419">
        <v>143.66999999999999</v>
      </c>
      <c r="J4219" s="454">
        <v>0</v>
      </c>
      <c r="K4219" s="419">
        <f>+G4219*J4219%</f>
        <v>0</v>
      </c>
      <c r="L4219" s="464">
        <f t="shared" si="762"/>
        <v>367531</v>
      </c>
      <c r="M4219" s="644">
        <f t="shared" si="763"/>
        <v>2.5782926418643161E-6</v>
      </c>
    </row>
    <row r="4220" spans="1:16">
      <c r="A4220" s="680"/>
      <c r="B4220" s="456" t="s">
        <v>26</v>
      </c>
      <c r="C4220" s="458"/>
      <c r="D4220" s="449"/>
      <c r="E4220" s="526"/>
      <c r="F4220" s="626"/>
      <c r="G4220" s="454">
        <f>SUM(G4213:G4219)</f>
        <v>9075933</v>
      </c>
      <c r="H4220" s="454" t="s">
        <v>158</v>
      </c>
      <c r="I4220" s="454" t="s">
        <v>158</v>
      </c>
      <c r="J4220" s="454" t="s">
        <v>158</v>
      </c>
      <c r="K4220" s="454">
        <f t="shared" ref="K4220:L4220" si="771">SUM(K4213:K4219)</f>
        <v>55522.691641190439</v>
      </c>
      <c r="L4220" s="454">
        <f t="shared" si="771"/>
        <v>9131455.6916411892</v>
      </c>
      <c r="M4220" s="644">
        <f t="shared" si="763"/>
        <v>6.4058718908795466E-5</v>
      </c>
      <c r="P4220" s="479"/>
    </row>
    <row r="4221" spans="1:16" s="411" customFormat="1" ht="14">
      <c r="A4221" s="680"/>
      <c r="B4221" s="439" t="s">
        <v>1620</v>
      </c>
      <c r="C4221" s="441">
        <v>16832407</v>
      </c>
      <c r="D4221" s="439" t="s">
        <v>1621</v>
      </c>
      <c r="E4221" s="418" t="s">
        <v>1706</v>
      </c>
      <c r="F4221" s="625">
        <v>44729</v>
      </c>
      <c r="G4221" s="419">
        <v>1600000</v>
      </c>
      <c r="H4221" s="419">
        <v>0</v>
      </c>
      <c r="I4221" s="419">
        <v>143.66999999999999</v>
      </c>
      <c r="J4221" s="419">
        <v>0</v>
      </c>
      <c r="K4221" s="419">
        <f>+G4221*J4221%</f>
        <v>0</v>
      </c>
      <c r="L4221" s="464">
        <f t="shared" si="762"/>
        <v>1600000</v>
      </c>
      <c r="M4221" s="644">
        <f t="shared" si="763"/>
        <v>1.1224272855848638E-5</v>
      </c>
    </row>
    <row r="4222" spans="1:16">
      <c r="A4222" s="680"/>
      <c r="B4222" s="456" t="s">
        <v>26</v>
      </c>
      <c r="C4222" s="458"/>
      <c r="D4222" s="449"/>
      <c r="E4222" s="526"/>
      <c r="F4222" s="626"/>
      <c r="G4222" s="454">
        <f>SUM(G4221)</f>
        <v>1600000</v>
      </c>
      <c r="H4222" s="454" t="s">
        <v>158</v>
      </c>
      <c r="I4222" s="454" t="s">
        <v>158</v>
      </c>
      <c r="J4222" s="454" t="s">
        <v>158</v>
      </c>
      <c r="K4222" s="454">
        <f t="shared" ref="K4222:L4222" si="772">SUM(K4221)</f>
        <v>0</v>
      </c>
      <c r="L4222" s="454">
        <f t="shared" si="772"/>
        <v>1600000</v>
      </c>
      <c r="M4222" s="644">
        <f t="shared" si="763"/>
        <v>1.1224272855848638E-5</v>
      </c>
      <c r="P4222" s="479"/>
    </row>
    <row r="4223" spans="1:16" s="411" customFormat="1">
      <c r="A4223" s="680"/>
      <c r="B4223" s="440" t="s">
        <v>1458</v>
      </c>
      <c r="C4223" s="441">
        <v>900493884</v>
      </c>
      <c r="D4223" s="414" t="s">
        <v>1459</v>
      </c>
      <c r="E4223" s="418" t="s">
        <v>1706</v>
      </c>
      <c r="F4223" s="627">
        <v>20240628</v>
      </c>
      <c r="G4223" s="419">
        <v>181114</v>
      </c>
      <c r="H4223" s="454"/>
      <c r="I4223" s="419">
        <v>143.66999999999999</v>
      </c>
      <c r="J4223" s="467"/>
      <c r="K4223" s="419">
        <f>+G4223*J4223%</f>
        <v>0</v>
      </c>
      <c r="L4223" s="464">
        <f t="shared" si="762"/>
        <v>181114</v>
      </c>
      <c r="M4223" s="644">
        <f t="shared" si="763"/>
        <v>1.2705455962588564E-6</v>
      </c>
    </row>
    <row r="4224" spans="1:16">
      <c r="A4224" s="680"/>
      <c r="B4224" s="456" t="s">
        <v>26</v>
      </c>
      <c r="C4224" s="458"/>
      <c r="D4224" s="449"/>
      <c r="E4224" s="526"/>
      <c r="F4224" s="626"/>
      <c r="G4224" s="454">
        <f>SUM(G4223)</f>
        <v>181114</v>
      </c>
      <c r="H4224" s="454" t="s">
        <v>158</v>
      </c>
      <c r="I4224" s="454" t="s">
        <v>158</v>
      </c>
      <c r="J4224" s="454" t="s">
        <v>158</v>
      </c>
      <c r="K4224" s="454">
        <f t="shared" ref="K4224:L4224" si="773">SUM(K4223)</f>
        <v>0</v>
      </c>
      <c r="L4224" s="454">
        <f t="shared" si="773"/>
        <v>181114</v>
      </c>
      <c r="M4224" s="644">
        <f t="shared" si="763"/>
        <v>1.2705455962588564E-6</v>
      </c>
      <c r="P4224" s="479"/>
    </row>
    <row r="4225" spans="1:16" ht="14">
      <c r="A4225" s="680"/>
      <c r="B4225" s="439" t="s">
        <v>917</v>
      </c>
      <c r="C4225" s="441">
        <v>1234196519</v>
      </c>
      <c r="D4225" s="439" t="s">
        <v>918</v>
      </c>
      <c r="E4225" s="418" t="s">
        <v>1706</v>
      </c>
      <c r="F4225" s="627">
        <v>20211124</v>
      </c>
      <c r="G4225" s="419">
        <v>849057</v>
      </c>
      <c r="H4225" s="419">
        <v>133.38</v>
      </c>
      <c r="I4225" s="419">
        <v>143.66999999999999</v>
      </c>
      <c r="J4225" s="466">
        <f t="shared" si="770"/>
        <v>1.0771479982006298</v>
      </c>
      <c r="K4225" s="419">
        <f>+G4225*J4225%</f>
        <v>9145.6004790823208</v>
      </c>
      <c r="L4225" s="464">
        <f t="shared" si="762"/>
        <v>858202.60047908232</v>
      </c>
      <c r="M4225" s="644">
        <f t="shared" si="763"/>
        <v>6.0204375958600486E-6</v>
      </c>
      <c r="P4225" s="479"/>
    </row>
    <row r="4226" spans="1:16" ht="14">
      <c r="A4226" s="680"/>
      <c r="B4226" s="439" t="s">
        <v>917</v>
      </c>
      <c r="C4226" s="441">
        <v>1234196519</v>
      </c>
      <c r="D4226" s="439" t="s">
        <v>918</v>
      </c>
      <c r="E4226" s="418" t="s">
        <v>1706</v>
      </c>
      <c r="F4226" s="627">
        <v>20210430</v>
      </c>
      <c r="G4226" s="419">
        <v>6016863</v>
      </c>
      <c r="H4226" s="419">
        <v>0</v>
      </c>
      <c r="I4226" s="419">
        <v>143.66999999999999</v>
      </c>
      <c r="J4226" s="466">
        <v>0</v>
      </c>
      <c r="K4226" s="419">
        <f>+G4226*J4226%</f>
        <v>0</v>
      </c>
      <c r="L4226" s="464">
        <f t="shared" si="762"/>
        <v>6016863</v>
      </c>
      <c r="M4226" s="644">
        <f t="shared" si="763"/>
        <v>4.2209320030162502E-5</v>
      </c>
      <c r="P4226" s="479"/>
    </row>
    <row r="4227" spans="1:16">
      <c r="A4227" s="680"/>
      <c r="B4227" s="456" t="s">
        <v>26</v>
      </c>
      <c r="C4227" s="458"/>
      <c r="D4227" s="449"/>
      <c r="E4227" s="526"/>
      <c r="F4227" s="626"/>
      <c r="G4227" s="454">
        <f>SUM(G4225:G4226)</f>
        <v>6865920</v>
      </c>
      <c r="H4227" s="454" t="s">
        <v>158</v>
      </c>
      <c r="I4227" s="454" t="s">
        <v>158</v>
      </c>
      <c r="J4227" s="454" t="s">
        <v>158</v>
      </c>
      <c r="K4227" s="454">
        <f t="shared" ref="K4227:L4227" si="774">SUM(K4225:K4226)</f>
        <v>9145.6004790823208</v>
      </c>
      <c r="L4227" s="454">
        <f t="shared" si="774"/>
        <v>6875065.6004790822</v>
      </c>
      <c r="M4227" s="644">
        <f t="shared" si="763"/>
        <v>4.8229757626022549E-5</v>
      </c>
      <c r="P4227" s="479"/>
    </row>
    <row r="4228" spans="1:16" s="411" customFormat="1">
      <c r="A4228" s="680"/>
      <c r="B4228" s="440" t="s">
        <v>557</v>
      </c>
      <c r="C4228" s="441">
        <v>901389350</v>
      </c>
      <c r="D4228" s="414" t="s">
        <v>558</v>
      </c>
      <c r="E4228" s="418" t="s">
        <v>1706</v>
      </c>
      <c r="F4228" s="627">
        <v>20220215</v>
      </c>
      <c r="G4228" s="419">
        <v>15068558</v>
      </c>
      <c r="H4228" s="454"/>
      <c r="I4228" s="454"/>
      <c r="J4228" s="467"/>
      <c r="K4228" s="419">
        <f>+G4228*J4228%</f>
        <v>0</v>
      </c>
      <c r="L4228" s="464">
        <f t="shared" si="762"/>
        <v>15068558</v>
      </c>
      <c r="M4228" s="644">
        <f t="shared" si="763"/>
        <v>1.0570850408511303E-4</v>
      </c>
    </row>
    <row r="4229" spans="1:16">
      <c r="A4229" s="680"/>
      <c r="B4229" s="440" t="s">
        <v>557</v>
      </c>
      <c r="C4229" s="441">
        <v>901389350</v>
      </c>
      <c r="D4229" s="414" t="s">
        <v>558</v>
      </c>
      <c r="E4229" s="418" t="s">
        <v>1706</v>
      </c>
      <c r="F4229" s="627">
        <v>20220330</v>
      </c>
      <c r="G4229" s="419">
        <v>23348575</v>
      </c>
      <c r="H4229" s="419">
        <v>0</v>
      </c>
      <c r="I4229" s="419">
        <v>143.66999999999999</v>
      </c>
      <c r="J4229" s="466">
        <v>0</v>
      </c>
      <c r="K4229" s="419">
        <f>+G4229*J4229%</f>
        <v>0</v>
      </c>
      <c r="L4229" s="464">
        <f t="shared" si="762"/>
        <v>23348575</v>
      </c>
      <c r="M4229" s="644">
        <f t="shared" si="763"/>
        <v>1.6379423537202882E-4</v>
      </c>
      <c r="P4229" s="479"/>
    </row>
    <row r="4230" spans="1:16">
      <c r="A4230" s="680"/>
      <c r="B4230" s="440" t="s">
        <v>557</v>
      </c>
      <c r="C4230" s="441">
        <v>901389350</v>
      </c>
      <c r="D4230" s="414" t="s">
        <v>558</v>
      </c>
      <c r="E4230" s="418" t="s">
        <v>1706</v>
      </c>
      <c r="F4230" s="627">
        <v>20240409</v>
      </c>
      <c r="G4230" s="419">
        <v>32100000</v>
      </c>
      <c r="H4230" s="419">
        <v>0</v>
      </c>
      <c r="I4230" s="419">
        <v>143.66999999999999</v>
      </c>
      <c r="J4230" s="466">
        <v>0</v>
      </c>
      <c r="K4230" s="419">
        <f>+G4230*J4230%</f>
        <v>0</v>
      </c>
      <c r="L4230" s="464">
        <f t="shared" si="762"/>
        <v>32100000</v>
      </c>
      <c r="M4230" s="644">
        <f t="shared" si="763"/>
        <v>2.2518697417046331E-4</v>
      </c>
      <c r="P4230" s="479"/>
    </row>
    <row r="4231" spans="1:16">
      <c r="A4231" s="680"/>
      <c r="B4231" s="456" t="s">
        <v>26</v>
      </c>
      <c r="C4231" s="458"/>
      <c r="D4231" s="449"/>
      <c r="E4231" s="526"/>
      <c r="F4231" s="626"/>
      <c r="G4231" s="454">
        <f>SUM(G4228:G4230)</f>
        <v>70517133</v>
      </c>
      <c r="H4231" s="454" t="s">
        <v>158</v>
      </c>
      <c r="I4231" s="454" t="s">
        <v>158</v>
      </c>
      <c r="J4231" s="454" t="s">
        <v>158</v>
      </c>
      <c r="K4231" s="454">
        <f t="shared" ref="K4231:L4231" si="775">SUM(K4228:K4230)</f>
        <v>0</v>
      </c>
      <c r="L4231" s="454">
        <f>SUM(L4228:L4230)</f>
        <v>70517133</v>
      </c>
      <c r="M4231" s="644">
        <f t="shared" si="763"/>
        <v>4.9468971362760512E-4</v>
      </c>
      <c r="P4231" s="479"/>
    </row>
    <row r="4232" spans="1:16" s="411" customFormat="1">
      <c r="A4232" s="680"/>
      <c r="B4232" s="440" t="s">
        <v>416</v>
      </c>
      <c r="C4232" s="441">
        <v>16765570</v>
      </c>
      <c r="D4232" s="414" t="s">
        <v>1096</v>
      </c>
      <c r="E4232" s="418" t="s">
        <v>1644</v>
      </c>
      <c r="F4232" s="625">
        <v>45531</v>
      </c>
      <c r="G4232" s="419">
        <v>648800</v>
      </c>
      <c r="H4232" s="454"/>
      <c r="I4232" s="454"/>
      <c r="J4232" s="467"/>
      <c r="K4232" s="419">
        <f>+G4232*J4232%</f>
        <v>0</v>
      </c>
      <c r="L4232" s="464">
        <f t="shared" si="762"/>
        <v>648800</v>
      </c>
      <c r="M4232" s="644">
        <f t="shared" si="763"/>
        <v>4.5514426430466232E-6</v>
      </c>
    </row>
    <row r="4233" spans="1:16" ht="14">
      <c r="A4233" s="680"/>
      <c r="B4233" s="439" t="s">
        <v>416</v>
      </c>
      <c r="C4233" s="441">
        <v>16765570</v>
      </c>
      <c r="D4233" s="439" t="s">
        <v>1622</v>
      </c>
      <c r="E4233" s="418" t="s">
        <v>1644</v>
      </c>
      <c r="F4233" s="625">
        <v>44729</v>
      </c>
      <c r="G4233" s="419">
        <v>500000</v>
      </c>
      <c r="H4233" s="419">
        <v>119.31</v>
      </c>
      <c r="I4233" s="419">
        <v>143.66999999999999</v>
      </c>
      <c r="J4233" s="466">
        <f t="shared" si="770"/>
        <v>1.2041740005028916</v>
      </c>
      <c r="K4233" s="419">
        <f>+G4233*J4233%</f>
        <v>6020.8700025144572</v>
      </c>
      <c r="L4233" s="464">
        <f t="shared" si="762"/>
        <v>506020.87000251445</v>
      </c>
      <c r="M4233" s="644">
        <f t="shared" si="763"/>
        <v>3.5498226972888348E-6</v>
      </c>
      <c r="P4233" s="479"/>
    </row>
    <row r="4234" spans="1:16" ht="14">
      <c r="A4234" s="680"/>
      <c r="B4234" s="439" t="s">
        <v>416</v>
      </c>
      <c r="C4234" s="441">
        <v>16765570</v>
      </c>
      <c r="D4234" s="439" t="s">
        <v>1096</v>
      </c>
      <c r="E4234" s="418" t="s">
        <v>1644</v>
      </c>
      <c r="F4234" s="627">
        <v>20211220</v>
      </c>
      <c r="G4234" s="419">
        <v>2400000</v>
      </c>
      <c r="H4234" s="419">
        <v>117.71</v>
      </c>
      <c r="I4234" s="419">
        <v>143.66999999999999</v>
      </c>
      <c r="J4234" s="466">
        <f t="shared" si="770"/>
        <v>1.2205420100246367</v>
      </c>
      <c r="K4234" s="419">
        <f>+G4234*J4234%</f>
        <v>29293.00824059128</v>
      </c>
      <c r="L4234" s="464">
        <f t="shared" si="762"/>
        <v>2429293.0082405913</v>
      </c>
      <c r="M4234" s="644">
        <f t="shared" si="763"/>
        <v>1.7041904732061094E-5</v>
      </c>
      <c r="P4234" s="479"/>
    </row>
    <row r="4235" spans="1:16" s="411" customFormat="1" ht="14">
      <c r="A4235" s="680"/>
      <c r="B4235" s="439" t="s">
        <v>416</v>
      </c>
      <c r="C4235" s="441">
        <v>16765570</v>
      </c>
      <c r="D4235" s="439" t="s">
        <v>1096</v>
      </c>
      <c r="E4235" s="418" t="s">
        <v>1644</v>
      </c>
      <c r="F4235" s="627">
        <v>20211231</v>
      </c>
      <c r="G4235" s="419">
        <v>5714000</v>
      </c>
      <c r="H4235" s="454"/>
      <c r="I4235" s="454"/>
      <c r="J4235" s="467"/>
      <c r="K4235" s="419">
        <f>+G4235*J4235%</f>
        <v>0</v>
      </c>
      <c r="L4235" s="464">
        <f t="shared" si="762"/>
        <v>5714000</v>
      </c>
      <c r="M4235" s="644">
        <f t="shared" si="763"/>
        <v>4.0084684436449449E-5</v>
      </c>
    </row>
    <row r="4236" spans="1:16" ht="14">
      <c r="A4236" s="680"/>
      <c r="B4236" s="439" t="s">
        <v>416</v>
      </c>
      <c r="C4236" s="441">
        <v>16765570</v>
      </c>
      <c r="D4236" s="439" t="s">
        <v>1096</v>
      </c>
      <c r="E4236" s="418" t="s">
        <v>1644</v>
      </c>
      <c r="F4236" s="627">
        <v>20221128</v>
      </c>
      <c r="G4236" s="419">
        <v>333333</v>
      </c>
      <c r="H4236" s="419">
        <v>0</v>
      </c>
      <c r="I4236" s="419">
        <v>143.66999999999999</v>
      </c>
      <c r="J4236" s="466">
        <v>0</v>
      </c>
      <c r="K4236" s="419">
        <f>+G4236*J4236%</f>
        <v>0</v>
      </c>
      <c r="L4236" s="464">
        <f t="shared" si="762"/>
        <v>333333</v>
      </c>
      <c r="M4236" s="644">
        <f t="shared" si="763"/>
        <v>2.3383878399116213E-6</v>
      </c>
      <c r="P4236" s="479"/>
    </row>
    <row r="4237" spans="1:16" s="411" customFormat="1">
      <c r="A4237" s="680"/>
      <c r="B4237" s="456" t="s">
        <v>26</v>
      </c>
      <c r="C4237" s="458"/>
      <c r="D4237" s="449"/>
      <c r="E4237" s="526"/>
      <c r="F4237" s="626"/>
      <c r="G4237" s="454">
        <f>SUM(G4232:G4236)</f>
        <v>9596133</v>
      </c>
      <c r="H4237" s="454" t="s">
        <v>158</v>
      </c>
      <c r="I4237" s="454" t="s">
        <v>158</v>
      </c>
      <c r="J4237" s="454" t="s">
        <v>158</v>
      </c>
      <c r="K4237" s="454">
        <f t="shared" ref="K4237:L4237" si="776">SUM(K4232:K4236)</f>
        <v>35313.878243105733</v>
      </c>
      <c r="L4237" s="454">
        <f>SUM(L4232:L4236)</f>
        <v>9631446.8782431055</v>
      </c>
      <c r="M4237" s="644">
        <f t="shared" si="763"/>
        <v>6.7566242348757622E-5</v>
      </c>
    </row>
    <row r="4238" spans="1:16" ht="14">
      <c r="A4238" s="680"/>
      <c r="B4238" s="439" t="s">
        <v>920</v>
      </c>
      <c r="C4238" s="441">
        <v>39933615</v>
      </c>
      <c r="D4238" s="439" t="s">
        <v>921</v>
      </c>
      <c r="E4238" s="418" t="s">
        <v>1706</v>
      </c>
      <c r="F4238" s="627">
        <v>20211124</v>
      </c>
      <c r="G4238" s="419">
        <v>4245283</v>
      </c>
      <c r="H4238" s="419">
        <v>124.46</v>
      </c>
      <c r="I4238" s="419">
        <v>143.66999999999999</v>
      </c>
      <c r="J4238" s="466">
        <f t="shared" si="770"/>
        <v>1.1543467780813113</v>
      </c>
      <c r="K4238" s="419">
        <f>+G4238*J4238%</f>
        <v>49005.28753093363</v>
      </c>
      <c r="L4238" s="464">
        <f t="shared" si="762"/>
        <v>4294288.2875309335</v>
      </c>
      <c r="M4238" s="644">
        <f t="shared" si="763"/>
        <v>3.0125164663076367E-5</v>
      </c>
      <c r="P4238" s="479"/>
    </row>
    <row r="4239" spans="1:16" s="411" customFormat="1" ht="14">
      <c r="A4239" s="680"/>
      <c r="B4239" s="439" t="s">
        <v>920</v>
      </c>
      <c r="C4239" s="441">
        <v>39933615</v>
      </c>
      <c r="D4239" s="439" t="s">
        <v>921</v>
      </c>
      <c r="E4239" s="418" t="s">
        <v>1706</v>
      </c>
      <c r="F4239" s="627">
        <v>20210430</v>
      </c>
      <c r="G4239" s="419">
        <v>1094266</v>
      </c>
      <c r="H4239" s="454"/>
      <c r="I4239" s="419">
        <v>143.66999999999999</v>
      </c>
      <c r="J4239" s="467"/>
      <c r="K4239" s="419">
        <f>+G4239*J4239%</f>
        <v>0</v>
      </c>
      <c r="L4239" s="464">
        <f t="shared" si="762"/>
        <v>1094266</v>
      </c>
      <c r="M4239" s="644">
        <f t="shared" si="763"/>
        <v>7.6764626005487918E-6</v>
      </c>
    </row>
    <row r="4240" spans="1:16">
      <c r="A4240" s="680"/>
      <c r="B4240" s="456" t="s">
        <v>26</v>
      </c>
      <c r="C4240" s="458"/>
      <c r="D4240" s="449"/>
      <c r="E4240" s="526"/>
      <c r="F4240" s="626"/>
      <c r="G4240" s="454">
        <f>SUM(G4238:G4239)</f>
        <v>5339549</v>
      </c>
      <c r="H4240" s="454" t="s">
        <v>158</v>
      </c>
      <c r="I4240" s="454" t="s">
        <v>158</v>
      </c>
      <c r="J4240" s="454" t="s">
        <v>158</v>
      </c>
      <c r="K4240" s="454">
        <f t="shared" ref="K4240:L4240" si="777">SUM(K4238:K4239)</f>
        <v>49005.28753093363</v>
      </c>
      <c r="L4240" s="454">
        <f t="shared" si="777"/>
        <v>5388554.2875309335</v>
      </c>
      <c r="M4240" s="644">
        <f t="shared" si="763"/>
        <v>3.7801627263625162E-5</v>
      </c>
      <c r="P4240" s="479"/>
    </row>
    <row r="4241" spans="1:16" ht="14">
      <c r="A4241" s="680"/>
      <c r="B4241" s="439" t="s">
        <v>1081</v>
      </c>
      <c r="C4241" s="441">
        <v>14236702</v>
      </c>
      <c r="D4241" s="439" t="s">
        <v>868</v>
      </c>
      <c r="E4241" s="418" t="s">
        <v>1706</v>
      </c>
      <c r="F4241" s="629">
        <v>45532</v>
      </c>
      <c r="G4241" s="419">
        <v>90187500</v>
      </c>
      <c r="H4241" s="419">
        <v>0</v>
      </c>
      <c r="I4241" s="419">
        <v>143.66999999999999</v>
      </c>
      <c r="J4241" s="466">
        <v>0</v>
      </c>
      <c r="K4241" s="419">
        <f>+G4241*J4241%</f>
        <v>0</v>
      </c>
      <c r="L4241" s="464">
        <f t="shared" si="762"/>
        <v>90187500</v>
      </c>
      <c r="M4241" s="644">
        <f t="shared" si="763"/>
        <v>6.3268069261678071E-4</v>
      </c>
      <c r="P4241" s="479"/>
    </row>
    <row r="4242" spans="1:16">
      <c r="A4242" s="680"/>
      <c r="B4242" s="456" t="s">
        <v>26</v>
      </c>
      <c r="C4242" s="458"/>
      <c r="D4242" s="449"/>
      <c r="E4242" s="526"/>
      <c r="F4242" s="626"/>
      <c r="G4242" s="454">
        <f>SUM(G4241)</f>
        <v>90187500</v>
      </c>
      <c r="H4242" s="454" t="s">
        <v>158</v>
      </c>
      <c r="I4242" s="454" t="s">
        <v>158</v>
      </c>
      <c r="J4242" s="454" t="s">
        <v>158</v>
      </c>
      <c r="K4242" s="454">
        <f t="shared" ref="K4242:L4242" si="778">SUM(K4241)</f>
        <v>0</v>
      </c>
      <c r="L4242" s="454">
        <f t="shared" si="778"/>
        <v>90187500</v>
      </c>
      <c r="M4242" s="644">
        <f t="shared" si="763"/>
        <v>6.3268069261678071E-4</v>
      </c>
      <c r="P4242" s="479"/>
    </row>
    <row r="4243" spans="1:16">
      <c r="A4243" s="680"/>
      <c r="B4243" s="440" t="s">
        <v>498</v>
      </c>
      <c r="C4243" s="441">
        <v>444444802</v>
      </c>
      <c r="D4243" s="414" t="s">
        <v>499</v>
      </c>
      <c r="E4243" s="418" t="s">
        <v>1706</v>
      </c>
      <c r="F4243" s="625">
        <v>36555</v>
      </c>
      <c r="G4243" s="419">
        <v>12137735.640000001</v>
      </c>
      <c r="H4243" s="419">
        <v>0</v>
      </c>
      <c r="I4243" s="419">
        <v>143.66999999999999</v>
      </c>
      <c r="J4243" s="466">
        <v>0</v>
      </c>
      <c r="K4243" s="419">
        <f>+G4243*J4243%</f>
        <v>0</v>
      </c>
      <c r="L4243" s="464">
        <f t="shared" si="762"/>
        <v>12137735.640000001</v>
      </c>
      <c r="M4243" s="644">
        <f t="shared" si="763"/>
        <v>8.5148285422199132E-5</v>
      </c>
      <c r="P4243" s="479"/>
    </row>
    <row r="4244" spans="1:16">
      <c r="A4244" s="680"/>
      <c r="B4244" s="440" t="s">
        <v>498</v>
      </c>
      <c r="C4244" s="441">
        <v>444444802</v>
      </c>
      <c r="D4244" s="414" t="s">
        <v>499</v>
      </c>
      <c r="E4244" s="418" t="s">
        <v>1706</v>
      </c>
      <c r="F4244" s="625">
        <v>36555</v>
      </c>
      <c r="G4244" s="419">
        <v>12121443.48</v>
      </c>
      <c r="H4244" s="419">
        <v>0</v>
      </c>
      <c r="I4244" s="419">
        <v>143.66999999999999</v>
      </c>
      <c r="J4244" s="466">
        <v>0</v>
      </c>
      <c r="K4244" s="419">
        <f>+G4244*J4244%</f>
        <v>0</v>
      </c>
      <c r="L4244" s="464">
        <f t="shared" si="762"/>
        <v>12121443.48</v>
      </c>
      <c r="M4244" s="644">
        <f t="shared" si="763"/>
        <v>8.5033993141417165E-5</v>
      </c>
      <c r="P4244" s="479"/>
    </row>
    <row r="4245" spans="1:16" s="411" customFormat="1">
      <c r="A4245" s="680"/>
      <c r="B4245" s="440" t="s">
        <v>498</v>
      </c>
      <c r="C4245" s="441">
        <v>444444802</v>
      </c>
      <c r="D4245" s="414" t="s">
        <v>499</v>
      </c>
      <c r="E4245" s="418" t="s">
        <v>1706</v>
      </c>
      <c r="F4245" s="625">
        <v>36555</v>
      </c>
      <c r="G4245" s="419">
        <v>12045511.380000001</v>
      </c>
      <c r="H4245" s="454"/>
      <c r="I4245" s="419">
        <v>143.66999999999999</v>
      </c>
      <c r="J4245" s="467"/>
      <c r="K4245" s="419">
        <f>+G4245*J4245%</f>
        <v>0</v>
      </c>
      <c r="L4245" s="464">
        <f t="shared" si="762"/>
        <v>12045511.380000001</v>
      </c>
      <c r="M4245" s="644">
        <f t="shared" si="763"/>
        <v>8.4501316510843681E-5</v>
      </c>
    </row>
    <row r="4246" spans="1:16">
      <c r="A4246" s="680"/>
      <c r="B4246" s="440" t="s">
        <v>498</v>
      </c>
      <c r="C4246" s="441">
        <v>444444802</v>
      </c>
      <c r="D4246" s="414" t="s">
        <v>499</v>
      </c>
      <c r="E4246" s="418" t="s">
        <v>1706</v>
      </c>
      <c r="F4246" s="625"/>
      <c r="G4246" s="419">
        <v>1110198.78</v>
      </c>
      <c r="H4246" s="419">
        <v>143.38</v>
      </c>
      <c r="I4246" s="419">
        <v>143.66999999999999</v>
      </c>
      <c r="J4246" s="466">
        <f t="shared" si="770"/>
        <v>1.0020225972939043</v>
      </c>
      <c r="K4246" s="419">
        <f>+G4246*J4246%</f>
        <v>11124.442650481238</v>
      </c>
      <c r="L4246" s="464">
        <f t="shared" si="762"/>
        <v>1121323.2226504812</v>
      </c>
      <c r="M4246" s="644">
        <f t="shared" si="763"/>
        <v>7.8662736316428219E-6</v>
      </c>
      <c r="P4246" s="479"/>
    </row>
    <row r="4247" spans="1:16">
      <c r="A4247" s="680"/>
      <c r="B4247" s="456" t="s">
        <v>26</v>
      </c>
      <c r="C4247" s="458"/>
      <c r="D4247" s="449"/>
      <c r="E4247" s="526"/>
      <c r="F4247" s="626"/>
      <c r="G4247" s="454">
        <f>SUM(G4243:G4246)</f>
        <v>37414889.280000001</v>
      </c>
      <c r="H4247" s="454" t="s">
        <v>158</v>
      </c>
      <c r="I4247" s="454" t="s">
        <v>158</v>
      </c>
      <c r="J4247" s="454" t="s">
        <v>158</v>
      </c>
      <c r="K4247" s="454">
        <f t="shared" ref="K4247:L4247" si="779">SUM(K4243:K4246)</f>
        <v>11124.442650481238</v>
      </c>
      <c r="L4247" s="454">
        <f>SUM(L4243:L4246)</f>
        <v>37426013.722650483</v>
      </c>
      <c r="M4247" s="644">
        <f t="shared" si="763"/>
        <v>2.6254986870610276E-4</v>
      </c>
      <c r="P4247" s="479"/>
    </row>
    <row r="4248" spans="1:16" s="411" customFormat="1">
      <c r="A4248" s="680"/>
      <c r="B4248" s="440" t="s">
        <v>585</v>
      </c>
      <c r="C4248" s="441">
        <v>900617171</v>
      </c>
      <c r="D4248" s="414" t="s">
        <v>586</v>
      </c>
      <c r="E4248" s="418" t="s">
        <v>1706</v>
      </c>
      <c r="F4248" s="627">
        <v>20221020</v>
      </c>
      <c r="G4248" s="419">
        <v>2026500</v>
      </c>
      <c r="H4248" s="454"/>
      <c r="I4248" s="419">
        <v>143.66999999999999</v>
      </c>
      <c r="J4248" s="467"/>
      <c r="K4248" s="419">
        <f t="shared" ref="K4248:K4258" si="780">+G4248*J4248%</f>
        <v>0</v>
      </c>
      <c r="L4248" s="464">
        <f t="shared" si="762"/>
        <v>2026500</v>
      </c>
      <c r="M4248" s="644">
        <f t="shared" si="763"/>
        <v>1.421624308898579E-5</v>
      </c>
    </row>
    <row r="4249" spans="1:16">
      <c r="A4249" s="680"/>
      <c r="B4249" s="440" t="s">
        <v>585</v>
      </c>
      <c r="C4249" s="441">
        <v>900617171</v>
      </c>
      <c r="D4249" s="414" t="s">
        <v>586</v>
      </c>
      <c r="E4249" s="418" t="s">
        <v>1706</v>
      </c>
      <c r="F4249" s="627">
        <v>20221020</v>
      </c>
      <c r="G4249" s="419">
        <v>1978250</v>
      </c>
      <c r="H4249" s="419">
        <v>119.31</v>
      </c>
      <c r="I4249" s="419">
        <v>143.66999999999999</v>
      </c>
      <c r="J4249" s="466">
        <f t="shared" si="770"/>
        <v>1.2041740005028916</v>
      </c>
      <c r="K4249" s="419">
        <f t="shared" si="780"/>
        <v>23821.572164948451</v>
      </c>
      <c r="L4249" s="464">
        <f t="shared" si="762"/>
        <v>2002071.5721649486</v>
      </c>
      <c r="M4249" s="644">
        <f t="shared" si="763"/>
        <v>1.4044873501823275E-5</v>
      </c>
      <c r="P4249" s="479"/>
    </row>
    <row r="4250" spans="1:16" s="411" customFormat="1">
      <c r="A4250" s="680"/>
      <c r="B4250" s="440" t="s">
        <v>585</v>
      </c>
      <c r="C4250" s="441">
        <v>900617171</v>
      </c>
      <c r="D4250" s="414" t="s">
        <v>586</v>
      </c>
      <c r="E4250" s="418" t="s">
        <v>1706</v>
      </c>
      <c r="F4250" s="627">
        <v>20221013</v>
      </c>
      <c r="G4250" s="419">
        <v>961700</v>
      </c>
      <c r="H4250" s="454"/>
      <c r="I4250" s="419">
        <v>143.66999999999999</v>
      </c>
      <c r="J4250" s="467"/>
      <c r="K4250" s="419">
        <f t="shared" si="780"/>
        <v>0</v>
      </c>
      <c r="L4250" s="464">
        <f t="shared" si="762"/>
        <v>961700</v>
      </c>
      <c r="M4250" s="644">
        <f t="shared" si="763"/>
        <v>6.7464895034185218E-6</v>
      </c>
    </row>
    <row r="4251" spans="1:16">
      <c r="A4251" s="680"/>
      <c r="B4251" s="440" t="s">
        <v>585</v>
      </c>
      <c r="C4251" s="441">
        <v>900617171</v>
      </c>
      <c r="D4251" s="414" t="s">
        <v>586</v>
      </c>
      <c r="E4251" s="418" t="s">
        <v>1706</v>
      </c>
      <c r="F4251" s="627">
        <v>20220821</v>
      </c>
      <c r="G4251" s="419">
        <v>3474000</v>
      </c>
      <c r="H4251" s="419">
        <v>0</v>
      </c>
      <c r="I4251" s="419">
        <v>143.66999999999999</v>
      </c>
      <c r="J4251" s="466">
        <v>0</v>
      </c>
      <c r="K4251" s="419">
        <f t="shared" si="780"/>
        <v>0</v>
      </c>
      <c r="L4251" s="464">
        <f t="shared" si="762"/>
        <v>3474000</v>
      </c>
      <c r="M4251" s="644">
        <f t="shared" si="763"/>
        <v>2.4370702438261355E-5</v>
      </c>
      <c r="P4251" s="479"/>
    </row>
    <row r="4252" spans="1:16" s="411" customFormat="1">
      <c r="A4252" s="680"/>
      <c r="B4252" s="440" t="s">
        <v>585</v>
      </c>
      <c r="C4252" s="441">
        <v>900617171</v>
      </c>
      <c r="D4252" s="414" t="s">
        <v>586</v>
      </c>
      <c r="E4252" s="418" t="s">
        <v>1706</v>
      </c>
      <c r="F4252" s="627">
        <v>20220907</v>
      </c>
      <c r="G4252" s="419">
        <v>961700</v>
      </c>
      <c r="H4252" s="454"/>
      <c r="I4252" s="419">
        <v>143.66999999999999</v>
      </c>
      <c r="J4252" s="467"/>
      <c r="K4252" s="419">
        <f t="shared" si="780"/>
        <v>0</v>
      </c>
      <c r="L4252" s="464">
        <f t="shared" si="762"/>
        <v>961700</v>
      </c>
      <c r="M4252" s="644">
        <f t="shared" si="763"/>
        <v>6.7464895034185218E-6</v>
      </c>
    </row>
    <row r="4253" spans="1:16">
      <c r="A4253" s="680"/>
      <c r="B4253" s="440" t="s">
        <v>585</v>
      </c>
      <c r="C4253" s="441">
        <v>900617171</v>
      </c>
      <c r="D4253" s="414" t="s">
        <v>586</v>
      </c>
      <c r="E4253" s="418" t="s">
        <v>1706</v>
      </c>
      <c r="F4253" s="627">
        <v>20220907</v>
      </c>
      <c r="G4253" s="419">
        <v>1930000</v>
      </c>
      <c r="H4253" s="419">
        <v>111.41</v>
      </c>
      <c r="I4253" s="419">
        <v>143.66999999999999</v>
      </c>
      <c r="J4253" s="466">
        <f t="shared" si="770"/>
        <v>1.2895610806929358</v>
      </c>
      <c r="K4253" s="419">
        <f t="shared" si="780"/>
        <v>24888.528857373662</v>
      </c>
      <c r="L4253" s="464">
        <f t="shared" si="762"/>
        <v>1954888.5288573736</v>
      </c>
      <c r="M4253" s="644">
        <f t="shared" si="763"/>
        <v>1.3713876406664809E-5</v>
      </c>
      <c r="P4253" s="479"/>
    </row>
    <row r="4254" spans="1:16">
      <c r="A4254" s="680"/>
      <c r="B4254" s="440" t="s">
        <v>585</v>
      </c>
      <c r="C4254" s="441">
        <v>900617171</v>
      </c>
      <c r="D4254" s="414" t="s">
        <v>586</v>
      </c>
      <c r="E4254" s="418" t="s">
        <v>1706</v>
      </c>
      <c r="F4254" s="627">
        <v>20220907</v>
      </c>
      <c r="G4254" s="419">
        <v>6251050</v>
      </c>
      <c r="H4254" s="419">
        <v>111.41</v>
      </c>
      <c r="I4254" s="419">
        <v>143.66999999999999</v>
      </c>
      <c r="J4254" s="466">
        <f t="shared" si="770"/>
        <v>1.2895610806929358</v>
      </c>
      <c r="K4254" s="419">
        <f t="shared" si="780"/>
        <v>80611.107934655767</v>
      </c>
      <c r="L4254" s="464">
        <f t="shared" si="762"/>
        <v>6331661.1079346556</v>
      </c>
      <c r="M4254" s="644">
        <f t="shared" si="763"/>
        <v>4.4417682441389666E-5</v>
      </c>
      <c r="P4254" s="479"/>
    </row>
    <row r="4255" spans="1:16">
      <c r="A4255" s="680"/>
      <c r="B4255" s="440" t="s">
        <v>585</v>
      </c>
      <c r="C4255" s="441">
        <v>900617171</v>
      </c>
      <c r="D4255" s="414" t="s">
        <v>586</v>
      </c>
      <c r="E4255" s="418" t="s">
        <v>1706</v>
      </c>
      <c r="F4255" s="627">
        <v>20220907</v>
      </c>
      <c r="G4255" s="419">
        <v>1930000</v>
      </c>
      <c r="H4255" s="419">
        <v>124.46</v>
      </c>
      <c r="I4255" s="419">
        <v>143.66999999999999</v>
      </c>
      <c r="J4255" s="466">
        <f t="shared" si="770"/>
        <v>1.1543467780813113</v>
      </c>
      <c r="K4255" s="419">
        <f t="shared" si="780"/>
        <v>22278.892816969306</v>
      </c>
      <c r="L4255" s="464">
        <f t="shared" si="762"/>
        <v>1952278.8928169692</v>
      </c>
      <c r="M4255" s="644">
        <f t="shared" si="763"/>
        <v>1.3695569364807338E-5</v>
      </c>
      <c r="P4255" s="479"/>
    </row>
    <row r="4256" spans="1:16" s="411" customFormat="1">
      <c r="A4256" s="680"/>
      <c r="B4256" s="440" t="s">
        <v>585</v>
      </c>
      <c r="C4256" s="441">
        <v>900617171</v>
      </c>
      <c r="D4256" s="414" t="s">
        <v>586</v>
      </c>
      <c r="E4256" s="418" t="s">
        <v>1706</v>
      </c>
      <c r="F4256" s="627">
        <v>20220928</v>
      </c>
      <c r="G4256" s="419">
        <v>1930000</v>
      </c>
      <c r="H4256" s="454"/>
      <c r="I4256" s="419">
        <v>143.66999999999999</v>
      </c>
      <c r="J4256" s="467"/>
      <c r="K4256" s="419">
        <f t="shared" si="780"/>
        <v>0</v>
      </c>
      <c r="L4256" s="464">
        <f t="shared" si="762"/>
        <v>1930000</v>
      </c>
      <c r="M4256" s="644">
        <f t="shared" si="763"/>
        <v>1.3539279132367419E-5</v>
      </c>
    </row>
    <row r="4257" spans="1:16">
      <c r="A4257" s="680"/>
      <c r="B4257" s="440" t="s">
        <v>585</v>
      </c>
      <c r="C4257" s="441">
        <v>900617171</v>
      </c>
      <c r="D4257" s="414" t="s">
        <v>586</v>
      </c>
      <c r="E4257" s="418" t="s">
        <v>1706</v>
      </c>
      <c r="F4257" s="627">
        <v>20221120</v>
      </c>
      <c r="G4257" s="419">
        <v>1930000</v>
      </c>
      <c r="H4257" s="419">
        <v>0</v>
      </c>
      <c r="I4257" s="419">
        <v>143.66999999999999</v>
      </c>
      <c r="J4257" s="466">
        <v>0</v>
      </c>
      <c r="K4257" s="419">
        <f t="shared" si="780"/>
        <v>0</v>
      </c>
      <c r="L4257" s="464">
        <f t="shared" si="762"/>
        <v>1930000</v>
      </c>
      <c r="M4257" s="644">
        <f t="shared" si="763"/>
        <v>1.3539279132367419E-5</v>
      </c>
      <c r="P4257" s="479"/>
    </row>
    <row r="4258" spans="1:16" s="411" customFormat="1">
      <c r="A4258" s="680"/>
      <c r="B4258" s="440" t="s">
        <v>585</v>
      </c>
      <c r="C4258" s="441">
        <v>900617171</v>
      </c>
      <c r="D4258" s="414" t="s">
        <v>586</v>
      </c>
      <c r="E4258" s="418" t="s">
        <v>1706</v>
      </c>
      <c r="F4258" s="627">
        <v>20230228</v>
      </c>
      <c r="G4258" s="419">
        <v>1930000</v>
      </c>
      <c r="H4258" s="454"/>
      <c r="I4258" s="419">
        <v>143.66999999999999</v>
      </c>
      <c r="J4258" s="467"/>
      <c r="K4258" s="419">
        <f t="shared" si="780"/>
        <v>0</v>
      </c>
      <c r="L4258" s="464">
        <f t="shared" si="762"/>
        <v>1930000</v>
      </c>
      <c r="M4258" s="644">
        <f t="shared" si="763"/>
        <v>1.3539279132367419E-5</v>
      </c>
    </row>
    <row r="4259" spans="1:16">
      <c r="A4259" s="680"/>
      <c r="B4259" s="456" t="s">
        <v>26</v>
      </c>
      <c r="C4259" s="458"/>
      <c r="D4259" s="449"/>
      <c r="E4259" s="526"/>
      <c r="F4259" s="626"/>
      <c r="G4259" s="454">
        <f>SUM(G4248:G4258)</f>
        <v>25303200</v>
      </c>
      <c r="H4259" s="454" t="s">
        <v>158</v>
      </c>
      <c r="I4259" s="454" t="s">
        <v>158</v>
      </c>
      <c r="J4259" s="454" t="s">
        <v>158</v>
      </c>
      <c r="K4259" s="454">
        <f t="shared" ref="K4259:L4259" si="781">SUM(K4248:K4258)</f>
        <v>151600.10177394719</v>
      </c>
      <c r="L4259" s="454">
        <f>SUM(L4248:L4258)</f>
        <v>25454800.101773947</v>
      </c>
      <c r="M4259" s="644">
        <f t="shared" si="763"/>
        <v>1.7856976364587153E-4</v>
      </c>
      <c r="P4259" s="479"/>
    </row>
    <row r="4260" spans="1:16" s="411" customFormat="1">
      <c r="A4260" s="680"/>
      <c r="B4260" s="440" t="s">
        <v>678</v>
      </c>
      <c r="C4260" s="441">
        <v>900373913</v>
      </c>
      <c r="D4260" s="414" t="s">
        <v>679</v>
      </c>
      <c r="E4260" s="418" t="s">
        <v>1706</v>
      </c>
      <c r="F4260" s="625"/>
      <c r="G4260" s="419">
        <v>732958020</v>
      </c>
      <c r="H4260" s="454"/>
      <c r="I4260" s="419">
        <v>143.66999999999999</v>
      </c>
      <c r="J4260" s="467"/>
      <c r="K4260" s="419">
        <f>+G4260*J4260%</f>
        <v>0</v>
      </c>
      <c r="L4260" s="464">
        <f t="shared" si="762"/>
        <v>732958020</v>
      </c>
      <c r="M4260" s="644">
        <f t="shared" si="763"/>
        <v>5.1418255052266019E-3</v>
      </c>
    </row>
    <row r="4261" spans="1:16">
      <c r="A4261" s="680"/>
      <c r="B4261" s="456" t="s">
        <v>26</v>
      </c>
      <c r="C4261" s="458"/>
      <c r="D4261" s="449"/>
      <c r="E4261" s="526"/>
      <c r="F4261" s="626"/>
      <c r="G4261" s="454">
        <f>SUM(G4260)</f>
        <v>732958020</v>
      </c>
      <c r="H4261" s="454" t="s">
        <v>158</v>
      </c>
      <c r="I4261" s="454" t="s">
        <v>158</v>
      </c>
      <c r="J4261" s="454" t="s">
        <v>158</v>
      </c>
      <c r="K4261" s="454">
        <f t="shared" ref="K4261:L4261" si="782">SUM(K4260)</f>
        <v>0</v>
      </c>
      <c r="L4261" s="454">
        <f t="shared" si="782"/>
        <v>732958020</v>
      </c>
      <c r="M4261" s="644">
        <f t="shared" si="763"/>
        <v>5.1418255052266019E-3</v>
      </c>
      <c r="P4261" s="479"/>
    </row>
    <row r="4262" spans="1:16" s="411" customFormat="1">
      <c r="A4262" s="680"/>
      <c r="B4262" s="440" t="s">
        <v>1094</v>
      </c>
      <c r="C4262" s="441">
        <v>900373913</v>
      </c>
      <c r="D4262" s="414" t="s">
        <v>1095</v>
      </c>
      <c r="E4262" s="418" t="s">
        <v>1706</v>
      </c>
      <c r="F4262" s="625"/>
      <c r="G4262" s="419">
        <v>534341860</v>
      </c>
      <c r="H4262" s="454"/>
      <c r="I4262" s="419">
        <v>143.66999999999999</v>
      </c>
      <c r="J4262" s="467"/>
      <c r="K4262" s="419">
        <f>+G4262*J4262%</f>
        <v>0</v>
      </c>
      <c r="L4262" s="464">
        <f t="shared" si="762"/>
        <v>534341860</v>
      </c>
      <c r="M4262" s="644">
        <f t="shared" si="763"/>
        <v>3.7484992718385458E-3</v>
      </c>
    </row>
    <row r="4263" spans="1:16">
      <c r="A4263" s="680"/>
      <c r="B4263" s="440" t="s">
        <v>1094</v>
      </c>
      <c r="C4263" s="441">
        <v>900373913</v>
      </c>
      <c r="D4263" s="414" t="s">
        <v>1095</v>
      </c>
      <c r="E4263" s="418" t="s">
        <v>1706</v>
      </c>
      <c r="F4263" s="625"/>
      <c r="G4263" s="419">
        <v>932661380</v>
      </c>
      <c r="H4263" s="419">
        <v>0</v>
      </c>
      <c r="I4263" s="419">
        <v>143.66999999999999</v>
      </c>
      <c r="J4263" s="466">
        <v>0</v>
      </c>
      <c r="K4263" s="419">
        <f>+G4263*J4263%</f>
        <v>0</v>
      </c>
      <c r="L4263" s="464">
        <f t="shared" si="762"/>
        <v>932661380</v>
      </c>
      <c r="M4263" s="644">
        <f t="shared" si="763"/>
        <v>6.5427786320202078E-3</v>
      </c>
      <c r="P4263" s="479"/>
    </row>
    <row r="4264" spans="1:16" s="411" customFormat="1">
      <c r="A4264" s="680"/>
      <c r="B4264" s="456" t="s">
        <v>26</v>
      </c>
      <c r="C4264" s="458"/>
      <c r="D4264" s="449"/>
      <c r="E4264" s="526"/>
      <c r="F4264" s="626"/>
      <c r="G4264" s="454">
        <f>SUM(G4262:G4263)</f>
        <v>1467003240</v>
      </c>
      <c r="H4264" s="454" t="s">
        <v>158</v>
      </c>
      <c r="I4264" s="454" t="s">
        <v>158</v>
      </c>
      <c r="J4264" s="454" t="s">
        <v>158</v>
      </c>
      <c r="K4264" s="454">
        <f t="shared" ref="K4264:L4264" si="783">SUM(K4262:K4263)</f>
        <v>0</v>
      </c>
      <c r="L4264" s="454">
        <f>SUM(L4262:L4263)</f>
        <v>1467003240</v>
      </c>
      <c r="M4264" s="644">
        <f t="shared" si="763"/>
        <v>1.0291277903858753E-2</v>
      </c>
    </row>
    <row r="4265" spans="1:16" ht="14">
      <c r="A4265" s="680"/>
      <c r="B4265" s="439" t="s">
        <v>1624</v>
      </c>
      <c r="C4265" s="441">
        <v>1144194152</v>
      </c>
      <c r="D4265" s="439" t="s">
        <v>1625</v>
      </c>
      <c r="E4265" s="418" t="s">
        <v>1706</v>
      </c>
      <c r="F4265" s="625">
        <v>44729</v>
      </c>
      <c r="G4265" s="419">
        <v>700000</v>
      </c>
      <c r="H4265" s="419">
        <v>119.31</v>
      </c>
      <c r="I4265" s="419">
        <v>143.66999999999999</v>
      </c>
      <c r="J4265" s="466">
        <f t="shared" si="770"/>
        <v>1.2041740005028916</v>
      </c>
      <c r="K4265" s="419">
        <f>+G4265*J4265%</f>
        <v>8429.21800352024</v>
      </c>
      <c r="L4265" s="464">
        <f t="shared" si="762"/>
        <v>708429.21800352028</v>
      </c>
      <c r="M4265" s="644">
        <f t="shared" si="763"/>
        <v>4.9697517762043685E-6</v>
      </c>
      <c r="P4265" s="479"/>
    </row>
    <row r="4266" spans="1:16">
      <c r="A4266" s="680"/>
      <c r="B4266" s="456" t="s">
        <v>26</v>
      </c>
      <c r="C4266" s="458"/>
      <c r="D4266" s="449"/>
      <c r="E4266" s="526"/>
      <c r="F4266" s="626"/>
      <c r="G4266" s="454">
        <f>SUM(G4265)</f>
        <v>700000</v>
      </c>
      <c r="H4266" s="454" t="s">
        <v>158</v>
      </c>
      <c r="I4266" s="454" t="s">
        <v>158</v>
      </c>
      <c r="J4266" s="454" t="s">
        <v>158</v>
      </c>
      <c r="K4266" s="454">
        <f t="shared" ref="K4266:L4266" si="784">SUM(K4265)</f>
        <v>8429.21800352024</v>
      </c>
      <c r="L4266" s="454">
        <f t="shared" si="784"/>
        <v>708429.21800352028</v>
      </c>
      <c r="M4266" s="644">
        <f t="shared" si="763"/>
        <v>4.9697517762043685E-6</v>
      </c>
      <c r="P4266" s="479"/>
    </row>
    <row r="4267" spans="1:16" s="411" customFormat="1" ht="14">
      <c r="A4267" s="680"/>
      <c r="B4267" s="439" t="s">
        <v>801</v>
      </c>
      <c r="C4267" s="441">
        <v>29659540</v>
      </c>
      <c r="D4267" s="439" t="s">
        <v>1108</v>
      </c>
      <c r="E4267" s="418" t="s">
        <v>1706</v>
      </c>
      <c r="F4267" s="627">
        <v>20221128</v>
      </c>
      <c r="G4267" s="419">
        <v>333333</v>
      </c>
      <c r="H4267" s="454"/>
      <c r="I4267" s="419">
        <v>143.66999999999999</v>
      </c>
      <c r="J4267" s="467"/>
      <c r="K4267" s="419">
        <f>+G4267*J4267%</f>
        <v>0</v>
      </c>
      <c r="L4267" s="464">
        <f t="shared" ref="L4267:L4328" si="785">+G4267+K4267</f>
        <v>333333</v>
      </c>
      <c r="M4267" s="644">
        <f t="shared" ref="M4267:M4330" si="786">+L4267/$L$4337</f>
        <v>2.3383878399116213E-6</v>
      </c>
    </row>
    <row r="4268" spans="1:16">
      <c r="A4268" s="680"/>
      <c r="B4268" s="456" t="s">
        <v>26</v>
      </c>
      <c r="C4268" s="458"/>
      <c r="D4268" s="449"/>
      <c r="E4268" s="526"/>
      <c r="F4268" s="626"/>
      <c r="G4268" s="454">
        <f>SUM(G4267)</f>
        <v>333333</v>
      </c>
      <c r="H4268" s="454" t="s">
        <v>158</v>
      </c>
      <c r="I4268" s="454" t="s">
        <v>158</v>
      </c>
      <c r="J4268" s="454" t="s">
        <v>158</v>
      </c>
      <c r="K4268" s="454">
        <f t="shared" ref="K4268:L4268" si="787">SUM(K4267)</f>
        <v>0</v>
      </c>
      <c r="L4268" s="454">
        <f t="shared" si="787"/>
        <v>333333</v>
      </c>
      <c r="M4268" s="644">
        <f t="shared" si="786"/>
        <v>2.3383878399116213E-6</v>
      </c>
      <c r="P4268" s="479"/>
    </row>
    <row r="4269" spans="1:16" s="411" customFormat="1" ht="14">
      <c r="A4269" s="680"/>
      <c r="B4269" s="439" t="s">
        <v>885</v>
      </c>
      <c r="C4269" s="441">
        <v>1113535169</v>
      </c>
      <c r="D4269" s="439" t="s">
        <v>886</v>
      </c>
      <c r="E4269" s="418" t="s">
        <v>1706</v>
      </c>
      <c r="F4269" s="627">
        <v>20211124</v>
      </c>
      <c r="G4269" s="419">
        <v>4245283</v>
      </c>
      <c r="H4269" s="454"/>
      <c r="I4269" s="419">
        <v>143.66999999999999</v>
      </c>
      <c r="J4269" s="467"/>
      <c r="K4269" s="419">
        <f>+G4269*J4269%</f>
        <v>0</v>
      </c>
      <c r="L4269" s="464">
        <f t="shared" si="785"/>
        <v>4245283</v>
      </c>
      <c r="M4269" s="644">
        <f t="shared" si="786"/>
        <v>2.9781384213934795E-5</v>
      </c>
    </row>
    <row r="4270" spans="1:16" ht="14">
      <c r="A4270" s="680"/>
      <c r="B4270" s="439" t="s">
        <v>885</v>
      </c>
      <c r="C4270" s="441">
        <v>1113535169</v>
      </c>
      <c r="D4270" s="439" t="s">
        <v>886</v>
      </c>
      <c r="E4270" s="418" t="s">
        <v>1706</v>
      </c>
      <c r="F4270" s="627">
        <v>20211231</v>
      </c>
      <c r="G4270" s="419">
        <v>75134477</v>
      </c>
      <c r="H4270" s="419">
        <v>0</v>
      </c>
      <c r="I4270" s="419">
        <v>143.66999999999999</v>
      </c>
      <c r="J4270" s="466">
        <v>0</v>
      </c>
      <c r="K4270" s="419">
        <f>+G4270*J4270%</f>
        <v>0</v>
      </c>
      <c r="L4270" s="464">
        <f t="shared" si="785"/>
        <v>75134477</v>
      </c>
      <c r="M4270" s="644">
        <f t="shared" si="786"/>
        <v>5.2708116920592736E-4</v>
      </c>
      <c r="P4270" s="479"/>
    </row>
    <row r="4271" spans="1:16" s="411" customFormat="1" ht="14">
      <c r="A4271" s="680"/>
      <c r="B4271" s="439" t="s">
        <v>885</v>
      </c>
      <c r="C4271" s="441">
        <v>1113535169</v>
      </c>
      <c r="D4271" s="439" t="s">
        <v>886</v>
      </c>
      <c r="E4271" s="418" t="s">
        <v>1706</v>
      </c>
      <c r="F4271" s="627">
        <v>20220120</v>
      </c>
      <c r="G4271" s="419">
        <v>242065086</v>
      </c>
      <c r="H4271" s="454"/>
      <c r="I4271" s="419">
        <v>143.66999999999999</v>
      </c>
      <c r="J4271" s="467"/>
      <c r="K4271" s="419">
        <f>+G4271*J4271%</f>
        <v>0</v>
      </c>
      <c r="L4271" s="464">
        <f t="shared" si="785"/>
        <v>242065086</v>
      </c>
      <c r="M4271" s="644">
        <f t="shared" si="786"/>
        <v>1.6981278588365414E-3</v>
      </c>
    </row>
    <row r="4272" spans="1:16" ht="14">
      <c r="A4272" s="680"/>
      <c r="B4272" s="439" t="s">
        <v>885</v>
      </c>
      <c r="C4272" s="441">
        <v>1113535169</v>
      </c>
      <c r="D4272" s="439" t="s">
        <v>886</v>
      </c>
      <c r="E4272" s="418" t="s">
        <v>1706</v>
      </c>
      <c r="F4272" s="627">
        <v>20210430</v>
      </c>
      <c r="G4272" s="419">
        <v>1164717</v>
      </c>
      <c r="H4272" s="419">
        <v>119.31</v>
      </c>
      <c r="I4272" s="419">
        <v>143.66999999999999</v>
      </c>
      <c r="J4272" s="466">
        <f t="shared" si="770"/>
        <v>1.2041740005028916</v>
      </c>
      <c r="K4272" s="419">
        <f>+G4272*J4272%</f>
        <v>14025.219293437263</v>
      </c>
      <c r="L4272" s="464">
        <f t="shared" si="785"/>
        <v>1178742.2192934372</v>
      </c>
      <c r="M4272" s="644">
        <f t="shared" si="786"/>
        <v>8.2690776850363195E-6</v>
      </c>
      <c r="P4272" s="479"/>
    </row>
    <row r="4273" spans="1:16" s="411" customFormat="1">
      <c r="A4273" s="680"/>
      <c r="B4273" s="456" t="s">
        <v>26</v>
      </c>
      <c r="C4273" s="458"/>
      <c r="D4273" s="449"/>
      <c r="E4273" s="526"/>
      <c r="F4273" s="626"/>
      <c r="G4273" s="454">
        <f>SUM(G4269:G4272)</f>
        <v>322609563</v>
      </c>
      <c r="H4273" s="454" t="s">
        <v>158</v>
      </c>
      <c r="I4273" s="454" t="s">
        <v>158</v>
      </c>
      <c r="J4273" s="454" t="s">
        <v>158</v>
      </c>
      <c r="K4273" s="454">
        <f t="shared" ref="K4273:L4273" si="788">SUM(K4269:K4272)</f>
        <v>14025.219293437263</v>
      </c>
      <c r="L4273" s="454">
        <f t="shared" si="788"/>
        <v>322623588.21929342</v>
      </c>
      <c r="M4273" s="644">
        <f t="shared" si="786"/>
        <v>2.2632594899414395E-3</v>
      </c>
    </row>
    <row r="4274" spans="1:16" ht="28">
      <c r="A4274" s="680"/>
      <c r="B4274" s="439" t="s">
        <v>1626</v>
      </c>
      <c r="C4274" s="441">
        <v>1144069925</v>
      </c>
      <c r="D4274" s="439" t="s">
        <v>1627</v>
      </c>
      <c r="E4274" s="418" t="s">
        <v>1706</v>
      </c>
      <c r="F4274" s="625">
        <v>44729</v>
      </c>
      <c r="G4274" s="419">
        <v>700000</v>
      </c>
      <c r="H4274" s="419">
        <v>119.31</v>
      </c>
      <c r="I4274" s="419">
        <v>143.66999999999999</v>
      </c>
      <c r="J4274" s="466">
        <f t="shared" si="770"/>
        <v>1.2041740005028916</v>
      </c>
      <c r="K4274" s="419">
        <f>+G4274*J4274%</f>
        <v>8429.21800352024</v>
      </c>
      <c r="L4274" s="464">
        <f t="shared" si="785"/>
        <v>708429.21800352028</v>
      </c>
      <c r="M4274" s="644">
        <f t="shared" si="786"/>
        <v>4.9697517762043685E-6</v>
      </c>
      <c r="P4274" s="479"/>
    </row>
    <row r="4275" spans="1:16" s="411" customFormat="1">
      <c r="A4275" s="680"/>
      <c r="B4275" s="456" t="s">
        <v>26</v>
      </c>
      <c r="C4275" s="458"/>
      <c r="D4275" s="449"/>
      <c r="E4275" s="526"/>
      <c r="F4275" s="626"/>
      <c r="G4275" s="454">
        <f>SUM(G4274:G4274)</f>
        <v>700000</v>
      </c>
      <c r="H4275" s="454" t="s">
        <v>158</v>
      </c>
      <c r="I4275" s="454" t="s">
        <v>158</v>
      </c>
      <c r="J4275" s="454" t="s">
        <v>158</v>
      </c>
      <c r="K4275" s="454">
        <f t="shared" ref="K4275:L4275" si="789">SUM(K4274:K4274)</f>
        <v>8429.21800352024</v>
      </c>
      <c r="L4275" s="454">
        <f t="shared" si="789"/>
        <v>708429.21800352028</v>
      </c>
      <c r="M4275" s="644">
        <f t="shared" si="786"/>
        <v>4.9697517762043685E-6</v>
      </c>
    </row>
    <row r="4276" spans="1:16">
      <c r="A4276" s="680"/>
      <c r="B4276" s="440" t="s">
        <v>1234</v>
      </c>
      <c r="C4276" s="441">
        <v>1112491407</v>
      </c>
      <c r="D4276" s="414"/>
      <c r="E4276" s="418" t="s">
        <v>1706</v>
      </c>
      <c r="F4276" s="625"/>
      <c r="G4276" s="419">
        <v>16278</v>
      </c>
      <c r="H4276" s="419">
        <v>123.51</v>
      </c>
      <c r="I4276" s="419">
        <v>143.66999999999999</v>
      </c>
      <c r="J4276" s="466">
        <f t="shared" si="770"/>
        <v>1.1632256497449598</v>
      </c>
      <c r="K4276" s="419">
        <f>+G4276*J4276%</f>
        <v>189.34987126548455</v>
      </c>
      <c r="L4276" s="464">
        <f t="shared" si="785"/>
        <v>16467.349871265484</v>
      </c>
      <c r="M4276" s="644">
        <f t="shared" si="786"/>
        <v>1.1552126760487983E-7</v>
      </c>
      <c r="P4276" s="479"/>
    </row>
    <row r="4277" spans="1:16">
      <c r="A4277" s="680"/>
      <c r="B4277" s="440" t="s">
        <v>1234</v>
      </c>
      <c r="C4277" s="441">
        <v>1112491407</v>
      </c>
      <c r="D4277" s="414"/>
      <c r="E4277" s="418" t="s">
        <v>1706</v>
      </c>
      <c r="F4277" s="625"/>
      <c r="G4277" s="419">
        <v>16278</v>
      </c>
      <c r="H4277" s="419">
        <v>124.46</v>
      </c>
      <c r="I4277" s="419">
        <v>143.66999999999999</v>
      </c>
      <c r="J4277" s="466">
        <f t="shared" si="770"/>
        <v>1.1543467780813113</v>
      </c>
      <c r="K4277" s="419">
        <f>+G4277*J4277%</f>
        <v>187.90456853607583</v>
      </c>
      <c r="L4277" s="464">
        <f t="shared" si="785"/>
        <v>16465.904568536076</v>
      </c>
      <c r="M4277" s="644">
        <f t="shared" si="786"/>
        <v>1.1551112855975848E-7</v>
      </c>
      <c r="P4277" s="479"/>
    </row>
    <row r="4278" spans="1:16">
      <c r="A4278" s="680"/>
      <c r="B4278" s="456" t="s">
        <v>26</v>
      </c>
      <c r="C4278" s="458"/>
      <c r="D4278" s="449"/>
      <c r="E4278" s="526"/>
      <c r="F4278" s="626"/>
      <c r="G4278" s="454">
        <f>SUM(G4276:G4277)</f>
        <v>32556</v>
      </c>
      <c r="H4278" s="454" t="s">
        <v>158</v>
      </c>
      <c r="I4278" s="454" t="s">
        <v>158</v>
      </c>
      <c r="J4278" s="454" t="s">
        <v>158</v>
      </c>
      <c r="K4278" s="454">
        <f t="shared" ref="K4278:L4278" si="790">SUM(K4276:K4277)</f>
        <v>377.25443980156035</v>
      </c>
      <c r="L4278" s="454">
        <f t="shared" si="790"/>
        <v>32933.25443980156</v>
      </c>
      <c r="M4278" s="644">
        <f t="shared" si="786"/>
        <v>2.310323961646383E-7</v>
      </c>
      <c r="P4278" s="479"/>
    </row>
    <row r="4279" spans="1:16" ht="28">
      <c r="A4279" s="680"/>
      <c r="B4279" s="439" t="s">
        <v>847</v>
      </c>
      <c r="C4279" s="441">
        <v>1002200449</v>
      </c>
      <c r="D4279" s="439" t="s">
        <v>848</v>
      </c>
      <c r="E4279" s="418" t="s">
        <v>1706</v>
      </c>
      <c r="F4279" s="627">
        <v>20211231</v>
      </c>
      <c r="G4279" s="419">
        <v>31227000</v>
      </c>
      <c r="H4279" s="419">
        <v>128.27000000000001</v>
      </c>
      <c r="I4279" s="419">
        <v>143.66999999999999</v>
      </c>
      <c r="J4279" s="466">
        <f t="shared" ref="J4279:J4325" si="791">+I4279/H4279</f>
        <v>1.1200592500194899</v>
      </c>
      <c r="K4279" s="419">
        <f>+G4279*J4279%</f>
        <v>349760.90200358612</v>
      </c>
      <c r="L4279" s="464">
        <f t="shared" si="785"/>
        <v>31576760.902003586</v>
      </c>
      <c r="M4279" s="644">
        <f t="shared" si="786"/>
        <v>2.2151636266748838E-4</v>
      </c>
      <c r="P4279" s="479"/>
    </row>
    <row r="4280" spans="1:16" ht="28">
      <c r="A4280" s="680"/>
      <c r="B4280" s="439" t="s">
        <v>847</v>
      </c>
      <c r="C4280" s="441">
        <v>1002200449</v>
      </c>
      <c r="D4280" s="439" t="s">
        <v>848</v>
      </c>
      <c r="E4280" s="418" t="s">
        <v>1706</v>
      </c>
      <c r="F4280" s="627">
        <v>20230126</v>
      </c>
      <c r="G4280" s="419">
        <v>70050750</v>
      </c>
      <c r="H4280" s="419">
        <v>131.77000000000001</v>
      </c>
      <c r="I4280" s="419">
        <v>143.66999999999999</v>
      </c>
      <c r="J4280" s="466">
        <f t="shared" si="791"/>
        <v>1.0903088715185549</v>
      </c>
      <c r="K4280" s="419">
        <f>+G4280*J4280%</f>
        <v>763769.54181528417</v>
      </c>
      <c r="L4280" s="464">
        <f t="shared" si="785"/>
        <v>70814519.541815281</v>
      </c>
      <c r="M4280" s="644">
        <f t="shared" si="786"/>
        <v>4.9677593093322512E-4</v>
      </c>
      <c r="P4280" s="479"/>
    </row>
    <row r="4281" spans="1:16" ht="28">
      <c r="A4281" s="680"/>
      <c r="B4281" s="439" t="s">
        <v>847</v>
      </c>
      <c r="C4281" s="441">
        <v>1002200449</v>
      </c>
      <c r="D4281" s="439" t="s">
        <v>848</v>
      </c>
      <c r="E4281" s="418" t="s">
        <v>1706</v>
      </c>
      <c r="F4281" s="627">
        <v>20230425</v>
      </c>
      <c r="G4281" s="419">
        <v>32903325</v>
      </c>
      <c r="H4281" s="419">
        <v>131.77000000000001</v>
      </c>
      <c r="I4281" s="419">
        <v>143.66999999999999</v>
      </c>
      <c r="J4281" s="466">
        <f t="shared" si="791"/>
        <v>1.0903088715185549</v>
      </c>
      <c r="K4281" s="419">
        <f>+G4281*J4281%</f>
        <v>358747.8714995826</v>
      </c>
      <c r="L4281" s="464">
        <f t="shared" si="785"/>
        <v>33262072.871499583</v>
      </c>
      <c r="M4281" s="644">
        <f t="shared" si="786"/>
        <v>2.3333911353802007E-4</v>
      </c>
      <c r="P4281" s="479"/>
    </row>
    <row r="4282" spans="1:16" ht="28">
      <c r="A4282" s="680"/>
      <c r="B4282" s="439" t="s">
        <v>847</v>
      </c>
      <c r="C4282" s="441">
        <v>1002200449</v>
      </c>
      <c r="D4282" s="439" t="s">
        <v>848</v>
      </c>
      <c r="E4282" s="418" t="s">
        <v>1706</v>
      </c>
      <c r="F4282" s="627">
        <v>20230530</v>
      </c>
      <c r="G4282" s="419">
        <v>32903325</v>
      </c>
      <c r="H4282" s="419">
        <v>132.80000000000001</v>
      </c>
      <c r="I4282" s="419">
        <v>143.66999999999999</v>
      </c>
      <c r="J4282" s="466">
        <f t="shared" si="791"/>
        <v>1.081852409638554</v>
      </c>
      <c r="K4282" s="419">
        <f>+G4282*J4282%</f>
        <v>355965.41436370474</v>
      </c>
      <c r="L4282" s="464">
        <f t="shared" si="785"/>
        <v>33259290.414363705</v>
      </c>
      <c r="M4282" s="644">
        <f t="shared" si="786"/>
        <v>2.3331959412670585E-4</v>
      </c>
      <c r="P4282" s="479"/>
    </row>
    <row r="4283" spans="1:16" ht="28">
      <c r="A4283" s="680"/>
      <c r="B4283" s="439" t="s">
        <v>847</v>
      </c>
      <c r="C4283" s="441">
        <v>1002200449</v>
      </c>
      <c r="D4283" s="439" t="s">
        <v>848</v>
      </c>
      <c r="E4283" s="418" t="s">
        <v>1706</v>
      </c>
      <c r="F4283" s="627">
        <v>20230626</v>
      </c>
      <c r="G4283" s="419">
        <v>32903325</v>
      </c>
      <c r="H4283" s="419">
        <v>133.38</v>
      </c>
      <c r="I4283" s="419">
        <v>143.66999999999999</v>
      </c>
      <c r="J4283" s="466">
        <f t="shared" si="791"/>
        <v>1.0771479982006298</v>
      </c>
      <c r="K4283" s="419">
        <f>+G4283*J4283%</f>
        <v>354417.50657894736</v>
      </c>
      <c r="L4283" s="464">
        <f t="shared" si="785"/>
        <v>33257742.506578948</v>
      </c>
      <c r="M4283" s="644">
        <f t="shared" si="786"/>
        <v>2.3330873528962346E-4</v>
      </c>
      <c r="P4283" s="479"/>
    </row>
    <row r="4284" spans="1:16">
      <c r="A4284" s="680"/>
      <c r="B4284" s="456" t="s">
        <v>26</v>
      </c>
      <c r="C4284" s="458"/>
      <c r="D4284" s="449"/>
      <c r="E4284" s="526"/>
      <c r="F4284" s="626"/>
      <c r="G4284" s="454">
        <f>SUM(G4279:G4283)</f>
        <v>199987725</v>
      </c>
      <c r="H4284" s="454" t="s">
        <v>158</v>
      </c>
      <c r="I4284" s="454" t="s">
        <v>158</v>
      </c>
      <c r="J4284" s="454" t="s">
        <v>158</v>
      </c>
      <c r="K4284" s="454">
        <f t="shared" ref="K4284:L4284" si="792">SUM(K4279:K4283)</f>
        <v>2182661.2362611052</v>
      </c>
      <c r="L4284" s="454">
        <f t="shared" si="792"/>
        <v>202170386.23626113</v>
      </c>
      <c r="M4284" s="644">
        <f t="shared" si="786"/>
        <v>1.4182597365550631E-3</v>
      </c>
      <c r="P4284" s="479"/>
    </row>
    <row r="4285" spans="1:16" ht="14">
      <c r="A4285" s="680"/>
      <c r="B4285" s="439" t="s">
        <v>424</v>
      </c>
      <c r="C4285" s="441">
        <v>1107509508</v>
      </c>
      <c r="D4285" s="439" t="s">
        <v>425</v>
      </c>
      <c r="E4285" s="418" t="s">
        <v>1706</v>
      </c>
      <c r="F4285" s="627">
        <v>20211231</v>
      </c>
      <c r="G4285" s="419">
        <v>62433900</v>
      </c>
      <c r="H4285" s="419">
        <v>134.44999999999999</v>
      </c>
      <c r="I4285" s="419">
        <v>143.66999999999999</v>
      </c>
      <c r="J4285" s="466">
        <f t="shared" si="791"/>
        <v>1.0685756786909633</v>
      </c>
      <c r="K4285" s="419">
        <f>+G4285*J4285%</f>
        <v>667153.47065823735</v>
      </c>
      <c r="L4285" s="464">
        <f t="shared" si="785"/>
        <v>63101053.470658235</v>
      </c>
      <c r="M4285" s="644">
        <f t="shared" si="786"/>
        <v>4.4266465102885171E-4</v>
      </c>
      <c r="P4285" s="479"/>
    </row>
    <row r="4286" spans="1:16">
      <c r="A4286" s="680"/>
      <c r="B4286" s="456" t="s">
        <v>26</v>
      </c>
      <c r="C4286" s="458"/>
      <c r="D4286" s="449"/>
      <c r="E4286" s="526"/>
      <c r="F4286" s="626"/>
      <c r="G4286" s="454">
        <f>SUM(G4285:G4285)</f>
        <v>62433900</v>
      </c>
      <c r="H4286" s="454" t="s">
        <v>158</v>
      </c>
      <c r="I4286" s="454" t="s">
        <v>158</v>
      </c>
      <c r="J4286" s="454" t="s">
        <v>158</v>
      </c>
      <c r="K4286" s="454">
        <f t="shared" ref="K4286:L4286" si="793">SUM(K4285:K4285)</f>
        <v>667153.47065823735</v>
      </c>
      <c r="L4286" s="454">
        <f t="shared" si="793"/>
        <v>63101053.470658235</v>
      </c>
      <c r="M4286" s="644">
        <f t="shared" si="786"/>
        <v>4.4266465102885171E-4</v>
      </c>
      <c r="P4286" s="479"/>
    </row>
    <row r="4287" spans="1:16" s="411" customFormat="1">
      <c r="A4287" s="680"/>
      <c r="B4287" s="440" t="s">
        <v>215</v>
      </c>
      <c r="C4287" s="441">
        <v>900384450</v>
      </c>
      <c r="D4287" s="414" t="s">
        <v>216</v>
      </c>
      <c r="E4287" s="418" t="s">
        <v>1706</v>
      </c>
      <c r="F4287" s="627">
        <v>20240609</v>
      </c>
      <c r="G4287" s="419">
        <v>583279</v>
      </c>
      <c r="H4287" s="454"/>
      <c r="I4287" s="419">
        <v>143.66999999999999</v>
      </c>
      <c r="J4287" s="467"/>
      <c r="K4287" s="419">
        <f t="shared" ref="K4287:K4294" si="794">+G4287*J4287%</f>
        <v>0</v>
      </c>
      <c r="L4287" s="464">
        <f t="shared" si="785"/>
        <v>583279</v>
      </c>
      <c r="M4287" s="644">
        <f t="shared" si="786"/>
        <v>4.0918016544290864E-6</v>
      </c>
    </row>
    <row r="4288" spans="1:16">
      <c r="A4288" s="680"/>
      <c r="B4288" s="440" t="s">
        <v>215</v>
      </c>
      <c r="C4288" s="441">
        <v>900384450</v>
      </c>
      <c r="D4288" s="414" t="s">
        <v>216</v>
      </c>
      <c r="E4288" s="418" t="s">
        <v>1706</v>
      </c>
      <c r="F4288" s="627">
        <v>20240604</v>
      </c>
      <c r="G4288" s="419">
        <v>3321451</v>
      </c>
      <c r="H4288" s="419">
        <v>111.41</v>
      </c>
      <c r="I4288" s="419">
        <v>143.66999999999999</v>
      </c>
      <c r="J4288" s="466">
        <f t="shared" si="791"/>
        <v>1.2895610806929358</v>
      </c>
      <c r="K4288" s="419">
        <f t="shared" si="794"/>
        <v>42832.139410286327</v>
      </c>
      <c r="L4288" s="464">
        <f t="shared" si="785"/>
        <v>3364283.1394102862</v>
      </c>
      <c r="M4288" s="644">
        <f t="shared" si="786"/>
        <v>2.3601019950670073E-5</v>
      </c>
      <c r="P4288" s="479"/>
    </row>
    <row r="4289" spans="1:16">
      <c r="A4289" s="680"/>
      <c r="B4289" s="440" t="s">
        <v>215</v>
      </c>
      <c r="C4289" s="441">
        <v>900384450</v>
      </c>
      <c r="D4289" s="414" t="s">
        <v>216</v>
      </c>
      <c r="E4289" s="418" t="s">
        <v>1706</v>
      </c>
      <c r="F4289" s="627">
        <v>20240609</v>
      </c>
      <c r="G4289" s="419">
        <v>1063327</v>
      </c>
      <c r="H4289" s="419">
        <v>124.46</v>
      </c>
      <c r="I4289" s="419">
        <v>143.66999999999999</v>
      </c>
      <c r="J4289" s="466">
        <f t="shared" si="791"/>
        <v>1.1543467780813113</v>
      </c>
      <c r="K4289" s="419">
        <f t="shared" si="794"/>
        <v>12274.480964968663</v>
      </c>
      <c r="L4289" s="464">
        <f t="shared" si="785"/>
        <v>1075601.4809649687</v>
      </c>
      <c r="M4289" s="644">
        <f t="shared" si="786"/>
        <v>7.5455278165660587E-6</v>
      </c>
      <c r="P4289" s="479"/>
    </row>
    <row r="4290" spans="1:16" s="411" customFormat="1">
      <c r="A4290" s="680"/>
      <c r="B4290" s="440" t="s">
        <v>215</v>
      </c>
      <c r="C4290" s="441">
        <v>900384450</v>
      </c>
      <c r="D4290" s="414" t="s">
        <v>216</v>
      </c>
      <c r="E4290" s="418" t="s">
        <v>1706</v>
      </c>
      <c r="F4290" s="627">
        <v>20240714</v>
      </c>
      <c r="G4290" s="419">
        <v>2530466</v>
      </c>
      <c r="H4290" s="454"/>
      <c r="I4290" s="419">
        <v>143.66999999999999</v>
      </c>
      <c r="J4290" s="467"/>
      <c r="K4290" s="419">
        <f t="shared" si="794"/>
        <v>0</v>
      </c>
      <c r="L4290" s="464">
        <f t="shared" si="785"/>
        <v>2530466</v>
      </c>
      <c r="M4290" s="644">
        <f t="shared" si="786"/>
        <v>1.7751650522779924E-5</v>
      </c>
    </row>
    <row r="4291" spans="1:16">
      <c r="A4291" s="680"/>
      <c r="B4291" s="440" t="s">
        <v>215</v>
      </c>
      <c r="C4291" s="441">
        <v>900384450</v>
      </c>
      <c r="D4291" s="414" t="s">
        <v>216</v>
      </c>
      <c r="E4291" s="418" t="s">
        <v>1706</v>
      </c>
      <c r="F4291" s="627">
        <v>20240714</v>
      </c>
      <c r="G4291" s="419">
        <v>1157300</v>
      </c>
      <c r="H4291" s="419">
        <v>0</v>
      </c>
      <c r="I4291" s="419">
        <v>143.66999999999999</v>
      </c>
      <c r="J4291" s="466">
        <v>0</v>
      </c>
      <c r="K4291" s="419">
        <f t="shared" si="794"/>
        <v>0</v>
      </c>
      <c r="L4291" s="464">
        <f t="shared" si="785"/>
        <v>1157300</v>
      </c>
      <c r="M4291" s="644">
        <f t="shared" si="786"/>
        <v>8.1186568600460181E-6</v>
      </c>
      <c r="P4291" s="479"/>
    </row>
    <row r="4292" spans="1:16" s="411" customFormat="1">
      <c r="A4292" s="680"/>
      <c r="B4292" s="440" t="s">
        <v>215</v>
      </c>
      <c r="C4292" s="441">
        <v>900384450</v>
      </c>
      <c r="D4292" s="414" t="s">
        <v>216</v>
      </c>
      <c r="E4292" s="418" t="s">
        <v>1706</v>
      </c>
      <c r="F4292" s="627">
        <v>20240609</v>
      </c>
      <c r="G4292" s="419">
        <v>277752</v>
      </c>
      <c r="H4292" s="454"/>
      <c r="I4292" s="419">
        <v>143.66999999999999</v>
      </c>
      <c r="J4292" s="467"/>
      <c r="K4292" s="419">
        <f t="shared" si="794"/>
        <v>0</v>
      </c>
      <c r="L4292" s="464">
        <f t="shared" si="785"/>
        <v>277752</v>
      </c>
      <c r="M4292" s="644">
        <f t="shared" si="786"/>
        <v>1.9484776464110444E-6</v>
      </c>
    </row>
    <row r="4293" spans="1:16">
      <c r="A4293" s="680"/>
      <c r="B4293" s="440" t="s">
        <v>215</v>
      </c>
      <c r="C4293" s="441">
        <v>900384450</v>
      </c>
      <c r="D4293" s="414" t="s">
        <v>216</v>
      </c>
      <c r="E4293" s="418" t="s">
        <v>1706</v>
      </c>
      <c r="F4293" s="627">
        <v>20240715</v>
      </c>
      <c r="G4293" s="419">
        <v>162022</v>
      </c>
      <c r="H4293" s="419">
        <v>0</v>
      </c>
      <c r="I4293" s="419">
        <v>143.66999999999999</v>
      </c>
      <c r="J4293" s="466">
        <v>0</v>
      </c>
      <c r="K4293" s="419">
        <f t="shared" si="794"/>
        <v>0</v>
      </c>
      <c r="L4293" s="464">
        <f t="shared" si="785"/>
        <v>162022</v>
      </c>
      <c r="M4293" s="644">
        <f t="shared" si="786"/>
        <v>1.1366119604064424E-6</v>
      </c>
      <c r="P4293" s="479"/>
    </row>
    <row r="4294" spans="1:16" s="411" customFormat="1">
      <c r="A4294" s="680"/>
      <c r="B4294" s="440" t="s">
        <v>215</v>
      </c>
      <c r="C4294" s="441">
        <v>900384450</v>
      </c>
      <c r="D4294" s="414" t="s">
        <v>216</v>
      </c>
      <c r="E4294" s="418" t="s">
        <v>1706</v>
      </c>
      <c r="F4294" s="627">
        <v>20240715</v>
      </c>
      <c r="G4294" s="419">
        <v>1281131</v>
      </c>
      <c r="H4294" s="454"/>
      <c r="I4294" s="419">
        <v>143.66999999999999</v>
      </c>
      <c r="J4294" s="467"/>
      <c r="K4294" s="419">
        <f t="shared" si="794"/>
        <v>0</v>
      </c>
      <c r="L4294" s="464">
        <f t="shared" si="785"/>
        <v>1281131</v>
      </c>
      <c r="M4294" s="644">
        <f t="shared" si="786"/>
        <v>8.9873524425538882E-6</v>
      </c>
    </row>
    <row r="4295" spans="1:16">
      <c r="A4295" s="680"/>
      <c r="B4295" s="456" t="s">
        <v>26</v>
      </c>
      <c r="C4295" s="458"/>
      <c r="D4295" s="449"/>
      <c r="E4295" s="526"/>
      <c r="F4295" s="626"/>
      <c r="G4295" s="454">
        <f>SUM(G4287:G4294)</f>
        <v>10376728</v>
      </c>
      <c r="H4295" s="454" t="s">
        <v>158</v>
      </c>
      <c r="I4295" s="454" t="s">
        <v>158</v>
      </c>
      <c r="J4295" s="454" t="s">
        <v>158</v>
      </c>
      <c r="K4295" s="454">
        <f t="shared" ref="K4295:L4295" si="795">SUM(K4287:K4294)</f>
        <v>55106.620375254992</v>
      </c>
      <c r="L4295" s="454">
        <f t="shared" si="795"/>
        <v>10431834.620375255</v>
      </c>
      <c r="M4295" s="644">
        <f t="shared" si="786"/>
        <v>7.3181098853862531E-5</v>
      </c>
      <c r="P4295" s="479"/>
    </row>
    <row r="4296" spans="1:16" s="411" customFormat="1" ht="14">
      <c r="A4296" s="680"/>
      <c r="B4296" s="439" t="s">
        <v>1628</v>
      </c>
      <c r="C4296" s="441">
        <v>1144089760</v>
      </c>
      <c r="D4296" s="439" t="s">
        <v>1629</v>
      </c>
      <c r="E4296" s="418" t="s">
        <v>1706</v>
      </c>
      <c r="F4296" s="625">
        <v>44729</v>
      </c>
      <c r="G4296" s="419">
        <v>1500000</v>
      </c>
      <c r="H4296" s="454"/>
      <c r="I4296" s="454"/>
      <c r="J4296" s="467"/>
      <c r="K4296" s="419">
        <f>+G4296*J4296%</f>
        <v>0</v>
      </c>
      <c r="L4296" s="464">
        <f t="shared" si="785"/>
        <v>1500000</v>
      </c>
      <c r="M4296" s="644">
        <f t="shared" si="786"/>
        <v>1.0522755802358099E-5</v>
      </c>
    </row>
    <row r="4297" spans="1:16">
      <c r="A4297" s="680"/>
      <c r="B4297" s="456" t="s">
        <v>26</v>
      </c>
      <c r="C4297" s="458"/>
      <c r="D4297" s="449"/>
      <c r="E4297" s="526"/>
      <c r="F4297" s="626"/>
      <c r="G4297" s="454">
        <f>SUM(G4296)</f>
        <v>1500000</v>
      </c>
      <c r="H4297" s="454" t="s">
        <v>158</v>
      </c>
      <c r="I4297" s="454" t="s">
        <v>158</v>
      </c>
      <c r="J4297" s="454" t="s">
        <v>158</v>
      </c>
      <c r="K4297" s="454">
        <f t="shared" ref="K4297:L4297" si="796">SUM(K4296)</f>
        <v>0</v>
      </c>
      <c r="L4297" s="454">
        <f t="shared" si="796"/>
        <v>1500000</v>
      </c>
      <c r="M4297" s="644">
        <f t="shared" si="786"/>
        <v>1.0522755802358099E-5</v>
      </c>
      <c r="P4297" s="479"/>
    </row>
    <row r="4298" spans="1:16" s="411" customFormat="1" ht="14">
      <c r="A4298" s="680"/>
      <c r="B4298" s="439" t="s">
        <v>812</v>
      </c>
      <c r="C4298" s="441">
        <v>494059</v>
      </c>
      <c r="D4298" s="439" t="s">
        <v>271</v>
      </c>
      <c r="E4298" s="418" t="s">
        <v>1706</v>
      </c>
      <c r="F4298" s="627">
        <v>20240115</v>
      </c>
      <c r="G4298" s="419">
        <v>8934160.1999999993</v>
      </c>
      <c r="H4298" s="454"/>
      <c r="I4298" s="419">
        <v>143.66999999999999</v>
      </c>
      <c r="J4298" s="467"/>
      <c r="K4298" s="419">
        <f>+G4298*J4298%</f>
        <v>0</v>
      </c>
      <c r="L4298" s="464">
        <f t="shared" si="785"/>
        <v>8934160.1999999993</v>
      </c>
      <c r="M4298" s="644">
        <f t="shared" si="786"/>
        <v>6.2674657389164524E-5</v>
      </c>
    </row>
    <row r="4299" spans="1:16" ht="14">
      <c r="A4299" s="680"/>
      <c r="B4299" s="439" t="s">
        <v>812</v>
      </c>
      <c r="C4299" s="441">
        <v>494059</v>
      </c>
      <c r="D4299" s="439" t="s">
        <v>271</v>
      </c>
      <c r="E4299" s="418" t="s">
        <v>1706</v>
      </c>
      <c r="F4299" s="627">
        <v>20240115</v>
      </c>
      <c r="G4299" s="419">
        <v>58520700</v>
      </c>
      <c r="H4299" s="419">
        <v>111.41</v>
      </c>
      <c r="I4299" s="419">
        <v>143.66999999999999</v>
      </c>
      <c r="J4299" s="466">
        <f t="shared" si="791"/>
        <v>1.2895610806929358</v>
      </c>
      <c r="K4299" s="419">
        <f>+G4299*J4299%</f>
        <v>754660.17134907085</v>
      </c>
      <c r="L4299" s="464">
        <f t="shared" si="785"/>
        <v>59275360.171349071</v>
      </c>
      <c r="M4299" s="644">
        <f t="shared" si="786"/>
        <v>4.1582676011995304E-4</v>
      </c>
      <c r="P4299" s="479"/>
    </row>
    <row r="4300" spans="1:16" ht="14">
      <c r="A4300" s="680"/>
      <c r="B4300" s="439" t="s">
        <v>812</v>
      </c>
      <c r="C4300" s="441">
        <v>494059</v>
      </c>
      <c r="D4300" s="439" t="s">
        <v>271</v>
      </c>
      <c r="E4300" s="418" t="s">
        <v>1706</v>
      </c>
      <c r="F4300" s="627">
        <v>20240631</v>
      </c>
      <c r="G4300" s="419">
        <v>19506900</v>
      </c>
      <c r="H4300" s="419">
        <v>111.41</v>
      </c>
      <c r="I4300" s="419">
        <v>143.66999999999999</v>
      </c>
      <c r="J4300" s="466">
        <f t="shared" si="791"/>
        <v>1.2895610806929358</v>
      </c>
      <c r="K4300" s="419">
        <f>+G4300*J4300%</f>
        <v>251553.39044969031</v>
      </c>
      <c r="L4300" s="464">
        <f t="shared" si="785"/>
        <v>19758453.390449692</v>
      </c>
      <c r="M4300" s="644">
        <f t="shared" si="786"/>
        <v>1.3860892003998435E-4</v>
      </c>
      <c r="P4300" s="479"/>
    </row>
    <row r="4301" spans="1:16" ht="14">
      <c r="A4301" s="680"/>
      <c r="B4301" s="439" t="s">
        <v>812</v>
      </c>
      <c r="C4301" s="441">
        <v>494059</v>
      </c>
      <c r="D4301" s="439" t="s">
        <v>271</v>
      </c>
      <c r="E4301" s="418" t="s">
        <v>1706</v>
      </c>
      <c r="F4301" s="627">
        <v>20241031</v>
      </c>
      <c r="G4301" s="419">
        <v>19506900</v>
      </c>
      <c r="H4301" s="419">
        <v>124.46</v>
      </c>
      <c r="I4301" s="419">
        <v>143.66999999999999</v>
      </c>
      <c r="J4301" s="466">
        <f t="shared" si="791"/>
        <v>1.1543467780813113</v>
      </c>
      <c r="K4301" s="419">
        <f>+G4301*J4301%</f>
        <v>225177.27165354328</v>
      </c>
      <c r="L4301" s="464">
        <f t="shared" si="785"/>
        <v>19732077.271653544</v>
      </c>
      <c r="M4301" s="644">
        <f t="shared" si="786"/>
        <v>1.3842388706858047E-4</v>
      </c>
      <c r="P4301" s="479"/>
    </row>
    <row r="4302" spans="1:16" s="411" customFormat="1" ht="14">
      <c r="A4302" s="680"/>
      <c r="B4302" s="439" t="s">
        <v>812</v>
      </c>
      <c r="C4302" s="441">
        <v>494059</v>
      </c>
      <c r="D4302" s="439" t="s">
        <v>271</v>
      </c>
      <c r="E4302" s="418" t="s">
        <v>1706</v>
      </c>
      <c r="F4302" s="627">
        <v>20240630</v>
      </c>
      <c r="G4302" s="419">
        <v>5121514.3</v>
      </c>
      <c r="H4302" s="454"/>
      <c r="I4302" s="419">
        <v>143.66999999999999</v>
      </c>
      <c r="J4302" s="467"/>
      <c r="K4302" s="419">
        <f>+G4302*J4302%</f>
        <v>0</v>
      </c>
      <c r="L4302" s="464">
        <f t="shared" si="785"/>
        <v>5121514.3</v>
      </c>
      <c r="M4302" s="644">
        <f t="shared" si="786"/>
        <v>3.5928296211456648E-5</v>
      </c>
    </row>
    <row r="4303" spans="1:16">
      <c r="A4303" s="680"/>
      <c r="B4303" s="456" t="s">
        <v>26</v>
      </c>
      <c r="C4303" s="458"/>
      <c r="D4303" s="449"/>
      <c r="E4303" s="526"/>
      <c r="F4303" s="626"/>
      <c r="G4303" s="454">
        <f>SUM(G4298:G4302)</f>
        <v>111590174.5</v>
      </c>
      <c r="H4303" s="454" t="s">
        <v>158</v>
      </c>
      <c r="I4303" s="454" t="s">
        <v>158</v>
      </c>
      <c r="J4303" s="454" t="s">
        <v>158</v>
      </c>
      <c r="K4303" s="454">
        <f>SUM(K4298:K4302)</f>
        <v>1231390.8334523044</v>
      </c>
      <c r="L4303" s="454">
        <f t="shared" ref="L4303" si="797">SUM(L4298:L4302)</f>
        <v>112821565.3334523</v>
      </c>
      <c r="M4303" s="644">
        <f t="shared" si="786"/>
        <v>7.9146252082913898E-4</v>
      </c>
      <c r="P4303" s="479"/>
    </row>
    <row r="4304" spans="1:16" s="411" customFormat="1" ht="14">
      <c r="A4304" s="680"/>
      <c r="B4304" s="439" t="s">
        <v>899</v>
      </c>
      <c r="C4304" s="441">
        <v>1144046065</v>
      </c>
      <c r="D4304" s="439" t="s">
        <v>900</v>
      </c>
      <c r="E4304" s="418" t="s">
        <v>1706</v>
      </c>
      <c r="F4304" s="627">
        <v>20211220</v>
      </c>
      <c r="G4304" s="419">
        <v>7798000</v>
      </c>
      <c r="H4304" s="454"/>
      <c r="I4304" s="454"/>
      <c r="J4304" s="467"/>
      <c r="K4304" s="419">
        <f>+G4304*J4304%</f>
        <v>0</v>
      </c>
      <c r="L4304" s="464">
        <f t="shared" si="785"/>
        <v>7798000</v>
      </c>
      <c r="M4304" s="644">
        <f t="shared" si="786"/>
        <v>5.4704299831192301E-5</v>
      </c>
    </row>
    <row r="4305" spans="1:16" ht="14">
      <c r="A4305" s="680"/>
      <c r="B4305" s="439" t="s">
        <v>899</v>
      </c>
      <c r="C4305" s="441">
        <v>1144046065</v>
      </c>
      <c r="D4305" s="439" t="s">
        <v>900</v>
      </c>
      <c r="E4305" s="418" t="s">
        <v>1706</v>
      </c>
      <c r="F4305" s="627">
        <v>20211231</v>
      </c>
      <c r="G4305" s="419">
        <v>17187000</v>
      </c>
      <c r="H4305" s="419">
        <v>0</v>
      </c>
      <c r="I4305" s="419">
        <v>143.66999999999999</v>
      </c>
      <c r="J4305" s="466">
        <v>0</v>
      </c>
      <c r="K4305" s="419">
        <f>+G4305*J4305%</f>
        <v>0</v>
      </c>
      <c r="L4305" s="464">
        <f t="shared" si="785"/>
        <v>17187000</v>
      </c>
      <c r="M4305" s="644">
        <f t="shared" si="786"/>
        <v>1.205697359834191E-4</v>
      </c>
      <c r="P4305" s="479"/>
    </row>
    <row r="4306" spans="1:16" s="411" customFormat="1">
      <c r="A4306" s="680"/>
      <c r="B4306" s="456" t="s">
        <v>26</v>
      </c>
      <c r="C4306" s="458"/>
      <c r="D4306" s="449"/>
      <c r="E4306" s="526"/>
      <c r="F4306" s="626"/>
      <c r="G4306" s="454">
        <f>SUM(G4304:G4305)</f>
        <v>24985000</v>
      </c>
      <c r="H4306" s="454" t="s">
        <v>158</v>
      </c>
      <c r="I4306" s="454" t="s">
        <v>158</v>
      </c>
      <c r="J4306" s="454" t="s">
        <v>158</v>
      </c>
      <c r="K4306" s="454">
        <f t="shared" ref="K4306:L4306" si="798">SUM(K4304:K4305)</f>
        <v>0</v>
      </c>
      <c r="L4306" s="454">
        <f t="shared" si="798"/>
        <v>24985000</v>
      </c>
      <c r="M4306" s="644">
        <f t="shared" si="786"/>
        <v>1.752740358146114E-4</v>
      </c>
    </row>
    <row r="4307" spans="1:16" ht="14">
      <c r="A4307" s="680"/>
      <c r="B4307" s="439" t="s">
        <v>945</v>
      </c>
      <c r="C4307" s="441">
        <v>101038898</v>
      </c>
      <c r="D4307" s="439" t="s">
        <v>940</v>
      </c>
      <c r="E4307" s="418" t="s">
        <v>1706</v>
      </c>
      <c r="F4307" s="627">
        <v>20221128</v>
      </c>
      <c r="G4307" s="419">
        <v>5454545</v>
      </c>
      <c r="H4307" s="419">
        <v>0</v>
      </c>
      <c r="I4307" s="419">
        <v>143.66999999999999</v>
      </c>
      <c r="J4307" s="466">
        <v>0</v>
      </c>
      <c r="K4307" s="419">
        <f t="shared" ref="K4307:K4313" si="799">+G4307*J4307%</f>
        <v>0</v>
      </c>
      <c r="L4307" s="464">
        <f t="shared" si="785"/>
        <v>5454545</v>
      </c>
      <c r="M4307" s="644">
        <f t="shared" si="786"/>
        <v>3.8264563365315571E-5</v>
      </c>
      <c r="P4307" s="479"/>
    </row>
    <row r="4308" spans="1:16" s="411" customFormat="1" ht="14">
      <c r="A4308" s="680"/>
      <c r="B4308" s="439" t="s">
        <v>945</v>
      </c>
      <c r="C4308" s="441">
        <v>101038898</v>
      </c>
      <c r="D4308" s="439" t="s">
        <v>940</v>
      </c>
      <c r="E4308" s="418" t="s">
        <v>1706</v>
      </c>
      <c r="F4308" s="627">
        <v>20220826</v>
      </c>
      <c r="G4308" s="419">
        <v>20046000</v>
      </c>
      <c r="H4308" s="454"/>
      <c r="I4308" s="419">
        <v>143.66999999999999</v>
      </c>
      <c r="J4308" s="467"/>
      <c r="K4308" s="419">
        <f t="shared" si="799"/>
        <v>0</v>
      </c>
      <c r="L4308" s="464">
        <f t="shared" si="785"/>
        <v>20046000</v>
      </c>
      <c r="M4308" s="644">
        <f t="shared" si="786"/>
        <v>1.4062610854271361E-4</v>
      </c>
    </row>
    <row r="4309" spans="1:16" ht="14">
      <c r="A4309" s="680"/>
      <c r="B4309" s="439" t="s">
        <v>945</v>
      </c>
      <c r="C4309" s="441">
        <v>101038898</v>
      </c>
      <c r="D4309" s="439" t="s">
        <v>940</v>
      </c>
      <c r="E4309" s="418" t="s">
        <v>1706</v>
      </c>
      <c r="F4309" s="627">
        <v>20220926</v>
      </c>
      <c r="G4309" s="419">
        <v>20046000</v>
      </c>
      <c r="H4309" s="419">
        <v>0</v>
      </c>
      <c r="I4309" s="419">
        <v>143.66999999999999</v>
      </c>
      <c r="J4309" s="466">
        <v>0</v>
      </c>
      <c r="K4309" s="419">
        <f t="shared" si="799"/>
        <v>0</v>
      </c>
      <c r="L4309" s="464">
        <f t="shared" si="785"/>
        <v>20046000</v>
      </c>
      <c r="M4309" s="644">
        <f t="shared" si="786"/>
        <v>1.4062610854271361E-4</v>
      </c>
      <c r="P4309" s="479"/>
    </row>
    <row r="4310" spans="1:16" s="411" customFormat="1" ht="14">
      <c r="A4310" s="680"/>
      <c r="B4310" s="439" t="s">
        <v>945</v>
      </c>
      <c r="C4310" s="441">
        <v>101038898</v>
      </c>
      <c r="D4310" s="439" t="s">
        <v>940</v>
      </c>
      <c r="E4310" s="418" t="s">
        <v>1706</v>
      </c>
      <c r="F4310" s="627">
        <v>20221025</v>
      </c>
      <c r="G4310" s="419">
        <v>20046000</v>
      </c>
      <c r="H4310" s="454"/>
      <c r="I4310" s="419">
        <v>143.66999999999999</v>
      </c>
      <c r="J4310" s="467"/>
      <c r="K4310" s="419">
        <f t="shared" si="799"/>
        <v>0</v>
      </c>
      <c r="L4310" s="464">
        <f t="shared" si="785"/>
        <v>20046000</v>
      </c>
      <c r="M4310" s="644">
        <f t="shared" si="786"/>
        <v>1.4062610854271361E-4</v>
      </c>
    </row>
    <row r="4311" spans="1:16" ht="14">
      <c r="A4311" s="680"/>
      <c r="B4311" s="439" t="s">
        <v>945</v>
      </c>
      <c r="C4311" s="441">
        <v>101038898</v>
      </c>
      <c r="D4311" s="439" t="s">
        <v>940</v>
      </c>
      <c r="E4311" s="418" t="s">
        <v>1706</v>
      </c>
      <c r="F4311" s="627">
        <v>20221123</v>
      </c>
      <c r="G4311" s="419">
        <v>4791481</v>
      </c>
      <c r="H4311" s="419">
        <v>0</v>
      </c>
      <c r="I4311" s="419">
        <v>143.66999999999999</v>
      </c>
      <c r="J4311" s="466">
        <v>0</v>
      </c>
      <c r="K4311" s="419">
        <f t="shared" si="799"/>
        <v>0</v>
      </c>
      <c r="L4311" s="464">
        <f t="shared" si="785"/>
        <v>4791481</v>
      </c>
      <c r="M4311" s="644">
        <f t="shared" si="786"/>
        <v>3.3613056329759052E-5</v>
      </c>
      <c r="P4311" s="479"/>
    </row>
    <row r="4312" spans="1:16" s="411" customFormat="1" ht="14">
      <c r="A4312" s="680"/>
      <c r="B4312" s="439" t="s">
        <v>945</v>
      </c>
      <c r="C4312" s="441">
        <v>101038898</v>
      </c>
      <c r="D4312" s="439" t="s">
        <v>940</v>
      </c>
      <c r="E4312" s="418" t="s">
        <v>1706</v>
      </c>
      <c r="F4312" s="627">
        <v>20221125</v>
      </c>
      <c r="G4312" s="419">
        <v>20046000</v>
      </c>
      <c r="H4312" s="454"/>
      <c r="I4312" s="419">
        <v>143.66999999999999</v>
      </c>
      <c r="J4312" s="467"/>
      <c r="K4312" s="419">
        <f t="shared" si="799"/>
        <v>0</v>
      </c>
      <c r="L4312" s="464">
        <f t="shared" si="785"/>
        <v>20046000</v>
      </c>
      <c r="M4312" s="644">
        <f t="shared" si="786"/>
        <v>1.4062610854271361E-4</v>
      </c>
    </row>
    <row r="4313" spans="1:16" ht="14">
      <c r="A4313" s="680"/>
      <c r="B4313" s="439" t="s">
        <v>945</v>
      </c>
      <c r="C4313" s="441">
        <v>101038898</v>
      </c>
      <c r="D4313" s="439" t="s">
        <v>940</v>
      </c>
      <c r="E4313" s="418" t="s">
        <v>1706</v>
      </c>
      <c r="F4313" s="627">
        <v>20221125</v>
      </c>
      <c r="G4313" s="419">
        <v>13364000</v>
      </c>
      <c r="H4313" s="419">
        <v>0</v>
      </c>
      <c r="I4313" s="419">
        <v>143.66999999999999</v>
      </c>
      <c r="J4313" s="466">
        <v>0</v>
      </c>
      <c r="K4313" s="419">
        <f t="shared" si="799"/>
        <v>0</v>
      </c>
      <c r="L4313" s="464">
        <f t="shared" si="785"/>
        <v>13364000</v>
      </c>
      <c r="M4313" s="644">
        <f t="shared" si="786"/>
        <v>9.3750739028475747E-5</v>
      </c>
      <c r="P4313" s="479"/>
    </row>
    <row r="4314" spans="1:16" s="411" customFormat="1">
      <c r="A4314" s="680"/>
      <c r="B4314" s="456" t="s">
        <v>26</v>
      </c>
      <c r="C4314" s="458"/>
      <c r="D4314" s="449"/>
      <c r="E4314" s="526"/>
      <c r="F4314" s="626"/>
      <c r="G4314" s="454">
        <f>SUM(G4307:G4313)</f>
        <v>103794026</v>
      </c>
      <c r="H4314" s="454" t="s">
        <v>158</v>
      </c>
      <c r="I4314" s="454" t="s">
        <v>158</v>
      </c>
      <c r="J4314" s="454" t="s">
        <v>158</v>
      </c>
      <c r="K4314" s="454">
        <f t="shared" ref="K4314" si="800">SUM(K4307:K4313)</f>
        <v>0</v>
      </c>
      <c r="L4314" s="454">
        <f>SUM(L4307:L4313)</f>
        <v>103794026</v>
      </c>
      <c r="M4314" s="644">
        <f t="shared" si="786"/>
        <v>7.2813279289440491E-4</v>
      </c>
    </row>
    <row r="4315" spans="1:16">
      <c r="A4315" s="680"/>
      <c r="B4315" s="440" t="s">
        <v>1204</v>
      </c>
      <c r="C4315" s="441">
        <v>700336594</v>
      </c>
      <c r="D4315" s="414" t="s">
        <v>1205</v>
      </c>
      <c r="E4315" s="418" t="s">
        <v>1706</v>
      </c>
      <c r="F4315" s="627">
        <v>20240415</v>
      </c>
      <c r="G4315" s="419">
        <v>5810000</v>
      </c>
      <c r="H4315" s="419">
        <v>0</v>
      </c>
      <c r="I4315" s="419">
        <v>143.66999999999999</v>
      </c>
      <c r="J4315" s="466">
        <v>0</v>
      </c>
      <c r="K4315" s="419">
        <f>+G4315*J4315%</f>
        <v>0</v>
      </c>
      <c r="L4315" s="464">
        <f t="shared" si="785"/>
        <v>5810000</v>
      </c>
      <c r="M4315" s="644">
        <f t="shared" si="786"/>
        <v>4.0758140807800368E-5</v>
      </c>
      <c r="P4315" s="479"/>
    </row>
    <row r="4316" spans="1:16" s="411" customFormat="1">
      <c r="A4316" s="680"/>
      <c r="B4316" s="440" t="s">
        <v>1204</v>
      </c>
      <c r="C4316" s="441">
        <v>700336594</v>
      </c>
      <c r="D4316" s="414" t="s">
        <v>1205</v>
      </c>
      <c r="E4316" s="418" t="s">
        <v>1706</v>
      </c>
      <c r="F4316" s="627">
        <v>20240822</v>
      </c>
      <c r="G4316" s="419">
        <v>9790000</v>
      </c>
      <c r="H4316" s="454"/>
      <c r="I4316" s="419">
        <v>143.66999999999999</v>
      </c>
      <c r="J4316" s="467"/>
      <c r="K4316" s="419">
        <f>+G4316*J4316%</f>
        <v>0</v>
      </c>
      <c r="L4316" s="464">
        <f t="shared" si="785"/>
        <v>9790000</v>
      </c>
      <c r="M4316" s="644">
        <f t="shared" si="786"/>
        <v>6.8678519536723859E-5</v>
      </c>
    </row>
    <row r="4317" spans="1:16">
      <c r="A4317" s="680"/>
      <c r="B4317" s="456" t="s">
        <v>26</v>
      </c>
      <c r="C4317" s="458"/>
      <c r="D4317" s="449"/>
      <c r="E4317" s="526"/>
      <c r="F4317" s="626"/>
      <c r="G4317" s="454">
        <f>SUM(G4315:G4316)</f>
        <v>15600000</v>
      </c>
      <c r="H4317" s="454" t="s">
        <v>158</v>
      </c>
      <c r="I4317" s="454" t="s">
        <v>158</v>
      </c>
      <c r="J4317" s="454" t="s">
        <v>158</v>
      </c>
      <c r="K4317" s="454">
        <f t="shared" ref="K4317:L4317" si="801">SUM(K4315:K4316)</f>
        <v>0</v>
      </c>
      <c r="L4317" s="454">
        <f t="shared" si="801"/>
        <v>15600000</v>
      </c>
      <c r="M4317" s="644">
        <f t="shared" si="786"/>
        <v>1.0943666034452422E-4</v>
      </c>
      <c r="P4317" s="479"/>
    </row>
    <row r="4318" spans="1:16" s="411" customFormat="1">
      <c r="A4318" s="680"/>
      <c r="B4318" s="440" t="s">
        <v>523</v>
      </c>
      <c r="C4318" s="441">
        <v>444444525</v>
      </c>
      <c r="D4318" s="414" t="s">
        <v>524</v>
      </c>
      <c r="E4318" s="418" t="s">
        <v>1706</v>
      </c>
      <c r="F4318" s="625"/>
      <c r="G4318" s="419">
        <v>81781000</v>
      </c>
      <c r="H4318" s="454"/>
      <c r="I4318" s="419">
        <v>143.66999999999999</v>
      </c>
      <c r="J4318" s="467"/>
      <c r="K4318" s="419">
        <f>+G4318*J4318%</f>
        <v>0</v>
      </c>
      <c r="L4318" s="464">
        <f t="shared" si="785"/>
        <v>81781000</v>
      </c>
      <c r="M4318" s="644">
        <f t="shared" si="786"/>
        <v>5.7370766151509846E-4</v>
      </c>
    </row>
    <row r="4319" spans="1:16">
      <c r="A4319" s="680"/>
      <c r="B4319" s="456" t="s">
        <v>26</v>
      </c>
      <c r="C4319" s="458"/>
      <c r="D4319" s="449"/>
      <c r="E4319" s="526"/>
      <c r="F4319" s="626"/>
      <c r="G4319" s="454">
        <f>SUM(G4318:G4318)</f>
        <v>81781000</v>
      </c>
      <c r="H4319" s="454" t="s">
        <v>158</v>
      </c>
      <c r="I4319" s="454" t="s">
        <v>158</v>
      </c>
      <c r="J4319" s="454" t="s">
        <v>158</v>
      </c>
      <c r="K4319" s="454">
        <f t="shared" ref="K4319:L4319" si="802">SUM(K4318:K4318)</f>
        <v>0</v>
      </c>
      <c r="L4319" s="454">
        <f t="shared" si="802"/>
        <v>81781000</v>
      </c>
      <c r="M4319" s="644">
        <f t="shared" si="786"/>
        <v>5.7370766151509846E-4</v>
      </c>
      <c r="P4319" s="479"/>
    </row>
    <row r="4320" spans="1:16" s="411" customFormat="1">
      <c r="A4320" s="680"/>
      <c r="B4320" s="440" t="s">
        <v>605</v>
      </c>
      <c r="C4320" s="441">
        <v>900641331</v>
      </c>
      <c r="D4320" s="414" t="s">
        <v>606</v>
      </c>
      <c r="E4320" s="418" t="s">
        <v>1706</v>
      </c>
      <c r="F4320" s="627">
        <v>20221228</v>
      </c>
      <c r="G4320" s="419">
        <v>56744180</v>
      </c>
      <c r="H4320" s="454"/>
      <c r="I4320" s="419">
        <v>143.66999999999999</v>
      </c>
      <c r="J4320" s="467"/>
      <c r="K4320" s="419">
        <f>+G4320*J4320%</f>
        <v>0</v>
      </c>
      <c r="L4320" s="464">
        <f t="shared" si="785"/>
        <v>56744180</v>
      </c>
      <c r="M4320" s="644">
        <f t="shared" si="786"/>
        <v>3.9807009956336823E-4</v>
      </c>
    </row>
    <row r="4321" spans="1:16">
      <c r="A4321" s="680"/>
      <c r="B4321" s="440" t="s">
        <v>605</v>
      </c>
      <c r="C4321" s="441">
        <v>900641331</v>
      </c>
      <c r="D4321" s="414" t="s">
        <v>606</v>
      </c>
      <c r="E4321" s="418" t="s">
        <v>1706</v>
      </c>
      <c r="F4321" s="625"/>
      <c r="G4321" s="419">
        <v>18781211.100000001</v>
      </c>
      <c r="H4321" s="419">
        <v>113.26</v>
      </c>
      <c r="I4321" s="419">
        <v>143.66999999999999</v>
      </c>
      <c r="J4321" s="466">
        <f t="shared" si="791"/>
        <v>1.2684972629348401</v>
      </c>
      <c r="K4321" s="419">
        <f>+G4321*J4321%</f>
        <v>238239.1487495144</v>
      </c>
      <c r="L4321" s="464">
        <f t="shared" si="785"/>
        <v>19019450.248749517</v>
      </c>
      <c r="M4321" s="644">
        <f t="shared" si="786"/>
        <v>1.3342468697512676E-4</v>
      </c>
      <c r="P4321" s="479"/>
    </row>
    <row r="4322" spans="1:16">
      <c r="A4322" s="680"/>
      <c r="B4322" s="456" t="s">
        <v>26</v>
      </c>
      <c r="C4322" s="458"/>
      <c r="D4322" s="449"/>
      <c r="E4322" s="526"/>
      <c r="F4322" s="626"/>
      <c r="G4322" s="454">
        <f>SUM(G4320:G4321)</f>
        <v>75525391.099999994</v>
      </c>
      <c r="H4322" s="454" t="s">
        <v>158</v>
      </c>
      <c r="I4322" s="454" t="s">
        <v>158</v>
      </c>
      <c r="J4322" s="454" t="s">
        <v>158</v>
      </c>
      <c r="K4322" s="454">
        <f t="shared" ref="K4322:L4322" si="803">SUM(K4320:K4321)</f>
        <v>238239.1487495144</v>
      </c>
      <c r="L4322" s="454">
        <f t="shared" si="803"/>
        <v>75763630.248749524</v>
      </c>
      <c r="M4322" s="644">
        <f t="shared" si="786"/>
        <v>5.3149478653849501E-4</v>
      </c>
      <c r="P4322" s="479"/>
    </row>
    <row r="4323" spans="1:16" ht="14">
      <c r="A4323" s="680"/>
      <c r="B4323" s="439" t="s">
        <v>863</v>
      </c>
      <c r="C4323" s="441">
        <v>1006235872</v>
      </c>
      <c r="D4323" s="439" t="s">
        <v>864</v>
      </c>
      <c r="E4323" s="418" t="s">
        <v>1706</v>
      </c>
      <c r="F4323" s="627">
        <v>20221128</v>
      </c>
      <c r="G4323" s="419">
        <v>333333</v>
      </c>
      <c r="H4323" s="419">
        <v>107.12</v>
      </c>
      <c r="I4323" s="419">
        <v>143.66999999999999</v>
      </c>
      <c r="J4323" s="466">
        <f t="shared" si="791"/>
        <v>1.3412061239731141</v>
      </c>
      <c r="K4323" s="419">
        <f>+G4323*J4323%</f>
        <v>4470.6826092233005</v>
      </c>
      <c r="L4323" s="464">
        <f t="shared" si="785"/>
        <v>337803.6826092233</v>
      </c>
      <c r="M4323" s="644">
        <f t="shared" si="786"/>
        <v>2.3697504408227586E-6</v>
      </c>
      <c r="P4323" s="479"/>
    </row>
    <row r="4324" spans="1:16">
      <c r="A4324" s="680"/>
      <c r="B4324" s="456" t="s">
        <v>26</v>
      </c>
      <c r="C4324" s="458"/>
      <c r="D4324" s="449"/>
      <c r="E4324" s="526"/>
      <c r="F4324" s="626"/>
      <c r="G4324" s="454">
        <f>SUM(G4323)</f>
        <v>333333</v>
      </c>
      <c r="H4324" s="454" t="s">
        <v>158</v>
      </c>
      <c r="I4324" s="454" t="s">
        <v>158</v>
      </c>
      <c r="J4324" s="454" t="s">
        <v>158</v>
      </c>
      <c r="K4324" s="454">
        <f t="shared" ref="K4324:L4324" si="804">SUM(K4323)</f>
        <v>4470.6826092233005</v>
      </c>
      <c r="L4324" s="454">
        <f t="shared" si="804"/>
        <v>337803.6826092233</v>
      </c>
      <c r="M4324" s="644">
        <f t="shared" si="786"/>
        <v>2.3697504408227586E-6</v>
      </c>
      <c r="P4324" s="479"/>
    </row>
    <row r="4325" spans="1:16">
      <c r="A4325" s="680"/>
      <c r="B4325" s="440" t="s">
        <v>1220</v>
      </c>
      <c r="C4325" s="441">
        <v>1143859640</v>
      </c>
      <c r="D4325" s="414" t="s">
        <v>1470</v>
      </c>
      <c r="E4325" s="418" t="s">
        <v>1706</v>
      </c>
      <c r="F4325" s="625"/>
      <c r="G4325" s="419">
        <v>1900000</v>
      </c>
      <c r="H4325" s="419">
        <v>105.91</v>
      </c>
      <c r="I4325" s="419">
        <v>143.66999999999999</v>
      </c>
      <c r="J4325" s="466">
        <f t="shared" si="791"/>
        <v>1.3565291285053347</v>
      </c>
      <c r="K4325" s="419">
        <f>+G4325*J4325%</f>
        <v>25774.053441601362</v>
      </c>
      <c r="L4325" s="464">
        <f t="shared" si="785"/>
        <v>1925774.0534416013</v>
      </c>
      <c r="M4325" s="644">
        <f t="shared" si="786"/>
        <v>1.3509633396588856E-5</v>
      </c>
      <c r="P4325" s="479"/>
    </row>
    <row r="4326" spans="1:16" s="411" customFormat="1">
      <c r="A4326" s="680"/>
      <c r="B4326" s="456" t="s">
        <v>26</v>
      </c>
      <c r="C4326" s="458"/>
      <c r="D4326" s="449"/>
      <c r="E4326" s="526"/>
      <c r="F4326" s="626"/>
      <c r="G4326" s="454">
        <f>SUM(G4325:G4325)</f>
        <v>1900000</v>
      </c>
      <c r="H4326" s="454" t="s">
        <v>158</v>
      </c>
      <c r="I4326" s="454" t="s">
        <v>158</v>
      </c>
      <c r="J4326" s="454" t="s">
        <v>2890</v>
      </c>
      <c r="K4326" s="454">
        <f t="shared" ref="K4326:L4326" si="805">SUM(K4325:K4325)</f>
        <v>25774.053441601362</v>
      </c>
      <c r="L4326" s="454">
        <f t="shared" si="805"/>
        <v>1925774.0534416013</v>
      </c>
      <c r="M4326" s="644">
        <f t="shared" si="786"/>
        <v>1.3509633396588856E-5</v>
      </c>
    </row>
    <row r="4327" spans="1:16">
      <c r="A4327" s="680"/>
      <c r="B4327" s="440" t="s">
        <v>1460</v>
      </c>
      <c r="C4327" s="441" t="s">
        <v>1461</v>
      </c>
      <c r="D4327" s="414" t="s">
        <v>1462</v>
      </c>
      <c r="E4327" s="418" t="s">
        <v>1706</v>
      </c>
      <c r="F4327" s="629">
        <v>45502</v>
      </c>
      <c r="G4327" s="419">
        <v>6795392</v>
      </c>
      <c r="H4327" s="419">
        <v>0</v>
      </c>
      <c r="I4327" s="419">
        <v>143.66999999999999</v>
      </c>
      <c r="J4327" s="466">
        <v>0</v>
      </c>
      <c r="K4327" s="419">
        <f>+G4327*J4327%</f>
        <v>0</v>
      </c>
      <c r="L4327" s="464">
        <f t="shared" si="785"/>
        <v>6795392</v>
      </c>
      <c r="M4327" s="644">
        <f t="shared" si="786"/>
        <v>4.7670833731531868E-5</v>
      </c>
      <c r="P4327" s="479"/>
    </row>
    <row r="4328" spans="1:16" s="411" customFormat="1">
      <c r="A4328" s="680"/>
      <c r="B4328" s="440" t="s">
        <v>1460</v>
      </c>
      <c r="C4328" s="441" t="s">
        <v>1461</v>
      </c>
      <c r="D4328" s="414" t="s">
        <v>1462</v>
      </c>
      <c r="E4328" s="418" t="s">
        <v>1706</v>
      </c>
      <c r="F4328" s="629">
        <v>45498</v>
      </c>
      <c r="G4328" s="419">
        <v>6215300</v>
      </c>
      <c r="H4328" s="454"/>
      <c r="I4328" s="419">
        <v>143.66999999999999</v>
      </c>
      <c r="J4328" s="467"/>
      <c r="K4328" s="419">
        <f>+G4328*J4328%</f>
        <v>0</v>
      </c>
      <c r="L4328" s="464">
        <f t="shared" si="785"/>
        <v>6215300</v>
      </c>
      <c r="M4328" s="644">
        <f t="shared" si="786"/>
        <v>4.3601389425597527E-5</v>
      </c>
    </row>
    <row r="4329" spans="1:16">
      <c r="A4329" s="680"/>
      <c r="B4329" s="456" t="s">
        <v>26</v>
      </c>
      <c r="C4329" s="458"/>
      <c r="D4329" s="449"/>
      <c r="E4329" s="526"/>
      <c r="F4329" s="626"/>
      <c r="G4329" s="454">
        <f>SUM(G4327:G4328)</f>
        <v>13010692</v>
      </c>
      <c r="H4329" s="454" t="s">
        <v>158</v>
      </c>
      <c r="I4329" s="454" t="s">
        <v>158</v>
      </c>
      <c r="J4329" s="454" t="s">
        <v>158</v>
      </c>
      <c r="K4329" s="454">
        <v>0</v>
      </c>
      <c r="L4329" s="454">
        <f t="shared" ref="L4329" si="806">SUM(L4327:L4328)</f>
        <v>13010692</v>
      </c>
      <c r="M4329" s="644">
        <f t="shared" si="786"/>
        <v>9.1272223157129389E-5</v>
      </c>
      <c r="P4329" s="479"/>
    </row>
    <row r="4330" spans="1:16">
      <c r="A4330" s="680"/>
      <c r="B4330" s="440" t="s">
        <v>1463</v>
      </c>
      <c r="C4330" s="441" t="s">
        <v>1464</v>
      </c>
      <c r="D4330" s="414" t="s">
        <v>1465</v>
      </c>
      <c r="E4330" s="418" t="s">
        <v>1706</v>
      </c>
      <c r="F4330" s="629">
        <v>45473</v>
      </c>
      <c r="G4330" s="419">
        <v>4060662</v>
      </c>
      <c r="H4330" s="419">
        <v>0</v>
      </c>
      <c r="I4330" s="419">
        <v>143.66999999999999</v>
      </c>
      <c r="J4330" s="466">
        <v>0</v>
      </c>
      <c r="K4330" s="419">
        <f>+G4330*J4330%</f>
        <v>0</v>
      </c>
      <c r="L4330" s="464">
        <f t="shared" ref="L4330:L4333" si="807">+G4330+K4330</f>
        <v>4060662</v>
      </c>
      <c r="M4330" s="644">
        <f t="shared" si="786"/>
        <v>2.8486236414610027E-5</v>
      </c>
      <c r="P4330" s="479"/>
    </row>
    <row r="4331" spans="1:16">
      <c r="A4331" s="680"/>
      <c r="B4331" s="440" t="s">
        <v>1463</v>
      </c>
      <c r="C4331" s="441" t="s">
        <v>1464</v>
      </c>
      <c r="D4331" s="414" t="s">
        <v>1465</v>
      </c>
      <c r="E4331" s="418" t="s">
        <v>1706</v>
      </c>
      <c r="F4331" s="629">
        <v>45498</v>
      </c>
      <c r="G4331" s="419">
        <v>3729180</v>
      </c>
      <c r="H4331" s="419">
        <v>0</v>
      </c>
      <c r="I4331" s="419">
        <v>143.66999999999999</v>
      </c>
      <c r="J4331" s="466">
        <v>0</v>
      </c>
      <c r="K4331" s="419">
        <f>+G4331*J4331%</f>
        <v>0</v>
      </c>
      <c r="L4331" s="464">
        <f t="shared" si="807"/>
        <v>3729180</v>
      </c>
      <c r="M4331" s="644">
        <f t="shared" ref="M4331:M4334" si="808">+L4331/$L$4337</f>
        <v>2.6160833655358514E-5</v>
      </c>
      <c r="P4331" s="479"/>
    </row>
    <row r="4332" spans="1:16">
      <c r="A4332" s="680"/>
      <c r="B4332" s="456" t="s">
        <v>26</v>
      </c>
      <c r="C4332" s="458"/>
      <c r="D4332" s="449"/>
      <c r="E4332" s="526"/>
      <c r="F4332" s="626"/>
      <c r="G4332" s="454">
        <f>SUM(G4330:G4331)</f>
        <v>7789842</v>
      </c>
      <c r="H4332" s="454" t="s">
        <v>158</v>
      </c>
      <c r="I4332" s="454" t="s">
        <v>158</v>
      </c>
      <c r="J4332" s="454" t="s">
        <v>158</v>
      </c>
      <c r="K4332" s="419">
        <f>SUM(K4330:K4331)</f>
        <v>0</v>
      </c>
      <c r="L4332" s="454">
        <f t="shared" ref="L4332" si="809">SUM(L4330:L4331)</f>
        <v>7789842</v>
      </c>
      <c r="M4332" s="644">
        <f t="shared" si="808"/>
        <v>5.4647070069968545E-5</v>
      </c>
      <c r="P4332" s="479"/>
    </row>
    <row r="4333" spans="1:16" s="511" customFormat="1" ht="15">
      <c r="A4333" s="680"/>
      <c r="B4333" s="439" t="s">
        <v>808</v>
      </c>
      <c r="C4333" s="441">
        <v>31970650</v>
      </c>
      <c r="D4333" s="439" t="s">
        <v>809</v>
      </c>
      <c r="E4333" s="418" t="s">
        <v>1706</v>
      </c>
      <c r="F4333" s="627">
        <v>20211231</v>
      </c>
      <c r="G4333" s="454">
        <v>5714000</v>
      </c>
      <c r="H4333" s="419">
        <v>0</v>
      </c>
      <c r="I4333" s="419">
        <v>143.66999999999999</v>
      </c>
      <c r="J4333" s="466">
        <v>0</v>
      </c>
      <c r="K4333" s="419">
        <f t="shared" ref="K4333" si="810">+G4333*J4333%</f>
        <v>0</v>
      </c>
      <c r="L4333" s="464">
        <f t="shared" si="807"/>
        <v>5714000</v>
      </c>
      <c r="M4333" s="644">
        <f t="shared" si="808"/>
        <v>4.0084684436449449E-5</v>
      </c>
    </row>
    <row r="4334" spans="1:16" s="411" customFormat="1" ht="14" thickBot="1">
      <c r="A4334" s="680"/>
      <c r="B4334" s="456" t="s">
        <v>26</v>
      </c>
      <c r="C4334" s="458"/>
      <c r="D4334" s="449"/>
      <c r="E4334" s="494"/>
      <c r="F4334" s="486"/>
      <c r="G4334" s="454">
        <f>SUM(G4333)</f>
        <v>5714000</v>
      </c>
      <c r="H4334" s="454">
        <f t="shared" ref="H4334:L4334" si="811">SUM(H4333)</f>
        <v>0</v>
      </c>
      <c r="I4334" s="454">
        <f t="shared" si="811"/>
        <v>143.66999999999999</v>
      </c>
      <c r="J4334" s="454">
        <f t="shared" si="811"/>
        <v>0</v>
      </c>
      <c r="K4334" s="454">
        <f t="shared" si="811"/>
        <v>0</v>
      </c>
      <c r="L4334" s="454">
        <f t="shared" si="811"/>
        <v>5714000</v>
      </c>
      <c r="M4334" s="644">
        <f t="shared" si="808"/>
        <v>4.0084684436449449E-5</v>
      </c>
    </row>
    <row r="4335" spans="1:16" s="411" customFormat="1" ht="16" thickBot="1">
      <c r="A4335" s="680"/>
      <c r="B4335" s="507" t="s">
        <v>2969</v>
      </c>
      <c r="C4335" s="508"/>
      <c r="D4335" s="508"/>
      <c r="E4335" s="509"/>
      <c r="F4335" s="510" t="s">
        <v>158</v>
      </c>
      <c r="G4335" s="605">
        <f>+G2602+G2627+G2630+G2889+G2892+G2897+G2906+G2910+G2913+G2915+G2917+G2923+G2926+G2928+G2930+G2932+G2936+G2939+G2944+G2946+G2948+G2955+G2960+G2963+G2966+G2970+G2972+G2974+G2976+G2978+G2980+G2986+G2988+G2990+G2992+G2995+G2997+G2999+G3001+G3003+G3008+G3011+G3012+G3017+G3021+G3023+G3026+G3029+G3031+G3033+G3035+G3037+G3102+G3104+G3109+G3111+G3113+G3115+G3118+G3120+G3123+G3125+G3127+G3129+G3131+G3133+G3135+G3138+G3147+G3149+G3151+G3155+G3160+G3162+G3164+G3172+G3175+G3177+G3179+G3181+G3183+G3199+G3201+G3205+G3207+G3209+G3212+G3214+G3217+G3222+G3225+G3229+G3231+G3233+G3250+G3258+G3260+G3266+G3273+G3275+G3303+G3306+G3308+G3310+G3312+G3321+G3324+G3347+G3349+G3351+G3355+G3374+G3403+G3406+G3411+G3414+G3416+G3418+G3420+G3422+G3424+G3475+G3570+G3572+G3575+G3577+G3579+G3580+G3584+G3587+G3611+G3613+G3615+G3617+G3619+G3621+G3623+G3634+G3637+G3639+G3647+G3649+G3651+G3653+G3655+G3660+G3662+G3664+G3668+G3678+G3680+G3684+G3686+G3688+G3690+G3692+G3694+G3697+G3699+G3701+G3704+G3706+G3730+G3732+G3734+G3752+G3754+G3756+G3758+G3760+G3762+G3764+G3768+G3771+G3773+G3775+G3782+G3784+G3797+G3799+G3801+G3803+G3838+G3840+G3842+G3855+G3858+G3860+G3862+G3864+G3866+G3868+G3870+G3872+G3874+G3877+G3879+G3904+G3906+G3908+G3912+G3915+G3918+G3921+G3923+G3929+G3932+G3934+G3938+G3940+G3943+G3945+G3947+G3949+G3961+G3964+G3966+G3970+G3972+G3978+G3982+G3984+G3986+G3988+G3992+G3990+G3994+G3998+G4000+G4003+G4005+G4007+G4011+G4037+G4043+G4045+G4047+G4049+G4051+G4054+G4058+G4061+G4064+G4066+G4069+G4077+G4079+G4081+G4086+G4088+G4096+G4119+G4121+G4123+G4125+G4131+G4133+G4135+G4139+G4141+G4143+G4145+G4147+G4149+G4152+G4154+G4157+G4159+G4161+G4165+G4167+G4190+G4192+G4201+G4204+G4206+G4208+G4210+G4212+G4220+G4222+G4224+G4227+G4231+G4237+G4240+G4242+G4247+G4259+G4261+G4264+G4266+G4268+G4273+G4275+G4278+G4284+G4286+G4295+G4297+G4303+G4306+G4314+G4317+G4319+G4322+G4324+G4326+G4329+G4332+G4334</f>
        <v>45018433294.599998</v>
      </c>
      <c r="H4335" s="605" t="s">
        <v>158</v>
      </c>
      <c r="I4335" s="605" t="s">
        <v>158</v>
      </c>
      <c r="J4335" s="605" t="s">
        <v>158</v>
      </c>
      <c r="K4335" s="605">
        <f>+K2602+K2627+K2630+K2889+K2892+K2897+K2906+K2910+K2913+K2915+K2917+K2923+K2926+K2928+K2930+K2932+K2936+K2939+K2944+K2946+K2948+K2955+K2960+K2963+K2966+K2970+K2972+K2974+K2976+K2978+K2980+K2986+K2988+K2990+K2992+K2995+K2997+K2999+K3001+K3003+K3008+K3011+K3012+K3017+K3021+K3023+K3026+K3029+K3031+K3033+K3035+K3037+K3102+K3104+K3109+K3111+K3113+K3115+K3118+K3120+K3123+K3125+K3127+K3129+K3131+K3133+K3135+K3138+K3147+K3149+K3151+K3155+K3160+K3162+K3164+K3172+K3175+K3177+K3179+K3181+K3183+K3199+K3201+K3205+K3207+K3209+K3212+K3214+K3217+K3222+K3225+K3229+K3231+K3233+K3250+K3258+K3260+K3266+K3273+K3275+K3303+K3306+K3308+K3310+K3312+K3321+K3324+K3347+K3349+K3351+K3355+K3374+K3403+K3406+K3411+K3414+K3416+K3418+K3420+K3422+K3424+K3475+K3570+K3572+K3575+K3577+K3579+K3580+K3584+K3587+K3611+K3613+K3615+K3617+K3619+K3621+K3623+K3634+K3637+K3639+K3647+K3649+K3651+K3653+K3655+K3660+K3662+K3664+K3668+K3678+K3680+K3684+K3686+K3688+K3690+K3692+K3694+K3697+K3699+K3701+K3704+K3706+K3730+K3732+K3734+K3752+K3754+K3756+K3758+K3760+K3762+K3764+K3768+K3771+K3773+K3775+K3782+K3784+K3797+K3799+K3801+K3803+K3838+K3840+K3842+K3855+K3858+K3860+K3862+K3864+K3866+K3868+K3870+K3872+K3874+K3877+K3879+K3904+K3906+K3908+K3912+K3915+K3918+K3921+K3923+K3929+K3932+K3934+K3938+K3940+K3943+K3945+K3947+K3949+K3961+K3964+K3966+K3970+K3972+K3978+K3982+K3984+K3986+K3988+K3992+K3990+K3994+K3998+K4000+K4003+K4005+K4007+K4011+K4037+K4043+K4045+K4047+K4049+K4051+K4054+K4058+K4061+K4064+K4066+K4069+K4077+K4079+K4081+K4086+K4088+K4096+K4119+K4121+K4123+K4125+K4131+K4133+K4135+K4139+K4141+K4143+K4145+K4147+K4149+K4152+K4154+K4157+K4159+K4161+K4165+K4167+K4190+K4192+K4201+K4204+K4206+K4208+K4210+K4212+K4220+K4222+K4224+K4227+K4231+K4237+K4240+K4242+K4247+K4259+K4261+K4264+K4266+K4268+K4273+K4275+K4278+K4284+K4286+K4295+K4297+K4303+K4306+K4314+K4317+K4319+K4322+K4324+K4326+K4329+K4332+K4334</f>
        <v>223337461.98762831</v>
      </c>
      <c r="L4335" s="605">
        <f>+L2602+L2627+L2630+L2889+L2892+L2897+L2906+L2910+L2913+L2915+L2917+L2923+L2926+L2928+L2930+L2932+L2936+L2939+L2944+L2946+L2948+L2955+L2960+L2963+L2966+L2970+L2972+L2974+L2976+L2978+L2980+L2986+L2988+L2990+L2992+L2995+L2997+L2999+L3001+L3003+L3008+L3011+L3012+L3017+L3021+L3023+L3026+L3029+L3031+L3033+L3035+L3037+L3102+L3104+L3109+L3111+L3113+L3115+L3118+L3120+L3123+L3125+L3127+L3129+L3131+L3133+L3135+L3138+L3147+L3149+L3151+L3155+L3160+L3162+L3164+L3172+L3175+L3177+L3179+L3181+L3183+L3199+L3201+L3205+L3207+L3209+L3212+L3214+L3217+L3222+L3225+L3229+L3231+L3233+L3250+L3258+L3260+L3266+L3273+L3275+L3303+L3306+L3308+L3310+L3312+L3321+L3324+L3347+L3349+L3351+L3355+L3374+L3403+L3406+L3411+L3414+L3416+L3418+L3420+L3422+L3424+L3475+L3570+L3572+L3575+L3577+L3579+L3580+L3584+L3587+L3611+L3613+L3615+L3617+L3619+L3621+L3623+L3634+L3637+L3639+L3647+L3649+L3651+L3653+L3655+L3660+L3662+L3664+L3668+L3678+L3680+L3684+L3686+L3688+L3690+L3692+L3694+L3697+L3699+L3701+L3704+L3706+L3730+L3732+L3734+L3752+L3754+L3756+L3758+L3760+L3762+L3764+L3768+L3771+L3773+L3775+L3782+L3784+L3797+L3799+L3801+L3803+L3838+L3840+L3842+L3855+L3858+L3860+L3862+L3864+L3866+L3868+L3870+L3872+L3874+L3877+L3879+L3904+L3906+L3908+L3912+L3915+L3918+L3921+L3923+L3929+L3932+L3934+L3938+L3940+L3943+L3945+L3947+L3949+L3961+L3964+L3966+L3970+L3972+L3978+L3982+L3984+L3986+L3988+L3992+L3990+L3994+L3998+L4000+L4003+L4005+L4007+L4011+L4037+L4043+L4045+L4047+L4049+L4051+L4054+L4058+L4061+L4064+L4066+L4069+L4077+L4079+L4081+L4086+L4088+L4096+L4119+L4121+L4123+L4125+L4131+L4133+L4135+L4139+L4141+L4143+L4145+L4147+L4149+L4152+L4154+L4157+L4159+L4161+L4165+L4167+L4190+L4192+L4201+L4204+L4206+L4208+L4210+L4212+L4220+L4222+L4224+L4227+L4231+L4237+L4240+L4242+L4247+L4259+L4261+L4264+L4266+L4268+L4273+L4275+L4278+L4284+L4286+L4295+L4297+L4303+L4306+L4314+L4317+L4319+L4322+L4324+L4326+L4329+L4332+L4334</f>
        <v>45241770756.587662</v>
      </c>
      <c r="M4335" s="645">
        <f t="shared" ref="M4335" si="812">+M2602+M2627+M2630+M2889+M2892+M2897+M2906+M2910+M2913+M2915+M2917+M2923+M2926+M2928+M2930+M2932+M2936+M2939+M2944+M2946+M2948+M2955+M2960+M2963+M2966+M2970+M2972+M2974+M2976+M2978+M2980+M2986+M2988+M2990+M2992+M2995+M2997+M2999+M3001+M3003+M3008+M3011+M3012+M3017+M3021+M3023+M3026+M3029+M3031+M3033+M3035+M3037+M3102+M3104+M3109+M3111+M3113+M3115+M3118+M3120+M3123+M3125+M3127+M3129+M3131+M3133+M3135+M3138+M3147+M3149+M3151+M3155+M3160+M3162+M3164+M3172+M3175+M3177+M3179+M3181+M3183+M3199+M3201+M3205+M3207+M3209+M3212+M3214+M3217+M3222+M3225+M3229+M3231+M3233+M3250+M3258+M3260+M3266+M3273+M3275+M3303+M3306+M3308+M3310+M3312+M3321+M3324+M3347+M3349+M3351+M3355+M3374+M3403+M3406+M3411+M3414+M3416+M3418+M3420+M3422+M3424+M3475+M3570+M3572+M3575+M3577+M3579+M3580+M3584+M3587+M3611+M3613+M3615+M3617+M3619+M3621+M3623+M3634+M3637+M3639+M3647+M3649+M3651+M3653+M3655+M3660+M3662+M3664+M3668+M3678+M3680+M3684+M3686+M3688+M3690+M3692+M3694+M3697+M3699+M3701+M3704+M3706+M3730+M3732+M3734+M3752+M3754+M3756+M3758+M3760+M3762+M3764+M3768+M3771+M3773+M3775+M3782+M3784+M3797+M3799+M3801+M3803+M3838+M3840+M3842+M3855+M3858+M3860+M3862+M3864+M3866+M3868+M3870+M3872+M3874+M3877+M3879+M3904+M3906+M3908+M3912+M3915+M3918+M3921+M3923+M3929+M3932+M3934+M3938+M3940+M3943+M3945+M3947+M3949+M3961+M3964+M3966+M3970+M3972+M3978+M3982+M3984+M3986+M3988+M3992+M3990+M3994+M3998+M4000+M4003+M4005+M4007+M4011+M4037+M4043+M4045+M4047+M4049+M4051+M4054+M4058+M4061+M4064+M4066+M4069+M4077+M4079+M4081+M4086+M4088+M4096+M4119+M4121+M4123+M4125+M4131+M4133+M4135+M4139+M4141+M4143+M4145+M4147+M4149+M4152+M4154+M4157+M4159+M4161+M4165+M4167+M4190+M4192+M4201+M4204+M4206+M4208+M4210+M4212+M4220+M4222+M4224+M4227+M4231+M4237+M4240+M4242+M4247+M4259+M4261+M4264+M4266+M4268+M4273+M4275+M4278+M4284+M4286+M4295+M4297+M4303+M4306+M4314+M4317+M4319+M4322+M4324+M4326+M4329+M4332+M4334</f>
        <v>0.31737873715855858</v>
      </c>
    </row>
    <row r="4336" spans="1:16" s="411" customFormat="1">
      <c r="B4336" s="622"/>
      <c r="C4336" s="623"/>
      <c r="D4336" s="462"/>
      <c r="E4336" s="494"/>
      <c r="F4336" s="486"/>
      <c r="G4336" s="457"/>
      <c r="H4336" s="486"/>
      <c r="I4336" s="486"/>
      <c r="J4336" s="486"/>
      <c r="K4336" s="486"/>
      <c r="L4336" s="486"/>
      <c r="M4336" s="636"/>
    </row>
    <row r="4337" spans="2:16" s="499" customFormat="1" ht="16" thickBot="1">
      <c r="B4337" s="507" t="s">
        <v>2889</v>
      </c>
      <c r="C4337" s="508"/>
      <c r="D4337" s="508"/>
      <c r="E4337" s="508"/>
      <c r="F4337" s="508"/>
      <c r="G4337" s="510">
        <f>+G4335+G1284+G1299+G1223+H1299+H1284+J2596</f>
        <v>142024132352.01874</v>
      </c>
      <c r="H4337" s="510" t="s">
        <v>158</v>
      </c>
      <c r="I4337" s="510" t="s">
        <v>158</v>
      </c>
      <c r="J4337" s="510" t="s">
        <v>158</v>
      </c>
      <c r="K4337" s="633">
        <f>+M1223+M1284+M1299+K4335</f>
        <v>524077277.99637151</v>
      </c>
      <c r="L4337" s="510">
        <f>+G4337+K4337</f>
        <v>142548209630.01511</v>
      </c>
      <c r="M4337" s="647">
        <f>+O1223+O1284+O1299+K2596+M4335</f>
        <v>0.99999800195981148</v>
      </c>
    </row>
    <row r="4338" spans="2:16" s="411" customFormat="1">
      <c r="C4338" s="494"/>
      <c r="E4338" s="494"/>
      <c r="F4338" s="486"/>
      <c r="G4338" s="486" t="s">
        <v>158</v>
      </c>
      <c r="J4338" s="487"/>
      <c r="M4338" s="646"/>
    </row>
    <row r="4339" spans="2:16" s="411" customFormat="1">
      <c r="C4339" s="494"/>
      <c r="E4339" s="494"/>
      <c r="F4339" s="494"/>
      <c r="G4339" s="494"/>
      <c r="H4339" s="494"/>
      <c r="I4339" s="494"/>
      <c r="J4339" s="494"/>
      <c r="K4339" s="617" t="s">
        <v>2890</v>
      </c>
      <c r="L4339" s="494" t="s">
        <v>158</v>
      </c>
      <c r="M4339" s="494"/>
    </row>
    <row r="4340" spans="2:16" s="411" customFormat="1">
      <c r="C4340" s="494"/>
      <c r="E4340" s="494"/>
      <c r="F4340" s="494"/>
      <c r="G4340" s="494"/>
      <c r="H4340" s="494"/>
      <c r="I4340" s="494"/>
      <c r="J4340" s="494"/>
      <c r="K4340" s="617" t="s">
        <v>158</v>
      </c>
      <c r="L4340" s="617" t="s">
        <v>158</v>
      </c>
      <c r="M4340" s="494"/>
      <c r="N4340" s="516"/>
    </row>
    <row r="4341" spans="2:16" s="411" customFormat="1">
      <c r="C4341" s="494"/>
      <c r="E4341" s="494"/>
      <c r="F4341" s="494"/>
      <c r="G4341" s="494"/>
      <c r="H4341" s="494"/>
      <c r="I4341" s="494"/>
      <c r="J4341" s="494"/>
      <c r="K4341" s="494"/>
      <c r="L4341" s="617" t="s">
        <v>158</v>
      </c>
      <c r="M4341" s="494"/>
      <c r="N4341" s="516"/>
    </row>
    <row r="4342" spans="2:16" s="411" customFormat="1">
      <c r="C4342" s="494"/>
      <c r="E4342" s="494"/>
      <c r="F4342" s="494"/>
      <c r="G4342" s="494"/>
      <c r="H4342" s="494"/>
      <c r="I4342" s="494"/>
      <c r="J4342" s="494"/>
      <c r="K4342" s="494"/>
      <c r="L4342" s="494"/>
      <c r="M4342" s="494"/>
      <c r="N4342" s="516"/>
    </row>
    <row r="4343" spans="2:16" s="411" customFormat="1">
      <c r="C4343" s="494"/>
      <c r="E4343" s="488"/>
      <c r="F4343" s="488"/>
      <c r="G4343" s="488"/>
      <c r="H4343" s="488"/>
      <c r="I4343" s="488"/>
      <c r="J4343" s="488"/>
      <c r="K4343" s="488"/>
      <c r="L4343" s="488"/>
      <c r="M4343" s="488"/>
      <c r="N4343" s="516"/>
    </row>
    <row r="4344" spans="2:16" s="411" customFormat="1">
      <c r="C4344" s="494"/>
      <c r="E4344" s="488"/>
      <c r="F4344" s="488"/>
      <c r="G4344" s="488"/>
      <c r="H4344" s="488"/>
      <c r="I4344" s="488"/>
      <c r="J4344" s="488"/>
      <c r="K4344" s="488"/>
      <c r="L4344" s="488"/>
      <c r="M4344" s="488"/>
      <c r="N4344" s="516"/>
    </row>
    <row r="4345" spans="2:16" s="411" customFormat="1">
      <c r="C4345" s="494"/>
      <c r="E4345" s="488"/>
      <c r="F4345" s="488"/>
      <c r="G4345" s="488"/>
      <c r="H4345" s="488"/>
      <c r="I4345" s="488"/>
      <c r="J4345" s="488"/>
      <c r="K4345" s="488"/>
      <c r="L4345" s="488"/>
      <c r="M4345" s="488"/>
      <c r="N4345" s="516"/>
    </row>
    <row r="4346" spans="2:16">
      <c r="G4346" s="490"/>
      <c r="I4346" s="490"/>
      <c r="J4346" s="490"/>
      <c r="K4346" s="490"/>
      <c r="N4346" s="513"/>
      <c r="P4346" s="479"/>
    </row>
    <row r="4347" spans="2:16">
      <c r="G4347" s="490"/>
      <c r="I4347" s="490"/>
      <c r="J4347" s="490"/>
      <c r="K4347" s="490"/>
    </row>
    <row r="4348" spans="2:16">
      <c r="G4348" s="490"/>
      <c r="I4348" s="490"/>
      <c r="J4348" s="490"/>
      <c r="K4348" s="490"/>
    </row>
    <row r="4349" spans="2:16">
      <c r="G4349" s="490"/>
      <c r="I4349" s="490"/>
      <c r="J4349" s="490"/>
      <c r="K4349" s="490"/>
    </row>
    <row r="4350" spans="2:16">
      <c r="G4350" s="490"/>
      <c r="I4350" s="490"/>
      <c r="J4350" s="490"/>
      <c r="K4350" s="490"/>
    </row>
    <row r="4351" spans="2:16">
      <c r="G4351" s="490"/>
      <c r="I4351" s="490"/>
      <c r="J4351" s="490"/>
      <c r="K4351" s="490"/>
    </row>
    <row r="4352" spans="2:16">
      <c r="G4352" s="490"/>
      <c r="I4352" s="490"/>
      <c r="J4352" s="490"/>
      <c r="K4352" s="490"/>
    </row>
    <row r="4353" spans="7:11">
      <c r="G4353" s="490"/>
      <c r="I4353" s="490"/>
      <c r="J4353" s="490"/>
      <c r="K4353" s="490"/>
    </row>
  </sheetData>
  <mergeCells count="10">
    <mergeCell ref="A1227:A1284"/>
    <mergeCell ref="A1287:A1299"/>
    <mergeCell ref="A1301:A2596"/>
    <mergeCell ref="A2600:A4335"/>
    <mergeCell ref="A1:P1"/>
    <mergeCell ref="A2:P2"/>
    <mergeCell ref="A3:P3"/>
    <mergeCell ref="A4:P4"/>
    <mergeCell ref="A5:M5"/>
    <mergeCell ref="A7:A1223"/>
  </mergeCells>
  <dataValidations count="1">
    <dataValidation type="decimal" operator="notEqual" allowBlank="1" showInputMessage="1" showErrorMessage="1" errorTitle="Entrada no válida" error="Por favor escriba un número" promptTitle="Número" prompt="Escriba un número en esta casilla_x000a_" sqref="E1270:E1283 E1288:E1291 E1295 E1297 E1228 E1230:E1231 E1235:E1268 E1293" xr:uid="{CFF656B5-3649-FC46-B59B-0394CA2B42B6}">
      <formula1>-99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6"/>
  <sheetViews>
    <sheetView showGridLines="0" topLeftCell="A4" workbookViewId="0">
      <selection activeCell="A3" sqref="A3:N3"/>
    </sheetView>
  </sheetViews>
  <sheetFormatPr baseColWidth="10" defaultColWidth="11.5" defaultRowHeight="13"/>
  <cols>
    <col min="1" max="1" width="27.6640625" customWidth="1"/>
    <col min="2" max="2" width="13.33203125" customWidth="1"/>
    <col min="3" max="3" width="14.6640625" customWidth="1"/>
    <col min="8" max="8" width="14" customWidth="1"/>
  </cols>
  <sheetData>
    <row r="1" spans="1:14" ht="16">
      <c r="A1" s="650" t="s">
        <v>106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</row>
    <row r="2" spans="1:14" ht="16">
      <c r="A2" s="650" t="s">
        <v>108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</row>
    <row r="3" spans="1:14" ht="16">
      <c r="A3" s="650" t="s">
        <v>18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</row>
    <row r="4" spans="1:14" ht="16">
      <c r="A4" s="650" t="s">
        <v>8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</row>
    <row r="5" spans="1:14" ht="16">
      <c r="A5" s="650" t="s">
        <v>117</v>
      </c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</row>
    <row r="7" spans="1:14" ht="14" thickBot="1"/>
    <row r="8" spans="1:14" ht="17" thickBot="1">
      <c r="A8" s="686" t="s">
        <v>58</v>
      </c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8"/>
    </row>
    <row r="9" spans="1:14">
      <c r="A9" s="689" t="s">
        <v>46</v>
      </c>
      <c r="B9" s="691" t="s">
        <v>47</v>
      </c>
      <c r="C9" s="693" t="s">
        <v>42</v>
      </c>
      <c r="D9" s="693" t="s">
        <v>48</v>
      </c>
      <c r="E9" s="693" t="s">
        <v>24</v>
      </c>
      <c r="F9" s="693" t="s">
        <v>49</v>
      </c>
      <c r="G9" s="693" t="s">
        <v>50</v>
      </c>
      <c r="H9" s="705" t="s">
        <v>51</v>
      </c>
      <c r="I9" s="699" t="s">
        <v>52</v>
      </c>
      <c r="J9" s="691" t="s">
        <v>53</v>
      </c>
      <c r="K9" s="701" t="s">
        <v>104</v>
      </c>
      <c r="L9" s="703" t="s">
        <v>54</v>
      </c>
      <c r="M9" s="695" t="s">
        <v>55</v>
      </c>
      <c r="N9" s="697" t="s">
        <v>56</v>
      </c>
    </row>
    <row r="10" spans="1:14" ht="28.5" customHeight="1" thickBot="1">
      <c r="A10" s="690"/>
      <c r="B10" s="692"/>
      <c r="C10" s="694"/>
      <c r="D10" s="694"/>
      <c r="E10" s="694"/>
      <c r="F10" s="694"/>
      <c r="G10" s="694"/>
      <c r="H10" s="705"/>
      <c r="I10" s="700"/>
      <c r="J10" s="692"/>
      <c r="K10" s="702"/>
      <c r="L10" s="704"/>
      <c r="M10" s="696"/>
      <c r="N10" s="698"/>
    </row>
    <row r="11" spans="1:14" ht="16">
      <c r="A11" s="47"/>
      <c r="B11" s="121"/>
      <c r="C11" s="104"/>
      <c r="D11" s="105"/>
      <c r="E11" s="105"/>
      <c r="F11" s="106"/>
      <c r="G11" s="107"/>
      <c r="H11" s="108"/>
      <c r="I11" s="109"/>
      <c r="J11" s="110"/>
      <c r="K11" s="111"/>
      <c r="L11" s="112"/>
      <c r="M11" s="112"/>
      <c r="N11" s="113"/>
    </row>
    <row r="23" spans="1:16" ht="16">
      <c r="A23" s="204" t="e">
        <f>#REF!</f>
        <v>#REF!</v>
      </c>
      <c r="B23" s="204"/>
      <c r="C23" s="204" t="e">
        <f>#REF!</f>
        <v>#REF!</v>
      </c>
      <c r="D23" s="204"/>
      <c r="E23" s="204"/>
      <c r="F23" s="204"/>
      <c r="G23" s="204" t="e">
        <f>#REF!</f>
        <v>#REF!</v>
      </c>
      <c r="H23" s="204"/>
      <c r="I23" s="204"/>
      <c r="J23" s="204"/>
      <c r="K23" s="204"/>
      <c r="L23" s="204"/>
      <c r="P23" s="62"/>
    </row>
    <row r="24" spans="1:16" ht="16">
      <c r="A24" s="204" t="e">
        <f>#REF!</f>
        <v>#REF!</v>
      </c>
      <c r="B24" s="204"/>
      <c r="C24" s="204" t="e">
        <f>#REF!</f>
        <v>#REF!</v>
      </c>
      <c r="D24" s="204"/>
      <c r="E24" s="204"/>
      <c r="F24" s="204"/>
      <c r="G24" s="204" t="e">
        <f>#REF!</f>
        <v>#REF!</v>
      </c>
      <c r="H24" s="204"/>
      <c r="I24" s="204"/>
      <c r="J24" s="204"/>
      <c r="K24" s="204"/>
      <c r="L24" s="204"/>
      <c r="P24" s="62"/>
    </row>
    <row r="25" spans="1:16" ht="16">
      <c r="A25" s="204" t="e">
        <f>#REF!</f>
        <v>#REF!</v>
      </c>
      <c r="B25" s="204"/>
      <c r="C25" s="204" t="e">
        <f>#REF!</f>
        <v>#REF!</v>
      </c>
      <c r="D25" s="204"/>
      <c r="E25" s="204"/>
      <c r="F25" s="204"/>
      <c r="G25" s="204" t="e">
        <f>#REF!</f>
        <v>#REF!</v>
      </c>
      <c r="H25" s="204"/>
      <c r="I25" s="204"/>
      <c r="J25" s="204"/>
      <c r="K25" s="204"/>
      <c r="L25" s="204"/>
      <c r="P25" s="62"/>
    </row>
    <row r="26" spans="1:16" ht="14">
      <c r="A26" s="120"/>
      <c r="B26" s="151"/>
      <c r="C26" s="152"/>
      <c r="D26" s="120"/>
      <c r="E26" s="120"/>
    </row>
  </sheetData>
  <mergeCells count="20">
    <mergeCell ref="A8:N8"/>
    <mergeCell ref="A9:A10"/>
    <mergeCell ref="B9:B10"/>
    <mergeCell ref="C9:C10"/>
    <mergeCell ref="D9:D10"/>
    <mergeCell ref="M9:M10"/>
    <mergeCell ref="N9:N10"/>
    <mergeCell ref="I9:I10"/>
    <mergeCell ref="J9:J10"/>
    <mergeCell ref="K9:K10"/>
    <mergeCell ref="L9:L10"/>
    <mergeCell ref="E9:E10"/>
    <mergeCell ref="F9:F10"/>
    <mergeCell ref="G9:G10"/>
    <mergeCell ref="H9:H10"/>
    <mergeCell ref="A1:N1"/>
    <mergeCell ref="A2:N2"/>
    <mergeCell ref="A3:N3"/>
    <mergeCell ref="A4:N4"/>
    <mergeCell ref="A5:N5"/>
  </mergeCells>
  <phoneticPr fontId="49" type="noConversion"/>
  <printOptions horizontalCentered="1"/>
  <pageMargins left="0.15748031496062992" right="7.874015748031496E-2" top="0.39370078740157483" bottom="0.19685039370078741" header="0" footer="0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52B5-60D5-487C-9D29-F9F19A7F29C1}">
  <sheetPr>
    <tabColor rgb="FF00B0F0"/>
    <pageSetUpPr fitToPage="1"/>
  </sheetPr>
  <dimension ref="A1:S21"/>
  <sheetViews>
    <sheetView showGridLines="0" zoomScale="78" zoomScaleNormal="78" zoomScaleSheetLayoutView="100" zoomScalePageLayoutView="78" workbookViewId="0">
      <selection activeCell="F18" sqref="F18"/>
    </sheetView>
  </sheetViews>
  <sheetFormatPr baseColWidth="10" defaultColWidth="11.5" defaultRowHeight="13"/>
  <cols>
    <col min="1" max="1" width="39.6640625" style="296" bestFit="1" customWidth="1"/>
    <col min="2" max="2" width="15.33203125" style="319" customWidth="1"/>
    <col min="3" max="3" width="47.5" style="320" bestFit="1" customWidth="1"/>
    <col min="4" max="4" width="15" style="296" bestFit="1" customWidth="1"/>
    <col min="5" max="5" width="15.33203125" style="321" customWidth="1"/>
    <col min="6" max="7" width="16" style="321" customWidth="1"/>
    <col min="8" max="8" width="15.83203125" style="321" customWidth="1"/>
    <col min="9" max="9" width="21.5" style="52" customWidth="1"/>
    <col min="10" max="10" width="17.1640625" style="296" hidden="1" customWidth="1"/>
    <col min="11" max="11" width="8.5" style="296" hidden="1" customWidth="1"/>
    <col min="12" max="13" width="11.5" style="296" hidden="1" customWidth="1"/>
    <col min="14" max="14" width="18.83203125" style="296" hidden="1" customWidth="1"/>
    <col min="15" max="15" width="16.6640625" style="296" hidden="1" customWidth="1"/>
    <col min="16" max="16" width="17.5" style="296" hidden="1" customWidth="1"/>
    <col min="17" max="17" width="11.5" style="296" hidden="1" customWidth="1"/>
    <col min="18" max="18" width="0" style="296" hidden="1" customWidth="1"/>
    <col min="19" max="19" width="2" style="296" customWidth="1"/>
    <col min="20" max="20" width="14.33203125" style="296" customWidth="1"/>
    <col min="21" max="21" width="14.1640625" style="296" customWidth="1"/>
    <col min="22" max="16384" width="11.5" style="296"/>
  </cols>
  <sheetData>
    <row r="1" spans="1:9" ht="18">
      <c r="A1" s="720" t="s">
        <v>106</v>
      </c>
      <c r="B1" s="720"/>
      <c r="C1" s="720"/>
      <c r="D1" s="720"/>
      <c r="E1" s="720"/>
      <c r="F1" s="720"/>
      <c r="G1" s="720"/>
      <c r="H1" s="720"/>
      <c r="I1" s="720"/>
    </row>
    <row r="2" spans="1:9" ht="18">
      <c r="A2" s="721" t="s">
        <v>108</v>
      </c>
      <c r="B2" s="721"/>
      <c r="C2" s="721"/>
      <c r="D2" s="721"/>
      <c r="E2" s="721"/>
      <c r="F2" s="721"/>
      <c r="G2" s="721"/>
      <c r="H2" s="721"/>
      <c r="I2" s="721"/>
    </row>
    <row r="3" spans="1:9" ht="18">
      <c r="A3" s="721" t="s">
        <v>18</v>
      </c>
      <c r="B3" s="721"/>
      <c r="C3" s="721"/>
      <c r="D3" s="721"/>
      <c r="E3" s="721"/>
      <c r="F3" s="721"/>
      <c r="G3" s="721"/>
      <c r="H3" s="721"/>
      <c r="I3" s="721"/>
    </row>
    <row r="4" spans="1:9" ht="18">
      <c r="A4" s="721" t="s">
        <v>460</v>
      </c>
      <c r="B4" s="721"/>
      <c r="C4" s="721"/>
      <c r="D4" s="721"/>
      <c r="E4" s="721"/>
      <c r="F4" s="721"/>
      <c r="G4" s="721"/>
      <c r="H4" s="721"/>
      <c r="I4" s="721"/>
    </row>
    <row r="5" spans="1:9" ht="18">
      <c r="A5" s="721" t="s">
        <v>450</v>
      </c>
      <c r="B5" s="721"/>
      <c r="C5" s="721"/>
      <c r="D5" s="721"/>
      <c r="E5" s="721"/>
      <c r="F5" s="721"/>
      <c r="G5" s="721"/>
      <c r="H5" s="721"/>
      <c r="I5" s="721"/>
    </row>
    <row r="6" spans="1:9" ht="18">
      <c r="A6" s="297"/>
      <c r="B6" s="298"/>
      <c r="C6" s="299"/>
      <c r="D6" s="297"/>
      <c r="E6" s="297"/>
      <c r="F6" s="297"/>
      <c r="G6" s="297"/>
      <c r="H6" s="297"/>
      <c r="I6" s="48"/>
    </row>
    <row r="7" spans="1:9" s="305" customFormat="1" ht="17" thickBot="1">
      <c r="A7" s="300"/>
      <c r="B7" s="301"/>
      <c r="C7" s="302"/>
      <c r="D7" s="303"/>
      <c r="E7" s="304"/>
      <c r="F7" s="304"/>
      <c r="G7" s="304"/>
      <c r="H7" s="304"/>
      <c r="I7" s="49"/>
    </row>
    <row r="8" spans="1:9" s="305" customFormat="1" ht="38.25" customHeight="1" thickBot="1">
      <c r="A8" s="718" t="s">
        <v>461</v>
      </c>
      <c r="B8" s="719"/>
      <c r="C8" s="719"/>
      <c r="D8" s="719"/>
      <c r="E8" s="719"/>
      <c r="F8" s="719"/>
      <c r="G8" s="719"/>
      <c r="H8" s="719"/>
      <c r="I8" s="719"/>
    </row>
    <row r="9" spans="1:9" s="305" customFormat="1" ht="12.75" customHeight="1">
      <c r="A9" s="712" t="s">
        <v>46</v>
      </c>
      <c r="B9" s="714" t="s">
        <v>47</v>
      </c>
      <c r="C9" s="716" t="s">
        <v>42</v>
      </c>
      <c r="D9" s="716" t="s">
        <v>48</v>
      </c>
      <c r="E9" s="716" t="s">
        <v>24</v>
      </c>
      <c r="F9" s="706" t="s">
        <v>50</v>
      </c>
      <c r="G9" s="322"/>
      <c r="H9" s="706" t="s">
        <v>102</v>
      </c>
      <c r="I9" s="708" t="s">
        <v>444</v>
      </c>
    </row>
    <row r="10" spans="1:9" ht="33" customHeight="1" thickBot="1">
      <c r="A10" s="713"/>
      <c r="B10" s="715"/>
      <c r="C10" s="717"/>
      <c r="D10" s="717"/>
      <c r="E10" s="717"/>
      <c r="F10" s="707"/>
      <c r="G10" s="323" t="s">
        <v>451</v>
      </c>
      <c r="H10" s="707"/>
      <c r="I10" s="709"/>
    </row>
    <row r="11" spans="1:9" ht="14">
      <c r="A11" s="328"/>
      <c r="B11" s="329"/>
      <c r="C11" s="329"/>
      <c r="D11" s="329"/>
      <c r="E11" s="307"/>
      <c r="F11" s="330"/>
      <c r="G11" s="330"/>
      <c r="H11" s="330"/>
      <c r="I11" s="331"/>
    </row>
    <row r="12" spans="1:9" ht="14">
      <c r="A12" s="295"/>
      <c r="B12" s="294"/>
      <c r="C12" s="325"/>
      <c r="D12" s="325"/>
      <c r="E12" s="307"/>
      <c r="F12" s="324"/>
      <c r="G12" s="324"/>
      <c r="H12" s="324"/>
      <c r="I12" s="326"/>
    </row>
    <row r="13" spans="1:9" ht="14" thickBot="1">
      <c r="A13" s="308"/>
      <c r="B13" s="166"/>
      <c r="C13" s="210"/>
      <c r="D13" s="309"/>
      <c r="E13" s="309"/>
      <c r="F13" s="309"/>
      <c r="G13" s="309"/>
      <c r="H13" s="309"/>
      <c r="I13" s="327"/>
    </row>
    <row r="14" spans="1:9" ht="17" thickBot="1">
      <c r="A14" s="710" t="s">
        <v>57</v>
      </c>
      <c r="B14" s="711"/>
      <c r="C14" s="711"/>
      <c r="D14" s="711"/>
      <c r="E14" s="711"/>
      <c r="F14" s="711"/>
      <c r="G14" s="711"/>
      <c r="H14" s="711"/>
      <c r="I14" s="254">
        <f>SUM(I11:I13)</f>
        <v>0</v>
      </c>
    </row>
    <row r="15" spans="1:9" ht="14">
      <c r="A15" s="206"/>
      <c r="B15" s="207"/>
      <c r="C15" s="310"/>
      <c r="D15" s="311"/>
      <c r="E15" s="311"/>
      <c r="F15" s="311"/>
      <c r="G15" s="311"/>
      <c r="H15" s="311"/>
      <c r="I15" s="50"/>
    </row>
    <row r="16" spans="1:9" ht="16">
      <c r="A16" s="208"/>
      <c r="B16" s="209"/>
      <c r="C16" s="312"/>
      <c r="D16" s="313"/>
      <c r="E16" s="313"/>
      <c r="F16" s="313"/>
      <c r="G16" s="313"/>
      <c r="H16" s="313"/>
      <c r="I16" s="51"/>
    </row>
    <row r="17" spans="1:19" s="314" customFormat="1">
      <c r="B17" s="315"/>
      <c r="C17" s="316"/>
      <c r="E17" s="317"/>
      <c r="F17" s="317"/>
      <c r="G17" s="317"/>
      <c r="H17" s="317"/>
      <c r="I17" s="199"/>
    </row>
    <row r="18" spans="1:19">
      <c r="A18" s="305"/>
      <c r="B18" s="305"/>
      <c r="C18" s="305"/>
      <c r="D18" s="305"/>
      <c r="E18" s="305"/>
      <c r="F18" s="305"/>
      <c r="G18" s="305"/>
      <c r="H18" s="305"/>
      <c r="I18" s="305"/>
    </row>
    <row r="19" spans="1:19" ht="16">
      <c r="A19" s="318" t="s">
        <v>447</v>
      </c>
      <c r="B19" s="318"/>
      <c r="C19" s="306" t="s">
        <v>110</v>
      </c>
      <c r="D19" s="306" t="s">
        <v>170</v>
      </c>
      <c r="E19" s="306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</row>
    <row r="20" spans="1:19" ht="16">
      <c r="A20" s="318" t="s">
        <v>448</v>
      </c>
      <c r="B20" s="318"/>
      <c r="C20" s="318" t="s">
        <v>115</v>
      </c>
      <c r="D20" s="318" t="s">
        <v>103</v>
      </c>
      <c r="E20" s="318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</row>
    <row r="21" spans="1:19" ht="16">
      <c r="A21" s="318" t="s">
        <v>449</v>
      </c>
      <c r="B21" s="318"/>
      <c r="C21" s="318" t="s">
        <v>111</v>
      </c>
      <c r="D21" s="318" t="s">
        <v>112</v>
      </c>
      <c r="E21" s="318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</row>
  </sheetData>
  <mergeCells count="15">
    <mergeCell ref="A8:I8"/>
    <mergeCell ref="A1:I1"/>
    <mergeCell ref="A2:I2"/>
    <mergeCell ref="A3:I3"/>
    <mergeCell ref="A4:I4"/>
    <mergeCell ref="A5:I5"/>
    <mergeCell ref="H9:H10"/>
    <mergeCell ref="I9:I10"/>
    <mergeCell ref="A14:H14"/>
    <mergeCell ref="A9:A10"/>
    <mergeCell ref="B9:B10"/>
    <mergeCell ref="C9:C10"/>
    <mergeCell ref="D9:D10"/>
    <mergeCell ref="E9:E10"/>
    <mergeCell ref="F9:F10"/>
  </mergeCells>
  <printOptions horizontalCentered="1"/>
  <pageMargins left="0.15748031496062992" right="7.874015748031496E-2" top="0.39370078740157483" bottom="0.19685039370078741" header="0" footer="0"/>
  <pageSetup scale="6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1:Q26"/>
  <sheetViews>
    <sheetView showGridLines="0" zoomScale="85" zoomScaleNormal="85" zoomScalePageLayoutView="85" workbookViewId="0">
      <selection activeCell="B3" sqref="B3:L3"/>
    </sheetView>
  </sheetViews>
  <sheetFormatPr baseColWidth="10" defaultColWidth="11.5" defaultRowHeight="13"/>
  <cols>
    <col min="1" max="1" width="4.1640625" style="76" customWidth="1"/>
    <col min="2" max="2" width="29.83203125" style="76" customWidth="1"/>
    <col min="3" max="3" width="11.83203125" style="76" bestFit="1" customWidth="1"/>
    <col min="4" max="4" width="31.83203125" style="76" bestFit="1" customWidth="1"/>
    <col min="5" max="5" width="14" style="76" customWidth="1"/>
    <col min="6" max="6" width="25.6640625" style="76" bestFit="1" customWidth="1"/>
    <col min="7" max="7" width="12" style="76" customWidth="1"/>
    <col min="8" max="8" width="8.1640625" style="76" customWidth="1"/>
    <col min="9" max="9" width="14.83203125" style="76" customWidth="1"/>
    <col min="10" max="10" width="12.6640625" style="76" customWidth="1"/>
    <col min="11" max="11" width="15.1640625" style="76" customWidth="1"/>
    <col min="12" max="12" width="17.6640625" style="76" bestFit="1" customWidth="1"/>
    <col min="13" max="14" width="11.5" style="76"/>
    <col min="15" max="15" width="14.83203125" style="76" bestFit="1" customWidth="1"/>
    <col min="16" max="16384" width="11.5" style="76"/>
  </cols>
  <sheetData>
    <row r="1" spans="2:17" s="75" customFormat="1" ht="20">
      <c r="B1" s="725" t="s">
        <v>106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9"/>
      <c r="N1" s="86"/>
      <c r="O1" s="86"/>
      <c r="P1" s="86"/>
      <c r="Q1" s="86"/>
    </row>
    <row r="2" spans="2:17" ht="18" customHeight="1">
      <c r="B2" s="725" t="s">
        <v>108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2:17" ht="18" customHeight="1">
      <c r="B3" s="725" t="s">
        <v>18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2:17" ht="17.25" customHeight="1">
      <c r="B4" s="725" t="s">
        <v>65</v>
      </c>
      <c r="C4" s="725"/>
      <c r="D4" s="725"/>
      <c r="E4" s="725"/>
      <c r="F4" s="725"/>
      <c r="G4" s="725"/>
      <c r="H4" s="725"/>
      <c r="I4" s="725"/>
      <c r="J4" s="725"/>
      <c r="K4" s="725"/>
      <c r="L4" s="725"/>
    </row>
    <row r="5" spans="2:17" ht="20">
      <c r="B5" s="725" t="s">
        <v>121</v>
      </c>
      <c r="C5" s="725"/>
      <c r="D5" s="725"/>
      <c r="E5" s="725"/>
      <c r="F5" s="725"/>
      <c r="G5" s="725"/>
      <c r="H5" s="725"/>
      <c r="I5" s="725"/>
      <c r="J5" s="725"/>
      <c r="K5" s="725"/>
      <c r="L5" s="725"/>
    </row>
    <row r="6" spans="2:17" ht="20">
      <c r="B6" s="79"/>
      <c r="C6" s="79"/>
      <c r="D6" s="79"/>
      <c r="E6" s="77"/>
      <c r="F6" s="79"/>
      <c r="G6" s="79"/>
      <c r="H6" s="78">
        <v>41243</v>
      </c>
      <c r="I6" s="79"/>
      <c r="J6" s="79"/>
      <c r="K6" s="79"/>
      <c r="L6" s="79"/>
    </row>
    <row r="7" spans="2:17" ht="20" hidden="1" customHeight="1">
      <c r="B7" s="21"/>
      <c r="C7" s="22"/>
      <c r="D7" s="22"/>
      <c r="E7" s="73"/>
      <c r="F7" s="22"/>
      <c r="G7" s="22"/>
      <c r="H7" s="22"/>
      <c r="I7" s="74">
        <v>41121</v>
      </c>
      <c r="J7" s="23"/>
      <c r="K7" s="22"/>
      <c r="L7" s="24"/>
    </row>
    <row r="8" spans="2:17" s="90" customFormat="1" ht="38.25" customHeight="1">
      <c r="B8" s="167" t="s">
        <v>62</v>
      </c>
      <c r="C8" s="167" t="s">
        <v>21</v>
      </c>
      <c r="D8" s="167" t="s">
        <v>23</v>
      </c>
      <c r="E8" s="167" t="s">
        <v>59</v>
      </c>
      <c r="F8" s="167" t="s">
        <v>24</v>
      </c>
      <c r="G8" s="168" t="s">
        <v>63</v>
      </c>
      <c r="H8" s="167" t="s">
        <v>45</v>
      </c>
      <c r="I8" s="168" t="s">
        <v>102</v>
      </c>
      <c r="J8" s="167" t="s">
        <v>64</v>
      </c>
      <c r="K8" s="167" t="s">
        <v>61</v>
      </c>
      <c r="L8" s="167" t="s">
        <v>120</v>
      </c>
    </row>
    <row r="9" spans="2:17" s="90" customFormat="1">
      <c r="B9" s="88"/>
      <c r="C9" s="119"/>
      <c r="D9" s="127"/>
      <c r="E9" s="127"/>
      <c r="F9" s="126"/>
      <c r="G9" s="131"/>
      <c r="I9" s="89" t="s">
        <v>113</v>
      </c>
      <c r="J9" s="88"/>
      <c r="K9" s="259"/>
      <c r="L9" s="259"/>
    </row>
    <row r="10" spans="2:17" s="90" customFormat="1" ht="14" thickBot="1">
      <c r="B10" s="88"/>
      <c r="C10" s="119"/>
      <c r="D10" s="127"/>
      <c r="E10" s="127"/>
      <c r="F10" s="126"/>
      <c r="G10" s="89"/>
      <c r="H10" s="88"/>
      <c r="I10" s="89"/>
      <c r="J10" s="88"/>
      <c r="K10" s="259"/>
      <c r="L10" s="259"/>
    </row>
    <row r="11" spans="2:17" ht="17" thickBot="1">
      <c r="B11" s="722" t="s">
        <v>66</v>
      </c>
      <c r="C11" s="723"/>
      <c r="D11" s="723"/>
      <c r="E11" s="723"/>
      <c r="F11" s="723"/>
      <c r="G11" s="723"/>
      <c r="H11" s="723"/>
      <c r="I11" s="723"/>
      <c r="J11" s="723"/>
      <c r="K11" s="724"/>
      <c r="L11" s="260">
        <f>SUM(L9:L10)</f>
        <v>0</v>
      </c>
    </row>
    <row r="12" spans="2:17">
      <c r="L12" s="76">
        <v>49051545</v>
      </c>
    </row>
    <row r="18" spans="2:14" ht="14">
      <c r="J18" s="81"/>
    </row>
    <row r="19" spans="2:14" ht="14">
      <c r="J19" s="81"/>
    </row>
    <row r="20" spans="2:14" ht="14">
      <c r="J20" s="81"/>
    </row>
    <row r="21" spans="2:14" ht="14">
      <c r="I21" s="80"/>
      <c r="J21" s="80"/>
    </row>
    <row r="23" spans="2:14" ht="16">
      <c r="B23" s="204" t="e">
        <f>#REF!</f>
        <v>#REF!</v>
      </c>
      <c r="C23" s="204"/>
      <c r="D23" s="204" t="e">
        <f>#REF!</f>
        <v>#REF!</v>
      </c>
      <c r="E23" s="204"/>
      <c r="F23" s="204"/>
      <c r="G23" s="204"/>
      <c r="H23" s="204" t="e">
        <f>#REF!</f>
        <v>#REF!</v>
      </c>
      <c r="I23" s="204"/>
      <c r="J23" s="204"/>
      <c r="K23" s="204"/>
      <c r="L23" s="204"/>
      <c r="M23" s="204"/>
      <c r="N23" s="204"/>
    </row>
    <row r="24" spans="2:14" ht="16">
      <c r="B24" s="204" t="e">
        <f>#REF!</f>
        <v>#REF!</v>
      </c>
      <c r="C24" s="204"/>
      <c r="D24" s="204" t="e">
        <f>#REF!</f>
        <v>#REF!</v>
      </c>
      <c r="E24" s="204"/>
      <c r="F24" s="204"/>
      <c r="G24" s="204"/>
      <c r="H24" s="204" t="e">
        <f>#REF!</f>
        <v>#REF!</v>
      </c>
      <c r="I24" s="204"/>
      <c r="J24" s="204"/>
      <c r="K24" s="204"/>
      <c r="L24" s="204"/>
      <c r="M24" s="204"/>
      <c r="N24" s="204"/>
    </row>
    <row r="25" spans="2:14" ht="16">
      <c r="B25" s="204" t="e">
        <f>#REF!</f>
        <v>#REF!</v>
      </c>
      <c r="C25" s="204"/>
      <c r="D25" s="204" t="e">
        <f>#REF!</f>
        <v>#REF!</v>
      </c>
      <c r="E25" s="204"/>
      <c r="F25" s="204"/>
      <c r="G25" s="204"/>
      <c r="H25" s="204" t="e">
        <f>#REF!</f>
        <v>#REF!</v>
      </c>
      <c r="I25" s="204"/>
      <c r="J25" s="204"/>
      <c r="K25" s="204"/>
      <c r="L25" s="204"/>
      <c r="M25" s="204"/>
      <c r="N25" s="204"/>
    </row>
    <row r="26" spans="2:14" ht="14">
      <c r="B26" s="80"/>
      <c r="C26" s="80"/>
      <c r="D26" s="80"/>
      <c r="E26" s="82"/>
      <c r="F26" s="80"/>
      <c r="G26" s="80"/>
      <c r="H26" s="80"/>
    </row>
  </sheetData>
  <mergeCells count="6">
    <mergeCell ref="B11:K11"/>
    <mergeCell ref="B5:L5"/>
    <mergeCell ref="B1:L1"/>
    <mergeCell ref="B2:L2"/>
    <mergeCell ref="B3:L3"/>
    <mergeCell ref="B4:L4"/>
  </mergeCells>
  <phoneticPr fontId="49" type="noConversion"/>
  <pageMargins left="0.15748031496062992" right="7.874015748031496E-2" top="0.39370078740157483" bottom="0.19685039370078741" header="0" footer="0"/>
  <pageSetup scale="80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B1:T26"/>
  <sheetViews>
    <sheetView showGridLines="0" workbookViewId="0">
      <selection activeCell="F16" sqref="F16"/>
    </sheetView>
  </sheetViews>
  <sheetFormatPr baseColWidth="10" defaultColWidth="11.5" defaultRowHeight="13"/>
  <cols>
    <col min="1" max="1" width="2" customWidth="1"/>
    <col min="2" max="2" width="40.5" bestFit="1" customWidth="1"/>
    <col min="3" max="3" width="11" bestFit="1" customWidth="1"/>
    <col min="4" max="4" width="22.83203125" bestFit="1" customWidth="1"/>
    <col min="5" max="5" width="12.1640625" bestFit="1" customWidth="1"/>
    <col min="6" max="7" width="9.33203125" bestFit="1" customWidth="1"/>
    <col min="8" max="8" width="8.6640625" bestFit="1" customWidth="1"/>
    <col min="9" max="9" width="12.1640625" bestFit="1" customWidth="1"/>
    <col min="10" max="10" width="29.5" bestFit="1" customWidth="1"/>
    <col min="13" max="14" width="14.5" style="7" customWidth="1"/>
    <col min="16" max="16" width="18.1640625" bestFit="1" customWidth="1"/>
    <col min="17" max="17" width="2.33203125" customWidth="1"/>
  </cols>
  <sheetData>
    <row r="1" spans="2:20">
      <c r="B1" s="7"/>
      <c r="C1" s="7"/>
      <c r="D1" s="7"/>
      <c r="E1" s="7"/>
      <c r="F1" s="7"/>
      <c r="G1" s="7"/>
      <c r="H1" s="7"/>
      <c r="I1" s="7"/>
      <c r="J1" s="7"/>
      <c r="K1" s="7"/>
      <c r="L1" s="7"/>
      <c r="O1" s="7"/>
      <c r="P1" s="7"/>
      <c r="Q1" s="7"/>
      <c r="R1" s="7"/>
      <c r="S1" s="7"/>
      <c r="T1" s="7"/>
    </row>
    <row r="2" spans="2:20" ht="20">
      <c r="B2" s="729" t="s">
        <v>107</v>
      </c>
      <c r="C2" s="729"/>
      <c r="D2" s="729"/>
      <c r="E2" s="729"/>
      <c r="F2" s="729"/>
      <c r="G2" s="729"/>
      <c r="H2" s="729"/>
      <c r="I2" s="729"/>
      <c r="J2" s="729"/>
      <c r="M2"/>
    </row>
    <row r="3" spans="2:20" ht="20">
      <c r="B3" s="729" t="s">
        <v>108</v>
      </c>
      <c r="C3" s="729"/>
      <c r="D3" s="729"/>
      <c r="E3" s="729"/>
      <c r="F3" s="729"/>
      <c r="G3" s="729"/>
      <c r="H3" s="729"/>
      <c r="I3" s="729"/>
      <c r="J3" s="729"/>
      <c r="M3"/>
    </row>
    <row r="4" spans="2:20" ht="20">
      <c r="B4" s="729" t="s">
        <v>1</v>
      </c>
      <c r="C4" s="729"/>
      <c r="D4" s="729"/>
      <c r="E4" s="729"/>
      <c r="F4" s="729"/>
      <c r="G4" s="729"/>
      <c r="H4" s="729"/>
      <c r="I4" s="729"/>
      <c r="J4" s="729"/>
      <c r="M4"/>
    </row>
    <row r="5" spans="2:20" ht="20">
      <c r="B5" s="729" t="s">
        <v>101</v>
      </c>
      <c r="C5" s="729"/>
      <c r="D5" s="729"/>
      <c r="E5" s="729"/>
      <c r="F5" s="729"/>
      <c r="G5" s="729"/>
      <c r="H5" s="729"/>
      <c r="I5" s="729"/>
      <c r="J5" s="729"/>
      <c r="M5"/>
    </row>
    <row r="6" spans="2:20" ht="20">
      <c r="B6" s="729" t="s">
        <v>121</v>
      </c>
      <c r="C6" s="729"/>
      <c r="D6" s="729"/>
      <c r="E6" s="729"/>
      <c r="F6" s="729"/>
      <c r="G6" s="729"/>
      <c r="H6" s="729"/>
      <c r="I6" s="729"/>
      <c r="J6" s="729"/>
      <c r="M6"/>
    </row>
    <row r="8" spans="2:20" ht="14" thickBot="1"/>
    <row r="9" spans="2:20" ht="17" thickBot="1">
      <c r="B9" s="726" t="s">
        <v>101</v>
      </c>
      <c r="C9" s="727"/>
      <c r="D9" s="727"/>
      <c r="E9" s="727"/>
      <c r="F9" s="727"/>
      <c r="G9" s="727"/>
      <c r="H9" s="727"/>
      <c r="I9" s="727"/>
      <c r="J9" s="728"/>
    </row>
    <row r="10" spans="2:20" ht="43" thickBot="1">
      <c r="B10" s="176" t="s">
        <v>68</v>
      </c>
      <c r="C10" s="248" t="s">
        <v>98</v>
      </c>
      <c r="D10" s="248" t="s">
        <v>97</v>
      </c>
      <c r="E10" s="177" t="s">
        <v>69</v>
      </c>
      <c r="F10" s="177" t="s">
        <v>70</v>
      </c>
      <c r="G10" s="261" t="s">
        <v>60</v>
      </c>
      <c r="H10" s="261" t="s">
        <v>102</v>
      </c>
      <c r="I10" s="178" t="s">
        <v>26</v>
      </c>
      <c r="J10" s="178" t="s">
        <v>71</v>
      </c>
    </row>
    <row r="11" spans="2:20" ht="18.75" customHeight="1" thickBot="1">
      <c r="B11" s="94"/>
      <c r="C11" s="249"/>
      <c r="D11" s="258"/>
      <c r="E11" s="95"/>
      <c r="F11" s="263"/>
      <c r="G11" s="262"/>
      <c r="H11" s="262"/>
      <c r="I11" s="95"/>
      <c r="J11" s="97"/>
    </row>
    <row r="12" spans="2:20" ht="18" customHeight="1" thickBot="1">
      <c r="B12" s="94"/>
      <c r="C12" s="249"/>
      <c r="D12" s="258"/>
      <c r="E12" s="98"/>
      <c r="F12" s="264"/>
      <c r="G12" s="262"/>
      <c r="H12" s="262"/>
      <c r="I12" s="98"/>
      <c r="J12" s="99"/>
    </row>
    <row r="13" spans="2:20" ht="6.75" customHeight="1" thickBot="1">
      <c r="M13"/>
      <c r="N13"/>
    </row>
    <row r="14" spans="2:20" ht="15" thickBot="1">
      <c r="B14" s="85" t="s">
        <v>26</v>
      </c>
      <c r="C14" s="250"/>
      <c r="D14" s="250"/>
      <c r="E14" s="20">
        <f>SUM(E13:E13)</f>
        <v>0</v>
      </c>
      <c r="F14" s="17"/>
      <c r="G14" s="17"/>
      <c r="H14" s="17"/>
      <c r="I14" s="100">
        <f>SUM(I11:I13)</f>
        <v>0</v>
      </c>
      <c r="J14" s="16"/>
    </row>
    <row r="19" spans="2:16" s="198" customFormat="1">
      <c r="B19" s="200"/>
      <c r="C19" s="200"/>
      <c r="D19" s="200"/>
      <c r="E19" s="201"/>
      <c r="F19" s="202"/>
      <c r="G19" s="202"/>
      <c r="H19" s="202"/>
      <c r="I19" s="201"/>
      <c r="J19" s="201"/>
    </row>
    <row r="20" spans="2:16" ht="16">
      <c r="J20" s="10"/>
      <c r="L20" s="2"/>
    </row>
    <row r="21" spans="2:16" ht="16">
      <c r="J21" s="5"/>
      <c r="L21" s="2"/>
    </row>
    <row r="22" spans="2:16" ht="16">
      <c r="J22" s="10"/>
      <c r="L22" s="2"/>
    </row>
    <row r="23" spans="2:16" ht="14">
      <c r="B23" s="120"/>
      <c r="C23" s="120"/>
      <c r="D23" s="120"/>
      <c r="E23" s="120"/>
      <c r="F23" s="151"/>
      <c r="G23" s="151"/>
      <c r="H23" s="151"/>
      <c r="I23" s="120"/>
      <c r="J23" s="120"/>
      <c r="K23" s="120"/>
      <c r="L23" s="120"/>
    </row>
    <row r="24" spans="2:16" ht="16">
      <c r="B24" s="10" t="e">
        <f>#REF!</f>
        <v>#REF!</v>
      </c>
      <c r="C24" s="10"/>
      <c r="D24" s="10"/>
      <c r="E24" s="10"/>
      <c r="F24" s="10" t="e">
        <f>#REF!</f>
        <v>#REF!</v>
      </c>
      <c r="G24" s="10"/>
      <c r="H24" s="10"/>
      <c r="I24" s="10"/>
      <c r="J24" s="10" t="e">
        <f>#REF!</f>
        <v>#REF!</v>
      </c>
      <c r="K24" s="62"/>
      <c r="M24"/>
      <c r="N24"/>
      <c r="O24" s="7"/>
      <c r="P24" s="7"/>
    </row>
    <row r="25" spans="2:16" ht="16">
      <c r="B25" s="10" t="e">
        <f>#REF!</f>
        <v>#REF!</v>
      </c>
      <c r="C25" s="10"/>
      <c r="D25" s="10"/>
      <c r="E25" s="10"/>
      <c r="F25" s="10" t="e">
        <f>#REF!</f>
        <v>#REF!</v>
      </c>
      <c r="G25" s="10"/>
      <c r="H25" s="10"/>
      <c r="I25" s="10"/>
      <c r="J25" s="10" t="e">
        <f>#REF!</f>
        <v>#REF!</v>
      </c>
      <c r="K25" s="62"/>
      <c r="M25"/>
      <c r="N25"/>
      <c r="O25" s="7"/>
      <c r="P25" s="7"/>
    </row>
    <row r="26" spans="2:16" ht="16">
      <c r="B26" s="10" t="e">
        <f>#REF!</f>
        <v>#REF!</v>
      </c>
      <c r="C26" s="10"/>
      <c r="D26" s="10"/>
      <c r="E26" s="10"/>
      <c r="F26" s="10" t="e">
        <f>#REF!</f>
        <v>#REF!</v>
      </c>
      <c r="G26" s="10"/>
      <c r="H26" s="10"/>
      <c r="I26" s="10"/>
      <c r="J26" s="10" t="e">
        <f>#REF!</f>
        <v>#REF!</v>
      </c>
      <c r="K26" s="62"/>
      <c r="M26"/>
      <c r="N26"/>
      <c r="O26" s="7"/>
      <c r="P26" s="7"/>
    </row>
  </sheetData>
  <mergeCells count="6">
    <mergeCell ref="B9:J9"/>
    <mergeCell ref="B2:J2"/>
    <mergeCell ref="B3:J3"/>
    <mergeCell ref="B4:J4"/>
    <mergeCell ref="B5:J5"/>
    <mergeCell ref="B6:J6"/>
  </mergeCells>
  <phoneticPr fontId="49" type="noConversion"/>
  <printOptions horizontalCentered="1"/>
  <pageMargins left="0.15748031496062992" right="7.874015748031496E-2" top="0.39370078740157483" bottom="0.19685039370078741" header="0" footer="0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R26"/>
  <sheetViews>
    <sheetView showGridLines="0" workbookViewId="0">
      <selection activeCell="A3" sqref="A3:J3"/>
    </sheetView>
  </sheetViews>
  <sheetFormatPr baseColWidth="10" defaultColWidth="11.5" defaultRowHeight="13"/>
  <cols>
    <col min="1" max="3" width="24.33203125" style="29" customWidth="1"/>
    <col min="4" max="4" width="11.33203125" style="7" customWidth="1"/>
    <col min="5" max="6" width="10.1640625" style="7" customWidth="1"/>
    <col min="7" max="7" width="18" style="7" customWidth="1"/>
    <col min="8" max="8" width="13" style="7" customWidth="1"/>
    <col min="9" max="9" width="21.33203125" style="7" customWidth="1"/>
    <col min="10" max="10" width="21.5" style="7" customWidth="1"/>
    <col min="11" max="11" width="24.5" style="7" bestFit="1" customWidth="1"/>
    <col min="12" max="12" width="12.6640625" style="7" bestFit="1" customWidth="1"/>
    <col min="13" max="13" width="11.5" style="7"/>
    <col min="14" max="14" width="12.6640625" style="7" bestFit="1" customWidth="1"/>
    <col min="15" max="16384" width="11.5" style="7"/>
  </cols>
  <sheetData>
    <row r="1" spans="1:18" ht="20">
      <c r="A1" s="729" t="s">
        <v>106</v>
      </c>
      <c r="B1" s="729"/>
      <c r="C1" s="729"/>
      <c r="D1" s="733"/>
      <c r="E1" s="733"/>
      <c r="F1" s="733"/>
      <c r="G1" s="733"/>
      <c r="H1" s="733"/>
      <c r="I1" s="733"/>
      <c r="J1" s="733"/>
    </row>
    <row r="2" spans="1:18" ht="20">
      <c r="A2" s="729" t="s">
        <v>108</v>
      </c>
      <c r="B2" s="729"/>
      <c r="C2" s="729"/>
      <c r="D2" s="729"/>
      <c r="E2" s="729"/>
      <c r="F2" s="729"/>
      <c r="G2" s="729"/>
      <c r="H2" s="729"/>
      <c r="I2" s="729"/>
      <c r="J2" s="729"/>
      <c r="K2" s="25"/>
      <c r="L2" s="25"/>
      <c r="M2" s="25"/>
      <c r="N2" s="25"/>
      <c r="O2" s="25"/>
      <c r="P2" s="25"/>
      <c r="Q2" s="25"/>
      <c r="R2" s="25"/>
    </row>
    <row r="3" spans="1:18" ht="20">
      <c r="A3" s="729" t="s">
        <v>76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8" ht="20">
      <c r="A4" s="729" t="s">
        <v>122</v>
      </c>
      <c r="B4" s="729"/>
      <c r="C4" s="729"/>
      <c r="D4" s="729"/>
      <c r="E4" s="729"/>
      <c r="F4" s="729"/>
      <c r="G4" s="729"/>
      <c r="H4" s="729"/>
      <c r="I4" s="729"/>
      <c r="J4" s="729"/>
    </row>
    <row r="5" spans="1:18" ht="15" thickBot="1">
      <c r="A5" s="27"/>
      <c r="B5" s="27"/>
      <c r="C5" s="27"/>
      <c r="D5" s="13"/>
      <c r="E5" s="13"/>
      <c r="F5" s="13"/>
      <c r="G5" s="13"/>
      <c r="H5" s="13"/>
      <c r="I5" s="14"/>
      <c r="J5" s="14"/>
    </row>
    <row r="6" spans="1:18" ht="17" thickBot="1">
      <c r="A6" s="730" t="s">
        <v>76</v>
      </c>
      <c r="B6" s="731"/>
      <c r="C6" s="731"/>
      <c r="D6" s="731"/>
      <c r="E6" s="731"/>
      <c r="F6" s="731"/>
      <c r="G6" s="731"/>
      <c r="H6" s="731"/>
      <c r="I6" s="731"/>
      <c r="J6" s="732"/>
    </row>
    <row r="7" spans="1:18" s="42" customFormat="1" ht="38" customHeight="1">
      <c r="A7" s="229" t="s">
        <v>73</v>
      </c>
      <c r="B7" s="245" t="s">
        <v>98</v>
      </c>
      <c r="C7" s="245" t="s">
        <v>97</v>
      </c>
      <c r="D7" s="230" t="s">
        <v>70</v>
      </c>
      <c r="E7" s="231" t="s">
        <v>72</v>
      </c>
      <c r="F7" s="230" t="s">
        <v>105</v>
      </c>
      <c r="G7" s="230" t="s">
        <v>74</v>
      </c>
      <c r="H7" s="232" t="s">
        <v>0</v>
      </c>
      <c r="I7" s="179" t="s">
        <v>75</v>
      </c>
      <c r="J7" s="179" t="s">
        <v>71</v>
      </c>
    </row>
    <row r="8" spans="1:18" ht="29.25" customHeight="1">
      <c r="A8" s="233"/>
      <c r="B8" s="246"/>
      <c r="C8" s="246"/>
      <c r="D8" s="211"/>
      <c r="E8" s="211"/>
      <c r="F8" s="211"/>
      <c r="G8" s="212"/>
      <c r="H8" s="213"/>
      <c r="I8" s="214"/>
      <c r="J8" s="234"/>
    </row>
    <row r="9" spans="1:18" ht="22.5" customHeight="1" thickBot="1">
      <c r="A9" s="235"/>
      <c r="B9" s="247"/>
      <c r="C9" s="247"/>
      <c r="D9" s="236"/>
      <c r="E9" s="236"/>
      <c r="F9" s="236"/>
      <c r="G9" s="101"/>
      <c r="H9" s="102"/>
      <c r="I9" s="103"/>
      <c r="J9" s="237"/>
    </row>
    <row r="10" spans="1:18" ht="16" thickBot="1">
      <c r="G10" s="114" t="s">
        <v>26</v>
      </c>
      <c r="H10" s="115"/>
      <c r="I10" s="116">
        <f>SUM(I8:I9)</f>
        <v>0</v>
      </c>
      <c r="J10" s="31"/>
    </row>
    <row r="11" spans="1:18" ht="15">
      <c r="H11" s="30"/>
      <c r="I11" s="30"/>
      <c r="J11" s="31"/>
    </row>
    <row r="12" spans="1:18" ht="15">
      <c r="H12" s="30"/>
      <c r="I12" s="30"/>
      <c r="J12" s="31"/>
    </row>
    <row r="13" spans="1:18">
      <c r="A13" s="203"/>
      <c r="B13" s="203"/>
      <c r="C13" s="203"/>
      <c r="D13" s="29"/>
      <c r="J13" s="30"/>
    </row>
    <row r="14" spans="1:18">
      <c r="A14" s="203"/>
      <c r="B14" s="203"/>
      <c r="C14" s="203"/>
      <c r="D14" s="29"/>
      <c r="J14" s="30"/>
    </row>
    <row r="15" spans="1:18" ht="15">
      <c r="A15" s="203"/>
      <c r="B15" s="203"/>
      <c r="C15" s="203"/>
      <c r="H15" s="30"/>
      <c r="I15" s="30"/>
      <c r="J15" s="31"/>
    </row>
    <row r="18" spans="1:15" ht="14">
      <c r="A18" s="120"/>
      <c r="B18" s="120"/>
      <c r="C18" s="120"/>
      <c r="D18" s="120"/>
      <c r="E18" s="151"/>
      <c r="F18" s="151"/>
      <c r="G18" s="120"/>
      <c r="H18" s="120"/>
      <c r="I18" s="120"/>
      <c r="J18" s="120"/>
    </row>
    <row r="19" spans="1:15" ht="16">
      <c r="A19" s="204" t="e">
        <f>#REF!</f>
        <v>#REF!</v>
      </c>
      <c r="B19" s="204"/>
      <c r="C19" s="204" t="e">
        <f>#REF!</f>
        <v>#REF!</v>
      </c>
      <c r="D19" s="62"/>
      <c r="E19" s="62"/>
      <c r="F19" s="62"/>
      <c r="G19"/>
      <c r="H19" s="62"/>
      <c r="I19" s="62" t="e">
        <f>#REF!</f>
        <v>#REF!</v>
      </c>
      <c r="J19" s="5"/>
      <c r="K19"/>
      <c r="L19" s="62"/>
    </row>
    <row r="20" spans="1:15" ht="16">
      <c r="A20" s="204" t="e">
        <f>#REF!</f>
        <v>#REF!</v>
      </c>
      <c r="B20" s="204"/>
      <c r="C20" s="204" t="e">
        <f>#REF!</f>
        <v>#REF!</v>
      </c>
      <c r="D20" s="10"/>
      <c r="E20" s="62"/>
      <c r="F20" s="62"/>
      <c r="G20"/>
      <c r="H20" s="10"/>
      <c r="I20" s="62" t="e">
        <f>#REF!</f>
        <v>#REF!</v>
      </c>
      <c r="J20" s="5"/>
      <c r="K20"/>
      <c r="L20" s="62"/>
    </row>
    <row r="21" spans="1:15" ht="16">
      <c r="A21" s="204" t="e">
        <f>#REF!</f>
        <v>#REF!</v>
      </c>
      <c r="B21" s="204"/>
      <c r="C21" s="204" t="e">
        <f>#REF!</f>
        <v>#REF!</v>
      </c>
      <c r="D21" s="10"/>
      <c r="E21" s="62"/>
      <c r="F21" s="62"/>
      <c r="G21"/>
      <c r="H21" s="10"/>
      <c r="I21" s="62" t="e">
        <f>#REF!</f>
        <v>#REF!</v>
      </c>
      <c r="J21" s="5"/>
      <c r="K21"/>
      <c r="L21" s="62"/>
    </row>
    <row r="26" spans="1:15" ht="14">
      <c r="O26" s="1"/>
    </row>
  </sheetData>
  <mergeCells count="5">
    <mergeCell ref="A6:J6"/>
    <mergeCell ref="A1:J1"/>
    <mergeCell ref="A2:J2"/>
    <mergeCell ref="A3:J3"/>
    <mergeCell ref="A4:J4"/>
  </mergeCells>
  <phoneticPr fontId="49" type="noConversion"/>
  <printOptions horizontalCentered="1"/>
  <pageMargins left="0.15748031496062992" right="7.874015748031496E-2" top="0.39370078740157483" bottom="0.19685039370078741" header="0" footer="0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IW51"/>
  <sheetViews>
    <sheetView showGridLines="0" workbookViewId="0">
      <selection activeCell="B4" sqref="B4:G4"/>
    </sheetView>
  </sheetViews>
  <sheetFormatPr baseColWidth="10" defaultColWidth="11.5" defaultRowHeight="13"/>
  <cols>
    <col min="1" max="1" width="2" customWidth="1"/>
    <col min="2" max="2" width="42.33203125" customWidth="1"/>
    <col min="3" max="3" width="19" customWidth="1"/>
    <col min="4" max="5" width="19.83203125" customWidth="1"/>
    <col min="6" max="6" width="22.5" customWidth="1"/>
    <col min="7" max="7" width="23" customWidth="1"/>
    <col min="11" max="12" width="14.5" style="7" customWidth="1"/>
    <col min="14" max="14" width="18.1640625" bestFit="1" customWidth="1"/>
    <col min="15" max="15" width="2.33203125" customWidth="1"/>
  </cols>
  <sheetData>
    <row r="1" spans="1:257">
      <c r="B1" s="7"/>
      <c r="C1" s="7"/>
      <c r="D1" s="7"/>
      <c r="E1" s="7"/>
      <c r="F1" s="7"/>
      <c r="G1" s="7"/>
      <c r="H1" s="7"/>
      <c r="I1" s="7"/>
      <c r="J1" s="7"/>
      <c r="M1" s="7"/>
      <c r="N1" s="7"/>
      <c r="O1" s="7"/>
      <c r="P1" s="7"/>
      <c r="Q1" s="7"/>
      <c r="R1" s="7"/>
    </row>
    <row r="2" spans="1:257" ht="20">
      <c r="B2" s="729" t="s">
        <v>106</v>
      </c>
      <c r="C2" s="729"/>
      <c r="D2" s="729"/>
      <c r="E2" s="729"/>
      <c r="F2" s="729"/>
      <c r="G2" s="729"/>
      <c r="K2"/>
    </row>
    <row r="3" spans="1:257" ht="20">
      <c r="B3" s="729" t="s">
        <v>108</v>
      </c>
      <c r="C3" s="729"/>
      <c r="D3" s="729"/>
      <c r="E3" s="729"/>
      <c r="F3" s="729"/>
      <c r="G3" s="729"/>
      <c r="K3"/>
    </row>
    <row r="4" spans="1:257" ht="20">
      <c r="B4" s="729" t="s">
        <v>1</v>
      </c>
      <c r="C4" s="729"/>
      <c r="D4" s="729"/>
      <c r="E4" s="729"/>
      <c r="F4" s="729"/>
      <c r="G4" s="729"/>
      <c r="K4"/>
    </row>
    <row r="5" spans="1:257" ht="20">
      <c r="B5" s="729" t="s">
        <v>77</v>
      </c>
      <c r="C5" s="729"/>
      <c r="D5" s="729"/>
      <c r="E5" s="729"/>
      <c r="F5" s="729"/>
      <c r="G5" s="729"/>
      <c r="K5"/>
    </row>
    <row r="6" spans="1:257" ht="20">
      <c r="B6" s="729" t="s">
        <v>123</v>
      </c>
      <c r="C6" s="729"/>
      <c r="D6" s="729"/>
      <c r="E6" s="729"/>
      <c r="F6" s="729"/>
      <c r="G6" s="729"/>
      <c r="K6"/>
    </row>
    <row r="7" spans="1:257" ht="21" thickBot="1">
      <c r="B7" s="242"/>
      <c r="C7" s="242"/>
      <c r="D7" s="242"/>
      <c r="E7" s="242"/>
      <c r="F7" s="242"/>
      <c r="G7" s="242"/>
      <c r="K7"/>
    </row>
    <row r="8" spans="1:257" ht="17" thickBot="1">
      <c r="B8" s="726" t="s">
        <v>67</v>
      </c>
      <c r="C8" s="727"/>
      <c r="D8" s="727"/>
      <c r="E8" s="727"/>
      <c r="F8" s="727"/>
      <c r="G8" s="728"/>
      <c r="K8"/>
    </row>
    <row r="9" spans="1:257" ht="31" thickBot="1">
      <c r="B9" s="171" t="s">
        <v>68</v>
      </c>
      <c r="C9" s="172" t="s">
        <v>69</v>
      </c>
      <c r="D9" s="172" t="s">
        <v>78</v>
      </c>
      <c r="E9" s="230" t="s">
        <v>105</v>
      </c>
      <c r="F9" s="173" t="s">
        <v>26</v>
      </c>
      <c r="G9" s="173" t="s">
        <v>71</v>
      </c>
      <c r="K9"/>
    </row>
    <row r="10" spans="1:257">
      <c r="B10" s="94"/>
      <c r="C10" s="95"/>
      <c r="D10" s="96"/>
      <c r="E10" s="96"/>
      <c r="F10" s="95"/>
      <c r="G10" s="97"/>
      <c r="K10"/>
    </row>
    <row r="11" spans="1:257" ht="14" thickBot="1">
      <c r="B11" s="175"/>
      <c r="C11" s="170"/>
      <c r="D11" s="162"/>
      <c r="E11" s="228"/>
      <c r="F11" s="170"/>
      <c r="G11" s="174"/>
      <c r="K11"/>
    </row>
    <row r="12" spans="1:257" ht="15" thickBot="1">
      <c r="B12" s="169" t="s">
        <v>79</v>
      </c>
      <c r="C12" s="100">
        <f>SUM(C10:C11)</f>
        <v>0</v>
      </c>
      <c r="D12" s="163"/>
      <c r="E12" s="163"/>
      <c r="F12" s="100">
        <f>SUM(F10:F11)</f>
        <v>0</v>
      </c>
      <c r="G12" s="164"/>
      <c r="K12"/>
    </row>
    <row r="13" spans="1:257">
      <c r="B13" s="18"/>
      <c r="C13" s="26"/>
      <c r="D13" s="17"/>
      <c r="E13" s="17"/>
      <c r="F13" s="26"/>
      <c r="G13" s="26"/>
      <c r="K13"/>
    </row>
    <row r="14" spans="1:257">
      <c r="B14" s="15"/>
      <c r="C14" s="16"/>
      <c r="D14" s="17"/>
      <c r="E14" s="17"/>
      <c r="F14" s="16"/>
      <c r="G14" s="16"/>
      <c r="K14"/>
    </row>
    <row r="15" spans="1:257">
      <c r="A15" s="16"/>
      <c r="B15" s="19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</row>
    <row r="21" spans="2:13" ht="14">
      <c r="H21" s="120"/>
      <c r="J21" s="2"/>
    </row>
    <row r="22" spans="2:13" ht="14">
      <c r="H22" s="120"/>
      <c r="J22" s="2"/>
    </row>
    <row r="23" spans="2:13" ht="14">
      <c r="H23" s="120"/>
      <c r="J23" s="2"/>
    </row>
    <row r="24" spans="2:13" ht="14">
      <c r="H24" s="120"/>
      <c r="I24" s="120"/>
      <c r="J24" s="120"/>
    </row>
    <row r="25" spans="2:13" ht="16">
      <c r="B25" s="204" t="e">
        <f>'2410 INDUSTRIA Y COMERCIO'!A19</f>
        <v>#REF!</v>
      </c>
      <c r="C25" s="62" t="e">
        <f>'2410 INDUSTRIA Y COMERCIO'!C19</f>
        <v>#REF!</v>
      </c>
      <c r="F25" s="62" t="e">
        <f>'2410 INDUSTRIA Y COMERCIO'!I19</f>
        <v>#REF!</v>
      </c>
      <c r="G25" s="62"/>
      <c r="H25" s="10"/>
      <c r="K25"/>
      <c r="M25" s="7"/>
    </row>
    <row r="26" spans="2:13" ht="16">
      <c r="B26" s="204" t="e">
        <f>'2410 INDUSTRIA Y COMERCIO'!A20</f>
        <v>#REF!</v>
      </c>
      <c r="C26" s="62" t="e">
        <f>'2410 INDUSTRIA Y COMERCIO'!C20</f>
        <v>#REF!</v>
      </c>
      <c r="F26" s="62" t="e">
        <f>'2410 INDUSTRIA Y COMERCIO'!I20</f>
        <v>#REF!</v>
      </c>
      <c r="G26" s="62"/>
      <c r="H26" s="10"/>
      <c r="K26"/>
      <c r="M26" s="7"/>
    </row>
    <row r="27" spans="2:13" ht="16">
      <c r="B27" s="204" t="e">
        <f>'2410 INDUSTRIA Y COMERCIO'!A21</f>
        <v>#REF!</v>
      </c>
      <c r="C27" s="62" t="e">
        <f>'2410 INDUSTRIA Y COMERCIO'!C21</f>
        <v>#REF!</v>
      </c>
      <c r="F27" s="62" t="e">
        <f>'2410 INDUSTRIA Y COMERCIO'!I21</f>
        <v>#REF!</v>
      </c>
      <c r="G27" s="62"/>
      <c r="H27" s="10"/>
      <c r="K27"/>
      <c r="M27" s="7"/>
    </row>
    <row r="28" spans="2:13" ht="14">
      <c r="B28" s="120"/>
      <c r="C28" s="120"/>
      <c r="D28" s="151"/>
      <c r="E28" s="151"/>
      <c r="F28" s="120"/>
      <c r="G28" s="120"/>
    </row>
    <row r="29" spans="2:13">
      <c r="C29" s="46"/>
    </row>
    <row r="30" spans="2:13">
      <c r="C30" s="46"/>
    </row>
    <row r="48" spans="4:14">
      <c r="D48" s="6"/>
      <c r="E48" s="6"/>
      <c r="N48" s="19"/>
    </row>
    <row r="49" spans="2:10" s="3" customFormat="1" ht="16">
      <c r="B49" s="6"/>
      <c r="D49" s="6"/>
      <c r="E49" s="6"/>
      <c r="I49" s="6"/>
      <c r="J49" s="10"/>
    </row>
    <row r="50" spans="2:10" s="3" customFormat="1" ht="16">
      <c r="B50" s="6"/>
      <c r="D50" s="6"/>
      <c r="E50" s="6"/>
      <c r="I50" s="6"/>
      <c r="J50" s="10"/>
    </row>
    <row r="51" spans="2:10" s="3" customFormat="1" ht="16">
      <c r="B51" s="6"/>
      <c r="D51"/>
      <c r="E51"/>
      <c r="I51" s="6"/>
      <c r="J51" s="10"/>
    </row>
  </sheetData>
  <mergeCells count="6">
    <mergeCell ref="B8:G8"/>
    <mergeCell ref="B2:G2"/>
    <mergeCell ref="B3:G3"/>
    <mergeCell ref="B4:G4"/>
    <mergeCell ref="B5:G5"/>
    <mergeCell ref="B6:G6"/>
  </mergeCells>
  <printOptions horizontalCentered="1"/>
  <pageMargins left="0.15748031496062992" right="7.874015748031496E-2" top="0.39370078740157483" bottom="0.19685039370078741" header="0" footer="0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C89D-9D09-4A57-804E-96900FF0132C}">
  <sheetPr>
    <pageSetUpPr fitToPage="1"/>
  </sheetPr>
  <dimension ref="A2:IZ50"/>
  <sheetViews>
    <sheetView showGridLines="0" zoomScale="90" zoomScaleNormal="90" workbookViewId="0">
      <selection activeCell="D18" sqref="D18"/>
    </sheetView>
  </sheetViews>
  <sheetFormatPr baseColWidth="10" defaultColWidth="11.5" defaultRowHeight="13"/>
  <cols>
    <col min="1" max="1" width="2" style="165" customWidth="1"/>
    <col min="2" max="2" width="42.33203125" style="165" customWidth="1"/>
    <col min="3" max="3" width="15.1640625" style="165" customWidth="1"/>
    <col min="4" max="4" width="19.83203125" style="165" customWidth="1"/>
    <col min="5" max="5" width="23.33203125" style="165" bestFit="1" customWidth="1"/>
    <col min="6" max="6" width="8" style="165" bestFit="1" customWidth="1"/>
    <col min="7" max="7" width="9.83203125" style="165" customWidth="1"/>
    <col min="8" max="8" width="24.5" style="165" customWidth="1"/>
    <col min="9" max="9" width="23.1640625" style="165" customWidth="1"/>
    <col min="10" max="10" width="17" style="165" customWidth="1"/>
    <col min="11" max="11" width="11.5" style="165" bestFit="1" customWidth="1"/>
    <col min="12" max="12" width="16.33203125" style="165" bestFit="1" customWidth="1"/>
    <col min="13" max="13" width="18.33203125" style="165" customWidth="1"/>
    <col min="14" max="15" width="14.5" style="165" customWidth="1"/>
    <col min="16" max="16" width="11.5" style="165"/>
    <col min="17" max="17" width="18.1640625" style="165" bestFit="1" customWidth="1"/>
    <col min="18" max="18" width="2.33203125" style="165" customWidth="1"/>
    <col min="19" max="16384" width="11.5" style="165"/>
  </cols>
  <sheetData>
    <row r="2" spans="1:260" ht="20">
      <c r="B2" s="738" t="s">
        <v>106</v>
      </c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260" ht="20">
      <c r="B3" s="738" t="s">
        <v>108</v>
      </c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</row>
    <row r="4" spans="1:260" ht="20">
      <c r="B4" s="738" t="s">
        <v>1</v>
      </c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</row>
    <row r="5" spans="1:260" ht="20">
      <c r="B5" s="738" t="s">
        <v>1209</v>
      </c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</row>
    <row r="6" spans="1:260" ht="17.5" customHeight="1">
      <c r="B6" s="737" t="s">
        <v>1077</v>
      </c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</row>
    <row r="7" spans="1:260" ht="21" thickBot="1">
      <c r="B7" s="272"/>
      <c r="C7" s="272"/>
      <c r="D7" s="272"/>
      <c r="E7" s="272"/>
      <c r="F7" s="272"/>
      <c r="G7" s="272"/>
      <c r="H7" s="272"/>
      <c r="I7" s="272"/>
      <c r="J7" s="272"/>
    </row>
    <row r="8" spans="1:260" ht="17" thickBot="1">
      <c r="B8" s="734" t="s">
        <v>1210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6"/>
    </row>
    <row r="9" spans="1:260" ht="24.75" customHeight="1" thickBot="1">
      <c r="B9" s="360" t="s">
        <v>100</v>
      </c>
      <c r="C9" s="361" t="s">
        <v>98</v>
      </c>
      <c r="D9" s="361" t="s">
        <v>97</v>
      </c>
      <c r="E9" s="361" t="s">
        <v>25</v>
      </c>
      <c r="F9" s="361" t="s">
        <v>70</v>
      </c>
      <c r="G9" s="361" t="s">
        <v>72</v>
      </c>
      <c r="H9" s="361" t="s">
        <v>74</v>
      </c>
      <c r="I9" s="361" t="s">
        <v>105</v>
      </c>
      <c r="J9" s="361" t="s">
        <v>0</v>
      </c>
      <c r="K9" s="361" t="s">
        <v>90</v>
      </c>
      <c r="L9" s="362" t="s">
        <v>75</v>
      </c>
      <c r="M9" s="363" t="s">
        <v>71</v>
      </c>
    </row>
    <row r="10" spans="1:260" ht="18" customHeight="1" thickBot="1">
      <c r="B10" s="364"/>
      <c r="C10" s="365"/>
      <c r="D10" s="365"/>
      <c r="E10" s="365"/>
      <c r="F10" s="365"/>
      <c r="G10" s="366"/>
      <c r="H10" s="367"/>
      <c r="I10" s="366"/>
      <c r="J10" s="368"/>
      <c r="K10" s="369"/>
      <c r="L10" s="370"/>
      <c r="M10" s="371"/>
    </row>
    <row r="11" spans="1:260" ht="18" customHeight="1" thickBot="1">
      <c r="B11" s="372" t="s">
        <v>1211</v>
      </c>
      <c r="C11" s="373"/>
      <c r="D11" s="373"/>
      <c r="E11" s="373"/>
      <c r="F11" s="373"/>
      <c r="G11" s="374"/>
      <c r="H11" s="374"/>
      <c r="I11" s="374"/>
      <c r="J11" s="359">
        <f>SUM(J10:J10)</f>
        <v>0</v>
      </c>
      <c r="K11" s="293"/>
      <c r="L11" s="376">
        <f>SUM(L10)</f>
        <v>0</v>
      </c>
      <c r="M11" s="375"/>
    </row>
    <row r="12" spans="1:260">
      <c r="B12" s="277"/>
      <c r="C12" s="277"/>
      <c r="D12" s="277"/>
      <c r="E12" s="277"/>
      <c r="F12" s="277"/>
      <c r="G12" s="278"/>
      <c r="H12" s="278"/>
      <c r="I12" s="278"/>
      <c r="J12" s="26"/>
    </row>
    <row r="13" spans="1:260">
      <c r="B13" s="279"/>
      <c r="C13" s="279"/>
      <c r="D13" s="279"/>
      <c r="E13" s="279"/>
      <c r="F13" s="279"/>
      <c r="G13" s="278"/>
      <c r="H13" s="278"/>
      <c r="I13" s="278"/>
      <c r="J13" s="16"/>
    </row>
    <row r="14" spans="1:260">
      <c r="A14" s="16"/>
      <c r="B14" s="280"/>
      <c r="C14" s="280"/>
      <c r="D14" s="280"/>
      <c r="E14" s="280"/>
      <c r="F14" s="28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</row>
    <row r="15" spans="1:260">
      <c r="J15" s="281"/>
    </row>
    <row r="18" spans="1:14" s="350" customFormat="1" ht="16">
      <c r="A18" s="332"/>
      <c r="B18" s="332" t="s">
        <v>1073</v>
      </c>
      <c r="C18" s="355"/>
      <c r="D18" s="355" t="s">
        <v>1074</v>
      </c>
      <c r="F18" s="355"/>
      <c r="H18" s="354"/>
      <c r="I18" s="354" t="s">
        <v>170</v>
      </c>
      <c r="J18" s="356"/>
      <c r="K18" s="354"/>
      <c r="L18" s="354"/>
      <c r="N18" s="357"/>
    </row>
    <row r="19" spans="1:14" s="350" customFormat="1" ht="18">
      <c r="A19" s="332"/>
      <c r="B19" s="332" t="s">
        <v>448</v>
      </c>
      <c r="C19" s="355"/>
      <c r="D19" s="355" t="s">
        <v>115</v>
      </c>
      <c r="F19" s="355"/>
      <c r="H19" s="332"/>
      <c r="I19" s="332" t="s">
        <v>116</v>
      </c>
      <c r="J19" s="358"/>
      <c r="K19" s="332"/>
      <c r="L19" s="332"/>
    </row>
    <row r="20" spans="1:14" s="350" customFormat="1" ht="16">
      <c r="A20" s="332"/>
      <c r="B20" s="332" t="s">
        <v>1075</v>
      </c>
      <c r="C20" s="355"/>
      <c r="D20" s="355" t="s">
        <v>1212</v>
      </c>
      <c r="F20" s="355"/>
      <c r="H20" s="332"/>
      <c r="I20" s="332" t="s">
        <v>112</v>
      </c>
      <c r="K20" s="332"/>
      <c r="L20" s="332"/>
    </row>
    <row r="21" spans="1:14" ht="14">
      <c r="K21" s="282"/>
      <c r="M21" s="257"/>
    </row>
    <row r="22" spans="1:14" ht="14">
      <c r="K22" s="282"/>
      <c r="M22" s="257"/>
    </row>
    <row r="23" spans="1:14" ht="14">
      <c r="K23" s="282"/>
      <c r="L23" s="282"/>
      <c r="M23" s="282"/>
    </row>
    <row r="24" spans="1:14" ht="16">
      <c r="B24" s="204"/>
      <c r="C24" s="204"/>
      <c r="D24" s="204"/>
      <c r="E24" s="204"/>
      <c r="F24" s="204"/>
      <c r="J24" s="283"/>
      <c r="K24" s="204"/>
    </row>
    <row r="25" spans="1:14" ht="16">
      <c r="B25" s="204"/>
      <c r="C25" s="204"/>
      <c r="D25" s="204"/>
      <c r="E25" s="204"/>
      <c r="F25" s="204"/>
      <c r="J25" s="283"/>
      <c r="K25" s="204"/>
    </row>
    <row r="26" spans="1:14" ht="16">
      <c r="B26" s="204"/>
      <c r="C26" s="204"/>
      <c r="D26" s="204"/>
      <c r="E26" s="204"/>
      <c r="F26" s="204"/>
      <c r="J26" s="283"/>
      <c r="K26" s="204"/>
    </row>
    <row r="27" spans="1:14" ht="14">
      <c r="B27" s="282"/>
      <c r="C27" s="282"/>
      <c r="D27" s="282"/>
      <c r="E27" s="282"/>
      <c r="F27" s="282"/>
      <c r="G27" s="284"/>
      <c r="H27" s="284"/>
      <c r="I27" s="284"/>
      <c r="J27" s="282"/>
    </row>
    <row r="47" spans="2:17">
      <c r="G47" s="285"/>
      <c r="H47" s="285"/>
      <c r="I47" s="285"/>
      <c r="Q47" s="286"/>
    </row>
    <row r="48" spans="2:17" s="287" customFormat="1" ht="16">
      <c r="B48" s="285"/>
      <c r="C48" s="285"/>
      <c r="D48" s="285"/>
      <c r="E48" s="285"/>
      <c r="F48" s="285"/>
      <c r="G48" s="285"/>
      <c r="H48" s="285"/>
      <c r="I48" s="285"/>
      <c r="L48" s="285"/>
      <c r="M48" s="204"/>
    </row>
    <row r="49" spans="2:13" s="287" customFormat="1" ht="16">
      <c r="B49" s="285"/>
      <c r="C49" s="285"/>
      <c r="D49" s="285"/>
      <c r="E49" s="285"/>
      <c r="F49" s="285"/>
      <c r="G49" s="285"/>
      <c r="H49" s="285"/>
      <c r="I49" s="285"/>
      <c r="L49" s="285"/>
      <c r="M49" s="204"/>
    </row>
    <row r="50" spans="2:13" s="287" customFormat="1" ht="16">
      <c r="B50" s="285"/>
      <c r="C50" s="285"/>
      <c r="D50" s="285"/>
      <c r="E50" s="285"/>
      <c r="F50" s="285"/>
      <c r="G50" s="165"/>
      <c r="H50" s="165"/>
      <c r="I50" s="165"/>
      <c r="L50" s="285"/>
      <c r="M50" s="204"/>
    </row>
  </sheetData>
  <mergeCells count="6">
    <mergeCell ref="B8:M8"/>
    <mergeCell ref="B6:M6"/>
    <mergeCell ref="B2:M2"/>
    <mergeCell ref="B3:M3"/>
    <mergeCell ref="B4:M4"/>
    <mergeCell ref="B5:M5"/>
  </mergeCells>
  <printOptions horizontalCentered="1"/>
  <pageMargins left="0.39370078740157483" right="0.39370078740157483" top="0.74803149606299213" bottom="0.74803149606299213" header="0.31496062992125984" footer="0.31496062992125984"/>
  <pageSetup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D5C1-40CC-4924-855E-7CC8CBC63533}">
  <sheetPr>
    <pageSetUpPr fitToPage="1"/>
  </sheetPr>
  <dimension ref="A2:IX50"/>
  <sheetViews>
    <sheetView showGridLines="0" zoomScaleNormal="100" workbookViewId="0">
      <selection activeCell="D11" sqref="D11"/>
    </sheetView>
  </sheetViews>
  <sheetFormatPr baseColWidth="10" defaultColWidth="11.5" defaultRowHeight="13"/>
  <cols>
    <col min="1" max="1" width="2" style="165" customWidth="1"/>
    <col min="2" max="2" width="42.33203125" style="165" customWidth="1"/>
    <col min="3" max="3" width="17.5" style="165" customWidth="1"/>
    <col min="4" max="4" width="21.5" style="165" customWidth="1"/>
    <col min="5" max="6" width="17.5" style="165" customWidth="1"/>
    <col min="7" max="7" width="19.83203125" style="165" customWidth="1"/>
    <col min="8" max="8" width="18.1640625" style="165" customWidth="1"/>
    <col min="9" max="11" width="11.5" style="165"/>
    <col min="12" max="13" width="14.5" style="165" customWidth="1"/>
    <col min="14" max="14" width="11.5" style="165"/>
    <col min="15" max="15" width="18.1640625" style="165" bestFit="1" customWidth="1"/>
    <col min="16" max="16" width="2.33203125" style="165" customWidth="1"/>
    <col min="17" max="16384" width="11.5" style="165"/>
  </cols>
  <sheetData>
    <row r="2" spans="1:258" ht="20">
      <c r="B2" s="738" t="s">
        <v>106</v>
      </c>
      <c r="C2" s="738"/>
      <c r="D2" s="738"/>
      <c r="E2" s="738"/>
      <c r="F2" s="738"/>
      <c r="G2" s="738"/>
      <c r="H2" s="738"/>
    </row>
    <row r="3" spans="1:258" ht="20">
      <c r="B3" s="738" t="s">
        <v>108</v>
      </c>
      <c r="C3" s="738"/>
      <c r="D3" s="738"/>
      <c r="E3" s="738"/>
      <c r="F3" s="738"/>
      <c r="G3" s="738"/>
      <c r="H3" s="738"/>
    </row>
    <row r="4" spans="1:258" ht="20">
      <c r="B4" s="738" t="s">
        <v>1</v>
      </c>
      <c r="C4" s="738"/>
      <c r="D4" s="738"/>
      <c r="E4" s="738"/>
      <c r="F4" s="738"/>
      <c r="G4" s="738"/>
      <c r="H4" s="738"/>
    </row>
    <row r="5" spans="1:258" ht="20">
      <c r="B5" s="738" t="s">
        <v>949</v>
      </c>
      <c r="C5" s="738"/>
      <c r="D5" s="738"/>
      <c r="E5" s="738"/>
      <c r="F5" s="738"/>
      <c r="G5" s="738"/>
      <c r="H5" s="738"/>
    </row>
    <row r="6" spans="1:258" ht="18" customHeight="1">
      <c r="B6" s="739" t="s">
        <v>1077</v>
      </c>
      <c r="C6" s="739"/>
      <c r="D6" s="739"/>
      <c r="E6" s="739"/>
      <c r="F6" s="739"/>
      <c r="G6" s="739"/>
      <c r="H6" s="739"/>
      <c r="I6" s="265"/>
      <c r="J6" s="265"/>
      <c r="K6" s="265"/>
      <c r="L6" s="265"/>
      <c r="M6" s="265"/>
    </row>
    <row r="7" spans="1:258" ht="21" thickBot="1">
      <c r="B7" s="272"/>
      <c r="C7" s="272"/>
      <c r="D7" s="272"/>
      <c r="E7" s="272"/>
      <c r="F7" s="272"/>
      <c r="G7" s="272"/>
      <c r="H7" s="272"/>
    </row>
    <row r="8" spans="1:258" ht="17" thickBot="1">
      <c r="B8" s="734" t="s">
        <v>1076</v>
      </c>
      <c r="C8" s="735"/>
      <c r="D8" s="735"/>
      <c r="E8" s="735"/>
      <c r="F8" s="735"/>
      <c r="G8" s="735"/>
      <c r="H8" s="736"/>
    </row>
    <row r="9" spans="1:258" ht="16" thickBot="1">
      <c r="B9" s="273" t="s">
        <v>22</v>
      </c>
      <c r="C9" s="274" t="s">
        <v>21</v>
      </c>
      <c r="D9" s="274" t="s">
        <v>23</v>
      </c>
      <c r="E9" s="274" t="s">
        <v>59</v>
      </c>
      <c r="F9" s="274" t="s">
        <v>24</v>
      </c>
      <c r="G9" s="275" t="s">
        <v>173</v>
      </c>
      <c r="H9" s="276" t="s">
        <v>26</v>
      </c>
    </row>
    <row r="10" spans="1:258" s="292" customFormat="1" ht="18" customHeight="1" thickBot="1">
      <c r="B10" s="377"/>
      <c r="C10" s="378"/>
      <c r="D10" s="378"/>
      <c r="E10" s="378"/>
      <c r="F10" s="378"/>
      <c r="G10" s="379"/>
      <c r="H10" s="380"/>
    </row>
    <row r="11" spans="1:258" ht="20.25" customHeight="1" thickBot="1">
      <c r="B11" s="333" t="s">
        <v>1218</v>
      </c>
      <c r="C11" s="333"/>
      <c r="D11" s="408"/>
      <c r="E11" s="408"/>
      <c r="F11" s="408"/>
      <c r="G11" s="409"/>
      <c r="H11" s="334">
        <f>SUM(H10:H10)</f>
        <v>0</v>
      </c>
    </row>
    <row r="12" spans="1:258">
      <c r="B12" s="277"/>
      <c r="C12" s="277"/>
      <c r="D12" s="277"/>
      <c r="E12" s="277"/>
      <c r="F12" s="277"/>
      <c r="G12" s="278"/>
      <c r="H12" s="26"/>
    </row>
    <row r="13" spans="1:258">
      <c r="B13" s="279"/>
      <c r="C13" s="279"/>
      <c r="D13" s="279"/>
      <c r="E13" s="279"/>
      <c r="F13" s="279"/>
      <c r="G13" s="278"/>
      <c r="H13" s="16"/>
    </row>
    <row r="14" spans="1:258">
      <c r="A14" s="16"/>
      <c r="B14" s="280"/>
      <c r="C14" s="280"/>
      <c r="D14" s="280"/>
      <c r="E14" s="280"/>
      <c r="F14" s="28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</row>
    <row r="18" spans="2:11" ht="16">
      <c r="B18" s="2" t="s">
        <v>1073</v>
      </c>
      <c r="C18" s="10"/>
      <c r="D18" s="353" t="s">
        <v>1074</v>
      </c>
      <c r="E18" s="62"/>
      <c r="F18" s="62"/>
      <c r="G18" s="62" t="s">
        <v>170</v>
      </c>
      <c r="H18"/>
    </row>
    <row r="19" spans="2:11" ht="16">
      <c r="B19" s="2" t="s">
        <v>448</v>
      </c>
      <c r="C19" s="10"/>
      <c r="D19" s="353" t="s">
        <v>115</v>
      </c>
      <c r="E19" s="10"/>
      <c r="F19" s="10"/>
      <c r="G19" s="10" t="s">
        <v>103</v>
      </c>
      <c r="H19"/>
    </row>
    <row r="20" spans="2:11" ht="16">
      <c r="B20" s="2" t="s">
        <v>1075</v>
      </c>
      <c r="C20" s="10"/>
      <c r="D20" s="353" t="s">
        <v>1083</v>
      </c>
      <c r="E20" s="10"/>
      <c r="F20" s="10"/>
      <c r="G20" s="10" t="s">
        <v>112</v>
      </c>
      <c r="H20"/>
      <c r="I20" s="282"/>
      <c r="K20" s="257"/>
    </row>
    <row r="21" spans="2:11" ht="14">
      <c r="I21" s="282"/>
      <c r="K21" s="257"/>
    </row>
    <row r="22" spans="2:11" ht="14">
      <c r="I22" s="282"/>
      <c r="K22" s="257"/>
    </row>
    <row r="23" spans="2:11" ht="14">
      <c r="I23" s="282"/>
      <c r="J23" s="282"/>
      <c r="K23" s="282"/>
    </row>
    <row r="24" spans="2:11" ht="16">
      <c r="B24" s="204"/>
      <c r="C24" s="204"/>
      <c r="D24" s="204"/>
      <c r="E24" s="204"/>
      <c r="F24" s="204"/>
      <c r="H24" s="283"/>
      <c r="I24" s="204"/>
    </row>
    <row r="25" spans="2:11" ht="16">
      <c r="B25" s="204"/>
      <c r="C25" s="204"/>
      <c r="D25" s="204"/>
      <c r="E25" s="204"/>
      <c r="F25" s="204"/>
      <c r="H25" s="283"/>
      <c r="I25" s="204"/>
    </row>
    <row r="26" spans="2:11" ht="16">
      <c r="B26" s="204"/>
      <c r="C26" s="204"/>
      <c r="D26" s="204"/>
      <c r="E26" s="204"/>
      <c r="F26" s="204"/>
      <c r="H26" s="283"/>
      <c r="I26" s="204"/>
    </row>
    <row r="27" spans="2:11" ht="14">
      <c r="B27" s="282"/>
      <c r="C27" s="282"/>
      <c r="D27" s="282"/>
      <c r="E27" s="282"/>
      <c r="F27" s="282"/>
      <c r="G27" s="284"/>
      <c r="H27" s="282"/>
    </row>
    <row r="47" spans="2:15">
      <c r="G47" s="285"/>
      <c r="O47" s="286"/>
    </row>
    <row r="48" spans="2:15" s="287" customFormat="1" ht="16">
      <c r="B48" s="285"/>
      <c r="C48" s="285"/>
      <c r="D48" s="285"/>
      <c r="E48" s="285"/>
      <c r="F48" s="285"/>
      <c r="G48" s="285"/>
      <c r="J48" s="285"/>
      <c r="K48" s="204"/>
    </row>
    <row r="49" spans="2:11" s="287" customFormat="1" ht="16">
      <c r="B49" s="285"/>
      <c r="C49" s="285"/>
      <c r="D49" s="285"/>
      <c r="E49" s="285"/>
      <c r="F49" s="285"/>
      <c r="G49" s="285"/>
      <c r="J49" s="285"/>
      <c r="K49" s="204"/>
    </row>
    <row r="50" spans="2:11" s="287" customFormat="1" ht="16">
      <c r="B50" s="285"/>
      <c r="C50" s="285"/>
      <c r="D50" s="285"/>
      <c r="E50" s="285"/>
      <c r="F50" s="285"/>
      <c r="G50" s="165"/>
      <c r="J50" s="285"/>
      <c r="K50" s="204"/>
    </row>
  </sheetData>
  <mergeCells count="6">
    <mergeCell ref="B8:H8"/>
    <mergeCell ref="B2:H2"/>
    <mergeCell ref="B3:H3"/>
    <mergeCell ref="B4:H4"/>
    <mergeCell ref="B5:H5"/>
    <mergeCell ref="B6:H6"/>
  </mergeCells>
  <printOptions horizontalCentered="1"/>
  <pageMargins left="0.19685039370078741" right="0.39370078740157483" top="0.74803149606299213" bottom="0.74803149606299213" header="0.31496062992125984" footer="0.31496062992125984"/>
  <pageSetup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Z36"/>
  <sheetViews>
    <sheetView showGridLines="0" zoomScale="85" zoomScaleNormal="85" zoomScalePageLayoutView="85" workbookViewId="0">
      <selection activeCell="L22" sqref="L22"/>
    </sheetView>
  </sheetViews>
  <sheetFormatPr baseColWidth="10" defaultColWidth="11.5" defaultRowHeight="13"/>
  <cols>
    <col min="1" max="1" width="0.83203125" style="43" customWidth="1"/>
    <col min="2" max="2" width="12" style="44" customWidth="1"/>
    <col min="3" max="3" width="15.5" style="43" customWidth="1"/>
    <col min="4" max="4" width="16.33203125" style="43" customWidth="1"/>
    <col min="5" max="5" width="12.1640625" style="43" customWidth="1"/>
    <col min="6" max="6" width="11.5" style="43" customWidth="1"/>
    <col min="7" max="7" width="13.83203125" style="43" customWidth="1"/>
    <col min="8" max="8" width="27.5" style="45" bestFit="1" customWidth="1"/>
    <col min="9" max="9" width="9.5" style="45" bestFit="1" customWidth="1"/>
    <col min="10" max="10" width="10.83203125" style="43" bestFit="1" customWidth="1"/>
    <col min="11" max="11" width="14.83203125" style="92" customWidth="1"/>
    <col min="12" max="12" width="14.6640625" style="92" customWidth="1"/>
    <col min="13" max="13" width="11.33203125" style="92" customWidth="1"/>
    <col min="14" max="14" width="14.1640625" style="92" customWidth="1"/>
    <col min="15" max="15" width="14.5" style="91" customWidth="1"/>
    <col min="16" max="16" width="14.6640625" style="91" customWidth="1"/>
    <col min="17" max="16384" width="11.5" style="43"/>
  </cols>
  <sheetData>
    <row r="1" spans="2:16" ht="20">
      <c r="B1" s="740" t="s">
        <v>106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</row>
    <row r="2" spans="2:16" ht="20.25" customHeight="1">
      <c r="B2" s="741" t="s">
        <v>108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</row>
    <row r="3" spans="2:16" ht="20.25" customHeight="1">
      <c r="B3" s="741" t="s">
        <v>1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</row>
    <row r="4" spans="2:16" ht="20.25" customHeight="1">
      <c r="B4" s="741" t="s">
        <v>121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</row>
    <row r="5" spans="2:16" ht="20">
      <c r="B5" s="43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92"/>
    </row>
    <row r="6" spans="2:16">
      <c r="H6" s="269"/>
      <c r="I6" s="269"/>
      <c r="O6" s="92"/>
      <c r="P6" s="92"/>
    </row>
    <row r="7" spans="2:16" ht="20">
      <c r="B7" s="745" t="s">
        <v>114</v>
      </c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</row>
    <row r="8" spans="2:16" s="93" customFormat="1" ht="28">
      <c r="B8" s="243" t="s">
        <v>81</v>
      </c>
      <c r="C8" s="180" t="s">
        <v>80</v>
      </c>
      <c r="D8" s="181" t="s">
        <v>32</v>
      </c>
      <c r="E8" s="181" t="s">
        <v>82</v>
      </c>
      <c r="F8" s="181" t="s">
        <v>83</v>
      </c>
      <c r="G8" s="243" t="s">
        <v>84</v>
      </c>
      <c r="H8" s="181" t="s">
        <v>85</v>
      </c>
      <c r="I8" s="243" t="s">
        <v>86</v>
      </c>
      <c r="J8" s="243" t="s">
        <v>87</v>
      </c>
      <c r="K8" s="182" t="s">
        <v>88</v>
      </c>
      <c r="L8" s="182" t="s">
        <v>89</v>
      </c>
      <c r="M8" s="182" t="s">
        <v>90</v>
      </c>
      <c r="N8" s="182" t="s">
        <v>15</v>
      </c>
      <c r="O8" s="182" t="s">
        <v>91</v>
      </c>
      <c r="P8" s="182" t="s">
        <v>92</v>
      </c>
    </row>
    <row r="9" spans="2:16">
      <c r="B9" s="266"/>
      <c r="C9" s="132"/>
      <c r="D9" s="134"/>
      <c r="E9" s="133"/>
      <c r="F9" s="133"/>
      <c r="G9" s="133"/>
      <c r="H9" s="135"/>
      <c r="I9" s="136"/>
      <c r="J9" s="137"/>
      <c r="K9" s="138"/>
      <c r="L9" s="139"/>
      <c r="M9" s="139"/>
      <c r="N9" s="139"/>
      <c r="O9" s="139"/>
      <c r="P9" s="139"/>
    </row>
    <row r="10" spans="2:16">
      <c r="B10" s="266"/>
      <c r="C10" s="132"/>
      <c r="D10" s="142"/>
      <c r="E10" s="133"/>
      <c r="F10" s="133"/>
      <c r="G10" s="133"/>
      <c r="H10" s="135"/>
      <c r="I10" s="141"/>
      <c r="J10" s="137"/>
      <c r="K10" s="138"/>
      <c r="L10" s="139"/>
      <c r="M10" s="140"/>
      <c r="N10" s="140"/>
      <c r="O10" s="140"/>
      <c r="P10" s="139"/>
    </row>
    <row r="11" spans="2:16" ht="14" thickBot="1">
      <c r="B11" s="267"/>
      <c r="C11" s="143"/>
      <c r="D11" s="144"/>
      <c r="E11" s="145"/>
      <c r="F11" s="145"/>
      <c r="G11" s="144"/>
      <c r="H11" s="146"/>
      <c r="I11" s="146"/>
      <c r="J11" s="147"/>
      <c r="K11" s="148"/>
      <c r="L11" s="149"/>
      <c r="M11" s="149"/>
      <c r="N11" s="150"/>
      <c r="O11" s="149"/>
      <c r="P11" s="149"/>
    </row>
    <row r="12" spans="2:16" ht="14" thickBot="1">
      <c r="B12" s="84"/>
      <c r="C12" s="84"/>
      <c r="D12" s="84"/>
      <c r="E12" s="84"/>
      <c r="F12" s="84"/>
      <c r="G12" s="84"/>
      <c r="H12" s="742" t="s">
        <v>26</v>
      </c>
      <c r="I12" s="743"/>
      <c r="J12" s="744"/>
      <c r="K12" s="128">
        <f>SUM(K9:K10)</f>
        <v>0</v>
      </c>
      <c r="L12" s="128">
        <f>SUM(L9:L10)</f>
        <v>0</v>
      </c>
      <c r="M12" s="128">
        <f>SUM(M9:M10)</f>
        <v>0</v>
      </c>
      <c r="N12" s="128">
        <f>SUM(N9:N10)</f>
        <v>0</v>
      </c>
      <c r="O12" s="128">
        <f>SUM(O9:O10)</f>
        <v>0</v>
      </c>
      <c r="P12" s="128">
        <f>SUM(P9:P11)</f>
        <v>0</v>
      </c>
    </row>
    <row r="23" spans="2:26" ht="16">
      <c r="B23" s="204" t="e">
        <f>#REF!</f>
        <v>#REF!</v>
      </c>
      <c r="C23" s="204"/>
      <c r="D23" s="204"/>
      <c r="E23" s="204" t="e">
        <f>#REF!</f>
        <v>#REF!</v>
      </c>
      <c r="F23" s="204"/>
      <c r="G23" s="204"/>
      <c r="H23" s="204" t="e">
        <f>#REF!</f>
        <v>#REF!</v>
      </c>
      <c r="I23" s="204"/>
      <c r="J23" s="204"/>
      <c r="K23" s="204"/>
      <c r="L23" s="204"/>
      <c r="M23" s="204"/>
      <c r="N23" s="204"/>
      <c r="O23" s="204"/>
      <c r="P23" s="43"/>
      <c r="Q23" s="154"/>
      <c r="R23" s="45"/>
      <c r="S23" s="45"/>
      <c r="U23" s="62"/>
      <c r="V23" s="92"/>
      <c r="W23" s="92"/>
      <c r="X23" s="153"/>
      <c r="Y23" s="91"/>
      <c r="Z23" s="91"/>
    </row>
    <row r="24" spans="2:26" ht="16">
      <c r="B24" s="204" t="e">
        <f>#REF!</f>
        <v>#REF!</v>
      </c>
      <c r="C24" s="204"/>
      <c r="D24" s="204"/>
      <c r="E24" s="204" t="e">
        <f>#REF!</f>
        <v>#REF!</v>
      </c>
      <c r="F24" s="204"/>
      <c r="G24" s="204"/>
      <c r="H24" s="204" t="e">
        <f>#REF!</f>
        <v>#REF!</v>
      </c>
      <c r="I24" s="204"/>
      <c r="J24" s="204"/>
      <c r="K24" s="204"/>
      <c r="L24" s="204"/>
      <c r="M24" s="204"/>
      <c r="N24" s="204"/>
      <c r="O24" s="204"/>
      <c r="P24" s="43"/>
      <c r="Q24" s="154"/>
      <c r="R24" s="45"/>
      <c r="S24" s="45"/>
      <c r="U24" s="10"/>
      <c r="V24" s="92"/>
      <c r="W24" s="92"/>
      <c r="X24" s="153"/>
      <c r="Y24" s="91"/>
      <c r="Z24" s="91"/>
    </row>
    <row r="25" spans="2:26" ht="16">
      <c r="B25" s="204" t="e">
        <f>#REF!</f>
        <v>#REF!</v>
      </c>
      <c r="C25" s="204"/>
      <c r="D25" s="204"/>
      <c r="E25" s="204" t="e">
        <f>#REF!</f>
        <v>#REF!</v>
      </c>
      <c r="F25" s="204"/>
      <c r="G25" s="204"/>
      <c r="H25" s="204" t="e">
        <f>#REF!</f>
        <v>#REF!</v>
      </c>
      <c r="I25" s="204"/>
      <c r="J25" s="204"/>
      <c r="K25" s="204"/>
      <c r="L25" s="204"/>
      <c r="M25" s="204"/>
      <c r="N25" s="204"/>
      <c r="O25" s="204"/>
      <c r="P25" s="43"/>
      <c r="Q25" s="154"/>
      <c r="R25" s="45"/>
      <c r="S25" s="45"/>
      <c r="U25" s="10"/>
      <c r="V25" s="92"/>
      <c r="W25" s="92"/>
      <c r="X25" s="153"/>
      <c r="Y25" s="91"/>
      <c r="Z25" s="91"/>
    </row>
    <row r="26" spans="2:26" ht="16">
      <c r="B26" s="10"/>
      <c r="F26" s="10"/>
      <c r="N26" s="153"/>
    </row>
    <row r="27" spans="2:26" ht="16">
      <c r="B27" s="10"/>
      <c r="F27" s="10"/>
      <c r="N27" s="153"/>
    </row>
    <row r="28" spans="2:26" ht="16">
      <c r="F28" s="10"/>
      <c r="N28" s="153"/>
    </row>
    <row r="29" spans="2:26" ht="16">
      <c r="F29" s="10"/>
      <c r="N29" s="153"/>
    </row>
    <row r="30" spans="2:26" ht="16">
      <c r="B30" s="43"/>
      <c r="F30" s="10"/>
      <c r="N30" s="153"/>
    </row>
    <row r="34" spans="2:2">
      <c r="B34" s="43"/>
    </row>
    <row r="35" spans="2:2">
      <c r="B35" s="43"/>
    </row>
    <row r="36" spans="2:2">
      <c r="B36" s="43"/>
    </row>
  </sheetData>
  <mergeCells count="7">
    <mergeCell ref="B1:P1"/>
    <mergeCell ref="B2:P2"/>
    <mergeCell ref="B3:P3"/>
    <mergeCell ref="B4:P4"/>
    <mergeCell ref="H12:J12"/>
    <mergeCell ref="C5:O5"/>
    <mergeCell ref="B7:P7"/>
  </mergeCells>
  <phoneticPr fontId="49" type="noConversion"/>
  <printOptions horizontalCentered="1"/>
  <pageMargins left="0.15748031496062992" right="7.874015748031496E-2" top="0.39370078740157483" bottom="0.19685039370078741" header="0" footer="0"/>
  <pageSetup scale="5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N23"/>
  <sheetViews>
    <sheetView showGridLines="0" topLeftCell="A4" workbookViewId="0">
      <selection activeCell="B3" sqref="B3:E3"/>
    </sheetView>
  </sheetViews>
  <sheetFormatPr baseColWidth="10" defaultColWidth="11.5" defaultRowHeight="13"/>
  <cols>
    <col min="1" max="1" width="4.6640625" customWidth="1"/>
    <col min="2" max="2" width="34.5" customWidth="1"/>
    <col min="3" max="3" width="34" customWidth="1"/>
    <col min="4" max="4" width="34.83203125" customWidth="1"/>
    <col min="5" max="5" width="18.83203125" customWidth="1"/>
  </cols>
  <sheetData>
    <row r="1" spans="2:14" ht="20">
      <c r="B1" s="733" t="s">
        <v>106</v>
      </c>
      <c r="C1" s="733"/>
      <c r="D1" s="733"/>
      <c r="E1" s="733"/>
      <c r="F1" s="4"/>
      <c r="G1" s="4"/>
      <c r="H1" s="4"/>
      <c r="I1" s="4"/>
      <c r="J1" s="4"/>
      <c r="K1" s="4"/>
      <c r="L1" s="7"/>
      <c r="M1" s="7"/>
      <c r="N1" s="7"/>
    </row>
    <row r="2" spans="2:14" ht="20">
      <c r="B2" s="748" t="s">
        <v>108</v>
      </c>
      <c r="C2" s="748"/>
      <c r="D2" s="748"/>
      <c r="E2" s="748"/>
      <c r="F2" s="4"/>
      <c r="G2" s="4"/>
      <c r="H2" s="4"/>
      <c r="I2" s="4"/>
      <c r="J2" s="4"/>
      <c r="K2" s="4"/>
    </row>
    <row r="3" spans="2:14" ht="20">
      <c r="B3" s="729" t="s">
        <v>18</v>
      </c>
      <c r="C3" s="729"/>
      <c r="D3" s="729"/>
      <c r="E3" s="729"/>
      <c r="F3" s="4"/>
      <c r="G3" s="4"/>
      <c r="H3" s="4"/>
      <c r="I3" s="4"/>
      <c r="J3" s="4"/>
      <c r="K3" s="4"/>
    </row>
    <row r="4" spans="2:14" ht="20">
      <c r="B4" s="729" t="s">
        <v>17</v>
      </c>
      <c r="C4" s="729"/>
      <c r="D4" s="729"/>
      <c r="E4" s="729"/>
      <c r="F4" s="4"/>
      <c r="G4" s="4"/>
      <c r="H4" s="4"/>
      <c r="I4" s="4"/>
      <c r="J4" s="4"/>
      <c r="K4" s="4"/>
    </row>
    <row r="5" spans="2:14" ht="20">
      <c r="B5" s="729" t="s">
        <v>117</v>
      </c>
      <c r="C5" s="729"/>
      <c r="D5" s="729"/>
      <c r="E5" s="729"/>
      <c r="F5" s="4"/>
      <c r="G5" s="4"/>
      <c r="H5" s="4"/>
      <c r="I5" s="4"/>
      <c r="J5" s="4"/>
      <c r="K5" s="4"/>
    </row>
    <row r="6" spans="2:14">
      <c r="B6" s="8"/>
      <c r="C6" s="8"/>
      <c r="D6" s="8"/>
      <c r="E6" s="8"/>
    </row>
    <row r="7" spans="2:14" ht="14" thickBot="1">
      <c r="B7" s="8"/>
      <c r="C7" s="8"/>
      <c r="D7" s="8"/>
      <c r="E7" s="8"/>
    </row>
    <row r="8" spans="2:14" s="2" customFormat="1" ht="15" thickBot="1">
      <c r="B8" s="244" t="s">
        <v>93</v>
      </c>
      <c r="C8" s="244" t="s">
        <v>94</v>
      </c>
      <c r="D8" s="244" t="s">
        <v>0</v>
      </c>
      <c r="E8" s="11"/>
    </row>
    <row r="9" spans="2:14" s="2" customFormat="1" ht="15" thickBot="1">
      <c r="B9" s="238">
        <v>330505</v>
      </c>
      <c r="C9" s="238" t="s">
        <v>95</v>
      </c>
      <c r="D9" s="241">
        <v>0</v>
      </c>
      <c r="E9" s="11"/>
    </row>
    <row r="10" spans="2:14" s="1" customFormat="1" ht="15" thickBot="1">
      <c r="B10" s="215"/>
      <c r="C10" s="216"/>
      <c r="D10" s="239"/>
      <c r="E10" s="12"/>
    </row>
    <row r="11" spans="2:14" s="2" customFormat="1" ht="15" thickBot="1">
      <c r="B11" s="746" t="s">
        <v>96</v>
      </c>
      <c r="C11" s="747"/>
      <c r="D11" s="240">
        <f>SUM(D9:D10)</f>
        <v>0</v>
      </c>
      <c r="E11" s="11"/>
    </row>
    <row r="12" spans="2:14">
      <c r="B12" s="8"/>
      <c r="C12" s="8"/>
      <c r="D12" s="8"/>
      <c r="E12" s="8"/>
    </row>
    <row r="13" spans="2:14">
      <c r="B13" s="8"/>
      <c r="C13" s="8"/>
      <c r="D13" s="8"/>
      <c r="E13" s="8"/>
      <c r="G13" s="7"/>
    </row>
    <row r="14" spans="2:14">
      <c r="B14" s="8"/>
      <c r="C14" s="8"/>
      <c r="D14" s="8"/>
      <c r="E14" s="8"/>
    </row>
    <row r="15" spans="2:14" ht="14">
      <c r="B15" s="120"/>
      <c r="C15" s="120"/>
      <c r="D15" s="120"/>
      <c r="E15" s="120"/>
      <c r="F15" s="120"/>
    </row>
    <row r="21" spans="2:4" ht="16">
      <c r="B21" s="204" t="e">
        <f>#REF!</f>
        <v>#REF!</v>
      </c>
      <c r="C21" s="62" t="e">
        <f>#REF!</f>
        <v>#REF!</v>
      </c>
      <c r="D21" s="62" t="e">
        <f>#REF!</f>
        <v>#REF!</v>
      </c>
    </row>
    <row r="22" spans="2:4" ht="16">
      <c r="B22" s="204" t="e">
        <f>#REF!</f>
        <v>#REF!</v>
      </c>
      <c r="C22" s="62" t="e">
        <f>#REF!</f>
        <v>#REF!</v>
      </c>
      <c r="D22" s="62" t="e">
        <f>#REF!</f>
        <v>#REF!</v>
      </c>
    </row>
    <row r="23" spans="2:4" ht="16">
      <c r="B23" s="204" t="e">
        <f>#REF!</f>
        <v>#REF!</v>
      </c>
      <c r="C23" s="62" t="e">
        <f>#REF!</f>
        <v>#REF!</v>
      </c>
      <c r="D23" s="62" t="e">
        <f>#REF!</f>
        <v>#REF!</v>
      </c>
    </row>
  </sheetData>
  <mergeCells count="6">
    <mergeCell ref="B11:C11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Responsables</vt:lpstr>
      <vt:lpstr>12 INVERSIONES</vt:lpstr>
      <vt:lpstr>1310 CUENTAS ENTIDADES REGULADO</vt:lpstr>
      <vt:lpstr>1330  ANTICIPOS Y AVANCES</vt:lpstr>
      <vt:lpstr>1335 DEPOSITOS</vt:lpstr>
      <vt:lpstr>1399 DETERIORO CXC</vt:lpstr>
      <vt:lpstr>ULTIMO GRADUACION</vt:lpstr>
      <vt:lpstr>ULTIMO VOTOS </vt:lpstr>
      <vt:lpstr>2115 CORPORA FINAN</vt:lpstr>
      <vt:lpstr>219510 PARTICULARES EXTRANJEROS</vt:lpstr>
      <vt:lpstr>2355 DEUDAS CON ACCIONISTAS</vt:lpstr>
      <vt:lpstr>2368 RETENCION AGRICOLA</vt:lpstr>
      <vt:lpstr>2410 INDUSTRIA Y COMERCIO</vt:lpstr>
      <vt:lpstr>2465 IMPUESTO A LA EQUIDAD CREE</vt:lpstr>
      <vt:lpstr>2412 IMPUESTO INDUSTRIA Y CCIO</vt:lpstr>
      <vt:lpstr>2440 IMPTO ACT DEPORTIVAS</vt:lpstr>
      <vt:lpstr>2610 PASIVOS ESTIMADOS</vt:lpstr>
      <vt:lpstr>RESERVAS OBLIGATORIAS</vt:lpstr>
      <vt:lpstr>'1310 CUENTAS ENTIDADES REGULADO'!Área_de_impresión</vt:lpstr>
      <vt:lpstr>'219510 PARTICULARES EXTRANJEROS'!Área_de_impresión</vt:lpstr>
      <vt:lpstr>'2610 PASIVOS ESTIMADOS'!Área_de_impresión</vt:lpstr>
      <vt:lpstr>Responsables!Área_de_impresión</vt:lpstr>
      <vt:lpstr>'ULTIMO GRADUACION'!Área_de_impresión</vt:lpstr>
      <vt:lpstr>'1330  ANTICIPOS Y AVANCES'!Títulos_a_imprimir</vt:lpstr>
      <vt:lpstr>'2610 PASIVOS ESTIMADOS'!Títulos_a_imprimir</vt:lpstr>
    </vt:vector>
  </TitlesOfParts>
  <Company>N&amp;G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Negocios y gestiones</dc:creator>
  <cp:lastModifiedBy>OLGA LUCIA BRICEÑO L</cp:lastModifiedBy>
  <cp:revision/>
  <cp:lastPrinted>2024-11-20T14:13:07Z</cp:lastPrinted>
  <dcterms:created xsi:type="dcterms:W3CDTF">2003-10-20T15:36:00Z</dcterms:created>
  <dcterms:modified xsi:type="dcterms:W3CDTF">2024-11-21T12:04:12Z</dcterms:modified>
</cp:coreProperties>
</file>